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r65\Documents\SD\DRC\"/>
    </mc:Choice>
  </mc:AlternateContent>
  <xr:revisionPtr revIDLastSave="0" documentId="13_ncr:1_{2135042D-255E-4A8B-B6B6-ABEA0634BD9D}" xr6:coauthVersionLast="44" xr6:coauthVersionMax="44" xr10:uidLastSave="{00000000-0000-0000-0000-000000000000}"/>
  <bookViews>
    <workbookView xWindow="-80" yWindow="-80" windowWidth="19360" windowHeight="10360" tabRatio="683" firstSheet="3" activeTab="5" xr2:uid="{00000000-000D-0000-FFFF-FFFF00000000}"/>
  </bookViews>
  <sheets>
    <sheet name="Introduction" sheetId="13" r:id="rId1"/>
    <sheet name="Partie 1 - Présentation" sheetId="9" r:id="rId2"/>
    <sheet name="Partie 2 - Liste de pointag" sheetId="14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  <externalReference r:id="rId9"/>
    <externalReference r:id="rId10"/>
    <externalReference r:id="rId11"/>
  </externalReferences>
  <definedNames>
    <definedName name="_Toc536002931" localSheetId="2">'Partie 2 - Liste de pointag'!$F$116</definedName>
    <definedName name="Agency_type">Table15[Type d''Agence]</definedName>
    <definedName name="Commodities_list">Table5_Commodities_list[Description de produit HS]</definedName>
    <definedName name="Commodity_names">[1]!Table5_Commodities_list[HS Product Description]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19" i="11" l="1"/>
  <c r="E59" i="9" l="1"/>
  <c r="E61" i="9" l="1"/>
  <c r="E62" i="9"/>
  <c r="E60" i="9"/>
  <c r="E58" i="9" s="1"/>
  <c r="H96" i="12" l="1"/>
  <c r="H97" i="12"/>
  <c r="H98" i="12"/>
  <c r="H4" i="14"/>
  <c r="F33" i="14"/>
  <c r="F35" i="14"/>
  <c r="F42" i="14"/>
  <c r="F49" i="14"/>
  <c r="B78" i="14"/>
  <c r="D78" i="14"/>
  <c r="B80" i="14"/>
  <c r="B82" i="14"/>
  <c r="D82" i="14"/>
  <c r="B84" i="14"/>
  <c r="D84" i="14"/>
  <c r="B86" i="14"/>
  <c r="D86" i="14"/>
  <c r="B88" i="14"/>
  <c r="D88" i="14"/>
  <c r="B90" i="14"/>
  <c r="B92" i="14"/>
  <c r="B98" i="14"/>
  <c r="D98" i="14"/>
  <c r="B100" i="14"/>
  <c r="D100" i="14"/>
  <c r="D101" i="14"/>
  <c r="B102" i="14"/>
  <c r="D102" i="14"/>
  <c r="B104" i="14"/>
  <c r="D104" i="14"/>
  <c r="B106" i="14"/>
  <c r="D106" i="14"/>
  <c r="B108" i="14"/>
  <c r="B110" i="14"/>
  <c r="B112" i="14"/>
  <c r="D117" i="14"/>
  <c r="F120" i="14"/>
  <c r="B127" i="14"/>
  <c r="B129" i="14"/>
  <c r="B131" i="14"/>
  <c r="B147" i="14"/>
  <c r="D151" i="14"/>
  <c r="F157" i="14"/>
  <c r="F159" i="14"/>
  <c r="D181" i="14"/>
  <c r="D195" i="14"/>
  <c r="D196" i="14"/>
  <c r="D197" i="14"/>
  <c r="D198" i="14"/>
  <c r="D199" i="14"/>
  <c r="D200" i="14"/>
  <c r="H158" i="12" l="1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H106" i="12"/>
  <c r="H105" i="12"/>
  <c r="H104" i="12"/>
  <c r="H103" i="12"/>
  <c r="H102" i="12"/>
  <c r="H101" i="12"/>
  <c r="H100" i="12"/>
  <c r="H99" i="12"/>
  <c r="H95" i="12"/>
  <c r="H94" i="12"/>
  <c r="H93" i="12"/>
  <c r="H92" i="12"/>
  <c r="H91" i="12"/>
  <c r="H90" i="12"/>
  <c r="H89" i="12"/>
  <c r="H88" i="12"/>
  <c r="H87" i="12"/>
  <c r="H86" i="12"/>
  <c r="H85" i="12"/>
  <c r="H84" i="12"/>
  <c r="H83" i="12"/>
  <c r="H82" i="12"/>
  <c r="H81" i="12"/>
  <c r="H80" i="12"/>
  <c r="H79" i="12"/>
  <c r="H78" i="12"/>
  <c r="H77" i="12"/>
  <c r="H76" i="12"/>
  <c r="H75" i="12"/>
  <c r="H74" i="12"/>
  <c r="H73" i="12"/>
  <c r="H72" i="12"/>
  <c r="H71" i="12"/>
  <c r="H70" i="12"/>
  <c r="H69" i="12"/>
  <c r="H68" i="12"/>
  <c r="H67" i="12"/>
  <c r="H66" i="12"/>
  <c r="H65" i="12"/>
  <c r="H64" i="12"/>
  <c r="H63" i="12"/>
  <c r="H62" i="12"/>
  <c r="H61" i="12"/>
  <c r="H60" i="12"/>
  <c r="H59" i="12"/>
  <c r="H58" i="12"/>
  <c r="H57" i="12"/>
  <c r="H56" i="12"/>
  <c r="H55" i="12"/>
  <c r="H54" i="12"/>
  <c r="H53" i="12"/>
  <c r="H52" i="12"/>
  <c r="H51" i="12"/>
  <c r="H50" i="12"/>
  <c r="H49" i="12"/>
  <c r="H48" i="12"/>
  <c r="H47" i="12"/>
  <c r="H46" i="12"/>
  <c r="H45" i="12"/>
  <c r="H44" i="12"/>
  <c r="E49" i="9" l="1"/>
  <c r="K919" i="11" l="1"/>
  <c r="J89" i="4"/>
  <c r="J87" i="4"/>
  <c r="K917" i="11"/>
  <c r="I89" i="4" l="1"/>
  <c r="E36" i="9" l="1"/>
  <c r="E33" i="9"/>
  <c r="E23" i="9" l="1"/>
  <c r="H43" i="12" l="1"/>
  <c r="H42" i="12"/>
  <c r="H159" i="12"/>
  <c r="H41" i="12"/>
  <c r="E21" i="12"/>
  <c r="E31" i="12"/>
  <c r="B22" i="11"/>
  <c r="B23" i="11"/>
  <c r="B24" i="11"/>
  <c r="B25" i="11"/>
  <c r="B37" i="11"/>
  <c r="B38" i="11"/>
  <c r="B796" i="11"/>
  <c r="B797" i="11"/>
  <c r="B798" i="11"/>
  <c r="B799" i="11"/>
  <c r="B800" i="11"/>
  <c r="B54" i="11"/>
  <c r="B55" i="11"/>
  <c r="B56" i="11"/>
  <c r="B57" i="11"/>
  <c r="B58" i="11"/>
  <c r="K5" i="11"/>
  <c r="N4" i="4"/>
  <c r="E4" i="12"/>
  <c r="G4" i="9"/>
  <c r="E22" i="9"/>
  <c r="E21" i="9"/>
  <c r="E34" i="9"/>
  <c r="J102" i="4"/>
  <c r="B35" i="4"/>
  <c r="C35" i="4"/>
  <c r="D35" i="4"/>
  <c r="E35" i="4"/>
  <c r="B44" i="4"/>
  <c r="C44" i="4"/>
  <c r="D44" i="4"/>
  <c r="E44" i="4"/>
  <c r="E84" i="4"/>
  <c r="D84" i="4"/>
  <c r="C84" i="4"/>
  <c r="B84" i="4"/>
  <c r="E47" i="4"/>
  <c r="D47" i="4"/>
  <c r="C47" i="4"/>
  <c r="B47" i="4"/>
  <c r="E46" i="4"/>
  <c r="D46" i="4"/>
  <c r="C46" i="4"/>
  <c r="B46" i="4"/>
  <c r="E45" i="4"/>
  <c r="D45" i="4"/>
  <c r="C45" i="4"/>
  <c r="B45" i="4"/>
  <c r="E43" i="4"/>
  <c r="D43" i="4"/>
  <c r="C43" i="4"/>
  <c r="B43" i="4"/>
  <c r="E42" i="4"/>
  <c r="D42" i="4"/>
  <c r="C42" i="4"/>
  <c r="B42" i="4"/>
  <c r="E41" i="4"/>
  <c r="D41" i="4"/>
  <c r="C41" i="4"/>
  <c r="B41" i="4"/>
  <c r="E33" i="4"/>
  <c r="D23" i="4"/>
  <c r="E24" i="4"/>
  <c r="D24" i="4"/>
  <c r="C24" i="4"/>
  <c r="B24" i="4"/>
  <c r="E23" i="4"/>
  <c r="C23" i="4"/>
  <c r="B23" i="4"/>
  <c r="E22" i="4"/>
  <c r="D22" i="4"/>
  <c r="C22" i="4"/>
  <c r="B22" i="4"/>
  <c r="C25" i="4"/>
  <c r="C26" i="4"/>
  <c r="C27" i="4"/>
  <c r="C28" i="4"/>
  <c r="C29" i="4"/>
  <c r="C30" i="4"/>
  <c r="C31" i="4"/>
  <c r="C32" i="4"/>
  <c r="C33" i="4"/>
  <c r="C34" i="4"/>
  <c r="C36" i="4"/>
  <c r="C37" i="4"/>
  <c r="C38" i="4"/>
  <c r="C39" i="4"/>
  <c r="C40" i="4"/>
  <c r="D25" i="4"/>
  <c r="D26" i="4"/>
  <c r="D27" i="4"/>
  <c r="D28" i="4"/>
  <c r="D29" i="4"/>
  <c r="D30" i="4"/>
  <c r="D31" i="4"/>
  <c r="D32" i="4"/>
  <c r="D33" i="4"/>
  <c r="D34" i="4"/>
  <c r="D36" i="4"/>
  <c r="D37" i="4"/>
  <c r="D38" i="4"/>
  <c r="D39" i="4"/>
  <c r="D40" i="4"/>
  <c r="E25" i="4"/>
  <c r="E26" i="4"/>
  <c r="E27" i="4"/>
  <c r="E28" i="4"/>
  <c r="E29" i="4"/>
  <c r="E30" i="4"/>
  <c r="E31" i="4"/>
  <c r="E32" i="4"/>
  <c r="E34" i="4"/>
  <c r="E36" i="4"/>
  <c r="E37" i="4"/>
  <c r="E38" i="4"/>
  <c r="E39" i="4"/>
  <c r="E40" i="4"/>
  <c r="B25" i="4"/>
  <c r="B26" i="4"/>
  <c r="B27" i="4"/>
  <c r="B28" i="4"/>
  <c r="B29" i="4"/>
  <c r="B30" i="4"/>
  <c r="B31" i="4"/>
  <c r="B32" i="4"/>
  <c r="B33" i="4"/>
  <c r="B34" i="4"/>
  <c r="B36" i="4"/>
  <c r="B37" i="4"/>
  <c r="B38" i="4"/>
  <c r="B39" i="4"/>
  <c r="B40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<sst xmlns="http://schemas.openxmlformats.org/spreadsheetml/2006/main" count="11800" uniqueCount="2948">
  <si>
    <t>Afghanistan</t>
  </si>
  <si>
    <t>AF</t>
  </si>
  <si>
    <t>AFG</t>
  </si>
  <si>
    <t>AX</t>
  </si>
  <si>
    <t>ALA</t>
  </si>
  <si>
    <t>Albanie</t>
  </si>
  <si>
    <t>AL</t>
  </si>
  <si>
    <t>ALB</t>
  </si>
  <si>
    <t>Algérie</t>
  </si>
  <si>
    <t>DZ</t>
  </si>
  <si>
    <t>DZA</t>
  </si>
  <si>
    <t>Samoa américaines</t>
  </si>
  <si>
    <t>AS</t>
  </si>
  <si>
    <t>ASM</t>
  </si>
  <si>
    <t>Andorre</t>
  </si>
  <si>
    <t>AD</t>
  </si>
  <si>
    <t>AND</t>
  </si>
  <si>
    <t>Angola</t>
  </si>
  <si>
    <t>AO</t>
  </si>
  <si>
    <t>AGO</t>
  </si>
  <si>
    <t>Anguilla</t>
  </si>
  <si>
    <t>AI</t>
  </si>
  <si>
    <t>AIA</t>
  </si>
  <si>
    <t>Antigua et Barbuda</t>
  </si>
  <si>
    <t>AG</t>
  </si>
  <si>
    <t>ATG</t>
  </si>
  <si>
    <t>Argentine</t>
  </si>
  <si>
    <t>AR</t>
  </si>
  <si>
    <t>ARG</t>
  </si>
  <si>
    <t>Arménie</t>
  </si>
  <si>
    <t>AM</t>
  </si>
  <si>
    <t>ARM</t>
  </si>
  <si>
    <t>Aruba</t>
  </si>
  <si>
    <t>AW</t>
  </si>
  <si>
    <t>ABW</t>
  </si>
  <si>
    <t>Australie</t>
  </si>
  <si>
    <t>AU</t>
  </si>
  <si>
    <t>AUS</t>
  </si>
  <si>
    <t>Autriche</t>
  </si>
  <si>
    <t>AT</t>
  </si>
  <si>
    <t>AUT</t>
  </si>
  <si>
    <t>Azerbaïdjan</t>
  </si>
  <si>
    <t>AZ</t>
  </si>
  <si>
    <t>AZE</t>
  </si>
  <si>
    <t>Bahamas</t>
  </si>
  <si>
    <t>BS</t>
  </si>
  <si>
    <t>BHS</t>
  </si>
  <si>
    <t>Bahreïn</t>
  </si>
  <si>
    <t>BH</t>
  </si>
  <si>
    <t>BHR</t>
  </si>
  <si>
    <t>Bangladesh</t>
  </si>
  <si>
    <t>BD</t>
  </si>
  <si>
    <t>BGD</t>
  </si>
  <si>
    <t>Barbade</t>
  </si>
  <si>
    <t>BB</t>
  </si>
  <si>
    <t>BRB</t>
  </si>
  <si>
    <t>Belarus</t>
  </si>
  <si>
    <t>BY</t>
  </si>
  <si>
    <t>BLR</t>
  </si>
  <si>
    <t>Belgique</t>
  </si>
  <si>
    <t>BE</t>
  </si>
  <si>
    <t>BEL</t>
  </si>
  <si>
    <t>Belize</t>
  </si>
  <si>
    <t>BZ</t>
  </si>
  <si>
    <t>BLZ</t>
  </si>
  <si>
    <t>Bénin</t>
  </si>
  <si>
    <t>BJ</t>
  </si>
  <si>
    <t>BEN</t>
  </si>
  <si>
    <t>Bermudes</t>
  </si>
  <si>
    <t>BM</t>
  </si>
  <si>
    <t>BMU</t>
  </si>
  <si>
    <t>Bhoutan</t>
  </si>
  <si>
    <t>BT</t>
  </si>
  <si>
    <t>BTN</t>
  </si>
  <si>
    <t>Bolivie</t>
  </si>
  <si>
    <t>BO</t>
  </si>
  <si>
    <t>BOL</t>
  </si>
  <si>
    <t>Bosnie-Herzégovine</t>
  </si>
  <si>
    <t>BA</t>
  </si>
  <si>
    <t>BIH</t>
  </si>
  <si>
    <t>Botswana</t>
  </si>
  <si>
    <t>BW</t>
  </si>
  <si>
    <t>BWA</t>
  </si>
  <si>
    <t>Brésil</t>
  </si>
  <si>
    <t>BR</t>
  </si>
  <si>
    <t>BRA</t>
  </si>
  <si>
    <t>Îles Vierges britanniques</t>
  </si>
  <si>
    <t>VG</t>
  </si>
  <si>
    <t>VGB</t>
  </si>
  <si>
    <t>Territoire britannique de l’océan Indien</t>
  </si>
  <si>
    <t>IO</t>
  </si>
  <si>
    <t>IOT</t>
  </si>
  <si>
    <t>BN</t>
  </si>
  <si>
    <t>BRN</t>
  </si>
  <si>
    <t>Bulgarie</t>
  </si>
  <si>
    <t>BG</t>
  </si>
  <si>
    <t>BGR</t>
  </si>
  <si>
    <t>Burkina Faso</t>
  </si>
  <si>
    <t>BF</t>
  </si>
  <si>
    <t>BFA</t>
  </si>
  <si>
    <t>Burundi</t>
  </si>
  <si>
    <t>BI</t>
  </si>
  <si>
    <t>BDI</t>
  </si>
  <si>
    <t>Cambodge</t>
  </si>
  <si>
    <t>KH</t>
  </si>
  <si>
    <t>KHM</t>
  </si>
  <si>
    <t>Cameroun</t>
  </si>
  <si>
    <t>CM</t>
  </si>
  <si>
    <t>CMR</t>
  </si>
  <si>
    <t>Canada</t>
  </si>
  <si>
    <t>CA</t>
  </si>
  <si>
    <t>CAN</t>
  </si>
  <si>
    <t>Cap Vert</t>
  </si>
  <si>
    <t>CV</t>
  </si>
  <si>
    <t>CPV</t>
  </si>
  <si>
    <t>Îles Salomon</t>
  </si>
  <si>
    <t>KY</t>
  </si>
  <si>
    <t>CYM</t>
  </si>
  <si>
    <t>République centrafricaine</t>
  </si>
  <si>
    <t>CF</t>
  </si>
  <si>
    <t>CAF</t>
  </si>
  <si>
    <t>Tchad</t>
  </si>
  <si>
    <t>TD</t>
  </si>
  <si>
    <t>TCD</t>
  </si>
  <si>
    <t>Chili</t>
  </si>
  <si>
    <t>CL</t>
  </si>
  <si>
    <t>CHL</t>
  </si>
  <si>
    <t>Chine</t>
  </si>
  <si>
    <t>CN</t>
  </si>
  <si>
    <t>CHN</t>
  </si>
  <si>
    <t>HK</t>
  </si>
  <si>
    <t>HKG</t>
  </si>
  <si>
    <t>MO</t>
  </si>
  <si>
    <t>MAC</t>
  </si>
  <si>
    <t>Île de Noël</t>
  </si>
  <si>
    <t>CX</t>
  </si>
  <si>
    <t>CXR</t>
  </si>
  <si>
    <t>Îles Keeling</t>
  </si>
  <si>
    <t>CC</t>
  </si>
  <si>
    <t>CCK</t>
  </si>
  <si>
    <t>Colombie</t>
  </si>
  <si>
    <t>CO</t>
  </si>
  <si>
    <t>COL</t>
  </si>
  <si>
    <t>Comores</t>
  </si>
  <si>
    <t>KM</t>
  </si>
  <si>
    <t>COM</t>
  </si>
  <si>
    <t>CG</t>
  </si>
  <si>
    <t>COG</t>
  </si>
  <si>
    <t>CD</t>
  </si>
  <si>
    <t>COD</t>
  </si>
  <si>
    <t>Costa Rica</t>
  </si>
  <si>
    <t>CR</t>
  </si>
  <si>
    <t>CRI</t>
  </si>
  <si>
    <t>CI</t>
  </si>
  <si>
    <t>CIV</t>
  </si>
  <si>
    <t>Croatie</t>
  </si>
  <si>
    <t>HR</t>
  </si>
  <si>
    <t>HRV</t>
  </si>
  <si>
    <t>Cuba</t>
  </si>
  <si>
    <t>CU</t>
  </si>
  <si>
    <t>CUB</t>
  </si>
  <si>
    <t>Chypre</t>
  </si>
  <si>
    <t>CY</t>
  </si>
  <si>
    <t>CYP</t>
  </si>
  <si>
    <t>République tchèque</t>
  </si>
  <si>
    <t>CZ</t>
  </si>
  <si>
    <t>CZE</t>
  </si>
  <si>
    <t>Danemark</t>
  </si>
  <si>
    <t>DK</t>
  </si>
  <si>
    <t>DNK</t>
  </si>
  <si>
    <t>Djibouti</t>
  </si>
  <si>
    <t>DJ</t>
  </si>
  <si>
    <t>DJI</t>
  </si>
  <si>
    <t>Dominique</t>
  </si>
  <si>
    <t>DM</t>
  </si>
  <si>
    <t>DMA</t>
  </si>
  <si>
    <t>République dominicaine</t>
  </si>
  <si>
    <t>DO</t>
  </si>
  <si>
    <t>DOM</t>
  </si>
  <si>
    <t>Équateur</t>
  </si>
  <si>
    <t>EC</t>
  </si>
  <si>
    <t>ECU</t>
  </si>
  <si>
    <t>Égypte</t>
  </si>
  <si>
    <t>EG</t>
  </si>
  <si>
    <t>EGY</t>
  </si>
  <si>
    <t>Salvador</t>
  </si>
  <si>
    <t>SV</t>
  </si>
  <si>
    <t>SLV</t>
  </si>
  <si>
    <t>Guinée équatoriale</t>
  </si>
  <si>
    <t>GQ</t>
  </si>
  <si>
    <t>GNQ</t>
  </si>
  <si>
    <t>Érythrée</t>
  </si>
  <si>
    <t>ER</t>
  </si>
  <si>
    <t>ERI</t>
  </si>
  <si>
    <t>Estonie</t>
  </si>
  <si>
    <t>EE</t>
  </si>
  <si>
    <t>EST</t>
  </si>
  <si>
    <t>Éthiopie</t>
  </si>
  <si>
    <t>ET</t>
  </si>
  <si>
    <t>ETH</t>
  </si>
  <si>
    <t>FK</t>
  </si>
  <si>
    <t>FLK</t>
  </si>
  <si>
    <t>FO</t>
  </si>
  <si>
    <t>FRO</t>
  </si>
  <si>
    <t>Fidji</t>
  </si>
  <si>
    <t>FJ</t>
  </si>
  <si>
    <t>FJI</t>
  </si>
  <si>
    <t>Finlande</t>
  </si>
  <si>
    <t>FI</t>
  </si>
  <si>
    <t>FIN</t>
  </si>
  <si>
    <t>France</t>
  </si>
  <si>
    <t>FR</t>
  </si>
  <si>
    <t>FRA</t>
  </si>
  <si>
    <t>Guyane française</t>
  </si>
  <si>
    <t>GF</t>
  </si>
  <si>
    <t>GUF</t>
  </si>
  <si>
    <t>Polynésie française</t>
  </si>
  <si>
    <t>PF</t>
  </si>
  <si>
    <t>PYF</t>
  </si>
  <si>
    <t>Territoires français australs</t>
  </si>
  <si>
    <t>TF</t>
  </si>
  <si>
    <t>ATF</t>
  </si>
  <si>
    <t>Gabon</t>
  </si>
  <si>
    <t>GA</t>
  </si>
  <si>
    <t>GAB</t>
  </si>
  <si>
    <t>Gambie</t>
  </si>
  <si>
    <t>GM</t>
  </si>
  <si>
    <t>GMB</t>
  </si>
  <si>
    <t>Géorgie</t>
  </si>
  <si>
    <t>GE</t>
  </si>
  <si>
    <t>GEO</t>
  </si>
  <si>
    <t>Allemagne</t>
  </si>
  <si>
    <t>DE</t>
  </si>
  <si>
    <t>DEU</t>
  </si>
  <si>
    <t>Ghana</t>
  </si>
  <si>
    <t>GH</t>
  </si>
  <si>
    <t>GHA</t>
  </si>
  <si>
    <t>Gibraltar</t>
  </si>
  <si>
    <t>GI</t>
  </si>
  <si>
    <t>GIB</t>
  </si>
  <si>
    <t>Grèce</t>
  </si>
  <si>
    <t>GR</t>
  </si>
  <si>
    <t>GRC</t>
  </si>
  <si>
    <t>Groenland</t>
  </si>
  <si>
    <t>GL</t>
  </si>
  <si>
    <t>GRL</t>
  </si>
  <si>
    <t>Grenade</t>
  </si>
  <si>
    <t>GD</t>
  </si>
  <si>
    <t>GRD</t>
  </si>
  <si>
    <t>Guadeloupe</t>
  </si>
  <si>
    <t>GP</t>
  </si>
  <si>
    <t>GLP</t>
  </si>
  <si>
    <t>Guam</t>
  </si>
  <si>
    <t>GU</t>
  </si>
  <si>
    <t>GUM</t>
  </si>
  <si>
    <t>Guatemala</t>
  </si>
  <si>
    <t>GT</t>
  </si>
  <si>
    <t>GTM</t>
  </si>
  <si>
    <t>GG</t>
  </si>
  <si>
    <t>GGY</t>
  </si>
  <si>
    <t>Guinée</t>
  </si>
  <si>
    <t>GN</t>
  </si>
  <si>
    <t>GIN</t>
  </si>
  <si>
    <t>Guinée-Bissau</t>
  </si>
  <si>
    <t>GW</t>
  </si>
  <si>
    <t>GNB</t>
  </si>
  <si>
    <t>Guyana</t>
  </si>
  <si>
    <t>GY</t>
  </si>
  <si>
    <t>GUY</t>
  </si>
  <si>
    <t>Haïti</t>
  </si>
  <si>
    <t>HT</t>
  </si>
  <si>
    <t>HTI</t>
  </si>
  <si>
    <t>Îles Heard et McDonald</t>
  </si>
  <si>
    <t>HM</t>
  </si>
  <si>
    <t>HMD</t>
  </si>
  <si>
    <t>VA</t>
  </si>
  <si>
    <t>Honduras</t>
  </si>
  <si>
    <t>HN</t>
  </si>
  <si>
    <t>HND</t>
  </si>
  <si>
    <t>Hongrie</t>
  </si>
  <si>
    <t>HU</t>
  </si>
  <si>
    <t>HUN</t>
  </si>
  <si>
    <t>Islande</t>
  </si>
  <si>
    <t>IS</t>
  </si>
  <si>
    <t>ISL</t>
  </si>
  <si>
    <t>Inde</t>
  </si>
  <si>
    <t>IN</t>
  </si>
  <si>
    <t>IND</t>
  </si>
  <si>
    <t>Indonésie</t>
  </si>
  <si>
    <t>ID</t>
  </si>
  <si>
    <t>IDN</t>
  </si>
  <si>
    <t>IR</t>
  </si>
  <si>
    <t>IRN</t>
  </si>
  <si>
    <t>Irak</t>
  </si>
  <si>
    <t>IQ</t>
  </si>
  <si>
    <t>IRQ</t>
  </si>
  <si>
    <t>Irlande</t>
  </si>
  <si>
    <t>IE</t>
  </si>
  <si>
    <t>IRL</t>
  </si>
  <si>
    <t>Île de Man</t>
  </si>
  <si>
    <t>IM</t>
  </si>
  <si>
    <t>IMN</t>
  </si>
  <si>
    <t>Israël</t>
  </si>
  <si>
    <t>IL</t>
  </si>
  <si>
    <t>ISR</t>
  </si>
  <si>
    <t>Italie</t>
  </si>
  <si>
    <t>IT</t>
  </si>
  <si>
    <t>ITA</t>
  </si>
  <si>
    <t>Jamaïque</t>
  </si>
  <si>
    <t>JM</t>
  </si>
  <si>
    <t>JAM</t>
  </si>
  <si>
    <t>Japon</t>
  </si>
  <si>
    <t>JP</t>
  </si>
  <si>
    <t>JPN</t>
  </si>
  <si>
    <t>Jersey</t>
  </si>
  <si>
    <t>JE</t>
  </si>
  <si>
    <t>JEY</t>
  </si>
  <si>
    <t>Jordanie</t>
  </si>
  <si>
    <t>JO</t>
  </si>
  <si>
    <t>JOR</t>
  </si>
  <si>
    <t>Kazakhstan</t>
  </si>
  <si>
    <t>KZ</t>
  </si>
  <si>
    <t>KAZ</t>
  </si>
  <si>
    <t>Kenya</t>
  </si>
  <si>
    <t>KE</t>
  </si>
  <si>
    <t>KEN</t>
  </si>
  <si>
    <t>Kiribati</t>
  </si>
  <si>
    <t>KI</t>
  </si>
  <si>
    <t>KIR</t>
  </si>
  <si>
    <t>Corée (du Nord)</t>
  </si>
  <si>
    <t>KP</t>
  </si>
  <si>
    <t>PRK</t>
  </si>
  <si>
    <t>Corée (du Sud)</t>
  </si>
  <si>
    <t>KR</t>
  </si>
  <si>
    <t>KOR</t>
  </si>
  <si>
    <t>KW</t>
  </si>
  <si>
    <t>KWT</t>
  </si>
  <si>
    <t>KG</t>
  </si>
  <si>
    <t>KGZ</t>
  </si>
  <si>
    <t>RPD du Laos</t>
  </si>
  <si>
    <t>LA</t>
  </si>
  <si>
    <t>LAO</t>
  </si>
  <si>
    <t>Lettonie</t>
  </si>
  <si>
    <t>LV</t>
  </si>
  <si>
    <t>LVA</t>
  </si>
  <si>
    <t>Liban</t>
  </si>
  <si>
    <t>LB</t>
  </si>
  <si>
    <t>LBN</t>
  </si>
  <si>
    <t>Lesotho</t>
  </si>
  <si>
    <t>LS</t>
  </si>
  <si>
    <t>LSO</t>
  </si>
  <si>
    <t>Libéria</t>
  </si>
  <si>
    <t>LR</t>
  </si>
  <si>
    <t>LBR</t>
  </si>
  <si>
    <t>Libye</t>
  </si>
  <si>
    <t>LY</t>
  </si>
  <si>
    <t>LBY</t>
  </si>
  <si>
    <t>Liechtenstein</t>
  </si>
  <si>
    <t>LI</t>
  </si>
  <si>
    <t>LIE</t>
  </si>
  <si>
    <t>Lituanie</t>
  </si>
  <si>
    <t>LT</t>
  </si>
  <si>
    <t>LTU</t>
  </si>
  <si>
    <t>Luxembourg</t>
  </si>
  <si>
    <t>LU</t>
  </si>
  <si>
    <t>LUX</t>
  </si>
  <si>
    <t>MK</t>
  </si>
  <si>
    <r>
      <rPr>
        <sz val="10.5"/>
        <color theme="1"/>
        <rFont val="Calibri"/>
        <family val="2"/>
      </rPr>
      <t>MKD</t>
    </r>
  </si>
  <si>
    <t>Madagascar</t>
  </si>
  <si>
    <t>MG</t>
  </si>
  <si>
    <t>MDG</t>
  </si>
  <si>
    <t>Malawi</t>
  </si>
  <si>
    <t>MW</t>
  </si>
  <si>
    <t>MWI</t>
  </si>
  <si>
    <t>Malaisie</t>
  </si>
  <si>
    <t>MY</t>
  </si>
  <si>
    <t>MYS</t>
  </si>
  <si>
    <t>Maldives</t>
  </si>
  <si>
    <t>MV</t>
  </si>
  <si>
    <t>MDV</t>
  </si>
  <si>
    <t>Mali</t>
  </si>
  <si>
    <t>ML</t>
  </si>
  <si>
    <t>MLI</t>
  </si>
  <si>
    <t>Malte</t>
  </si>
  <si>
    <t>MT</t>
  </si>
  <si>
    <t>MLT</t>
  </si>
  <si>
    <t>Îles Marshall</t>
  </si>
  <si>
    <t>MH</t>
  </si>
  <si>
    <t>MHL</t>
  </si>
  <si>
    <t>Martinique</t>
  </si>
  <si>
    <t>MQ</t>
  </si>
  <si>
    <t>MTQ</t>
  </si>
  <si>
    <t>Mauritanie</t>
  </si>
  <si>
    <t>MR</t>
  </si>
  <si>
    <t>MRT</t>
  </si>
  <si>
    <t>Maurice</t>
  </si>
  <si>
    <t>MU</t>
  </si>
  <si>
    <t>MUS</t>
  </si>
  <si>
    <t>Mayotte</t>
  </si>
  <si>
    <t>YT</t>
  </si>
  <si>
    <t>MYT</t>
  </si>
  <si>
    <t>Mexique</t>
  </si>
  <si>
    <t>MX</t>
  </si>
  <si>
    <t>MEX</t>
  </si>
  <si>
    <t>FM</t>
  </si>
  <si>
    <t>FSM</t>
  </si>
  <si>
    <t>Moldova</t>
  </si>
  <si>
    <t>MD</t>
  </si>
  <si>
    <t>MDA</t>
  </si>
  <si>
    <t>Monaco</t>
  </si>
  <si>
    <t>MC</t>
  </si>
  <si>
    <t>MCO</t>
  </si>
  <si>
    <t>Mongolie</t>
  </si>
  <si>
    <t>MN</t>
  </si>
  <si>
    <t>MNG</t>
  </si>
  <si>
    <t>ME</t>
  </si>
  <si>
    <t>MNE</t>
  </si>
  <si>
    <t>Montserrat</t>
  </si>
  <si>
    <t>MS</t>
  </si>
  <si>
    <t>MSR</t>
  </si>
  <si>
    <t>Maroc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</si>
  <si>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</si>
  <si>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</si>
  <si>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</si>
  <si>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</si>
  <si>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</si>
  <si>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</si>
  <si>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</si>
  <si>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</si>
  <si>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Namibie</t>
  </si>
  <si>
    <t>NA</t>
  </si>
  <si>
    <t>NAM</t>
  </si>
  <si>
    <t>Nauru</t>
  </si>
  <si>
    <t>NR</t>
  </si>
  <si>
    <t>NRU</t>
  </si>
  <si>
    <t>Népal</t>
  </si>
  <si>
    <t>NP</t>
  </si>
  <si>
    <t>NPL</t>
  </si>
  <si>
    <t>Pays-Bas</t>
  </si>
  <si>
    <t>NL</t>
  </si>
  <si>
    <t>NLD</t>
  </si>
  <si>
    <t>Antilles néerlandaises</t>
  </si>
  <si>
    <t>AN</t>
  </si>
  <si>
    <t>ANT</t>
  </si>
  <si>
    <t>Nouvelle Calédonie</t>
  </si>
  <si>
    <t>NC</t>
  </si>
  <si>
    <t>NCL</t>
  </si>
  <si>
    <t>Nouvelle-Zélande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</si>
  <si>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</si>
  <si>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</si>
  <si>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</si>
  <si>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</si>
  <si>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</si>
  <si>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</si>
  <si>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</si>
  <si>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</si>
  <si>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</si>
  <si>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</si>
  <si>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</si>
  <si>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Niue</t>
  </si>
  <si>
    <t>NU</t>
  </si>
  <si>
    <t>NIU</t>
  </si>
  <si>
    <t>Îles Norfolk</t>
  </si>
  <si>
    <t>NF</t>
  </si>
  <si>
    <t>NFK</t>
  </si>
  <si>
    <t>Îles Marianne septentrionales</t>
  </si>
  <si>
    <t>MP</t>
  </si>
  <si>
    <t>MNP</t>
  </si>
  <si>
    <t>Norvège</t>
  </si>
  <si>
    <t>NO</t>
  </si>
  <si>
    <t>NOR</t>
  </si>
  <si>
    <t>Oman</t>
  </si>
  <si>
    <t>OM</t>
  </si>
  <si>
    <t>OMN</t>
  </si>
  <si>
    <t>Pakistan</t>
  </si>
  <si>
    <t>PK</t>
  </si>
  <si>
    <t>PAK</t>
  </si>
  <si>
    <t>Palau</t>
  </si>
  <si>
    <t>PW</t>
  </si>
  <si>
    <t>PLW</t>
  </si>
  <si>
    <t>Territoire palestinien</t>
  </si>
  <si>
    <t>PS</t>
  </si>
  <si>
    <t>PSE</t>
  </si>
  <si>
    <t>Panama</t>
  </si>
  <si>
    <t>PA</t>
  </si>
  <si>
    <t>PAN</t>
  </si>
  <si>
    <t>Papouasie-Nouvelle-Guinée</t>
  </si>
  <si>
    <t>PG</t>
  </si>
  <si>
    <t>PNG</t>
  </si>
  <si>
    <t>Paraguay</t>
  </si>
  <si>
    <t>PY</t>
  </si>
  <si>
    <t>PRY</t>
  </si>
  <si>
    <t>Pérou</t>
  </si>
  <si>
    <t>PE</t>
  </si>
  <si>
    <t>PER</t>
  </si>
  <si>
    <t>Philippines</t>
  </si>
  <si>
    <t>PH</t>
  </si>
  <si>
    <t>PHL</t>
  </si>
  <si>
    <t>Pitcairn</t>
  </si>
  <si>
    <t>PN</t>
  </si>
  <si>
    <t>PCN</t>
  </si>
  <si>
    <t>Pologne</t>
  </si>
  <si>
    <t>PL</t>
  </si>
  <si>
    <t>POL</t>
  </si>
  <si>
    <t>Portugal</t>
  </si>
  <si>
    <t>PT</t>
  </si>
  <si>
    <t>PRT</t>
  </si>
  <si>
    <t>Porto Rico</t>
  </si>
  <si>
    <t>PR</t>
  </si>
  <si>
    <t>PRI</t>
  </si>
  <si>
    <t>Qatar</t>
  </si>
  <si>
    <t>QA</t>
  </si>
  <si>
    <t>QAT</t>
  </si>
  <si>
    <t>RE</t>
  </si>
  <si>
    <t>REU</t>
  </si>
  <si>
    <t>Roumanie</t>
  </si>
  <si>
    <t>RO</t>
  </si>
  <si>
    <t>ROU</t>
  </si>
  <si>
    <t>Fédération de Russie</t>
  </si>
  <si>
    <t>RU</t>
  </si>
  <si>
    <t>RUS</t>
  </si>
  <si>
    <t>Rwanda</t>
  </si>
  <si>
    <t>RW</t>
  </si>
  <si>
    <t>RWA</t>
  </si>
  <si>
    <t>BL</t>
  </si>
  <si>
    <t>BLM</t>
  </si>
  <si>
    <t>Saint Hélène</t>
  </si>
  <si>
    <t>SH</t>
  </si>
  <si>
    <t>SHN</t>
  </si>
  <si>
    <t>Saint Kitts et Nevis</t>
  </si>
  <si>
    <t>KN</t>
  </si>
  <si>
    <t>KNA</t>
  </si>
  <si>
    <t>Sainte Lucie</t>
  </si>
  <si>
    <t>LC</t>
  </si>
  <si>
    <t>LCA</t>
  </si>
  <si>
    <t>MF</t>
  </si>
  <si>
    <t>MAF</t>
  </si>
  <si>
    <t>Saint Pierre et Miquelon</t>
  </si>
  <si>
    <t>PM</t>
  </si>
  <si>
    <t>SPM</t>
  </si>
  <si>
    <t>VC</t>
  </si>
  <si>
    <t>VCT</t>
  </si>
  <si>
    <t>Samoa</t>
  </si>
  <si>
    <t>WS</t>
  </si>
  <si>
    <t>WSM</t>
  </si>
  <si>
    <t>Saint Marin</t>
  </si>
  <si>
    <t>SM</t>
  </si>
  <si>
    <t>SMR</t>
  </si>
  <si>
    <t>Sao Tomé-et-Principe</t>
  </si>
  <si>
    <t>ST</t>
  </si>
  <si>
    <t>STP</t>
  </si>
  <si>
    <t>Arabie saoudite</t>
  </si>
  <si>
    <t>SA</t>
  </si>
  <si>
    <t>SAU</t>
  </si>
  <si>
    <t>Sénégal</t>
  </si>
  <si>
    <t>SN</t>
  </si>
  <si>
    <t>SEN</t>
  </si>
  <si>
    <t>Serbie</t>
  </si>
  <si>
    <t>RS</t>
  </si>
  <si>
    <t>SRB</t>
  </si>
  <si>
    <t>Seychelles</t>
  </si>
  <si>
    <t>SC</t>
  </si>
  <si>
    <t>SYC</t>
  </si>
  <si>
    <t>Sierra Leone</t>
  </si>
  <si>
    <t>SL</t>
  </si>
  <si>
    <t>SLE</t>
  </si>
  <si>
    <t>Singapour</t>
  </si>
  <si>
    <t>SG</t>
  </si>
  <si>
    <t>SGP</t>
  </si>
  <si>
    <t>Slovaquie</t>
  </si>
  <si>
    <t>SK</t>
  </si>
  <si>
    <t>SVK</t>
  </si>
  <si>
    <t>Slovénie</t>
  </si>
  <si>
    <t>SI</t>
  </si>
  <si>
    <t>SVN</t>
  </si>
  <si>
    <t>Îles Salomon</t>
  </si>
  <si>
    <t>SB</t>
  </si>
  <si>
    <t>SLB</t>
  </si>
  <si>
    <t>Somalie</t>
  </si>
  <si>
    <t>SO</t>
  </si>
  <si>
    <t>SOM</t>
  </si>
  <si>
    <t>Afrique du Sud</t>
  </si>
  <si>
    <t>ZA</t>
  </si>
  <si>
    <t>ZAF</t>
  </si>
  <si>
    <t>Géorgie du Sud et les Îles Sandwich du Sud</t>
  </si>
  <si>
    <t>GS</t>
  </si>
  <si>
    <t>SGS</t>
  </si>
  <si>
    <t>Soudan du Sud</t>
  </si>
  <si>
    <t>SS</t>
  </si>
  <si>
    <t>SSD</t>
  </si>
  <si>
    <t>Espagne</t>
  </si>
  <si>
    <t>ES</t>
  </si>
  <si>
    <t>ESP</t>
  </si>
  <si>
    <t>Sri Lanka</t>
  </si>
  <si>
    <t>LK</t>
  </si>
  <si>
    <t>LKA</t>
  </si>
  <si>
    <t>Soudan</t>
  </si>
  <si>
    <t>SD</t>
  </si>
  <si>
    <t>SDN</t>
  </si>
  <si>
    <t>Suriname</t>
  </si>
  <si>
    <t>SR</t>
  </si>
  <si>
    <t>SUR</t>
  </si>
  <si>
    <t>Îles Svalbard et Jan Mayen</t>
  </si>
  <si>
    <t>SJ</t>
  </si>
  <si>
    <t>SJM</t>
  </si>
  <si>
    <t>SZ</t>
  </si>
  <si>
    <t>SWZ</t>
  </si>
  <si>
    <t>Suède</t>
  </si>
  <si>
    <t>SE</t>
  </si>
  <si>
    <t>SWE</t>
  </si>
  <si>
    <t>Suisse</t>
  </si>
  <si>
    <t>CH</t>
  </si>
  <si>
    <t>CHE</t>
  </si>
  <si>
    <t>SY</t>
  </si>
  <si>
    <t>SYR</t>
  </si>
  <si>
    <t>TW</t>
  </si>
  <si>
    <t>TWN</t>
  </si>
  <si>
    <t>Tadjikistan</t>
  </si>
  <si>
    <t>TJ</t>
  </si>
  <si>
    <t>TJK</t>
  </si>
  <si>
    <t>TZ</t>
  </si>
  <si>
    <t>TZA</t>
  </si>
  <si>
    <t>Thaïlande</t>
  </si>
  <si>
    <t>TH</t>
  </si>
  <si>
    <t>THA</t>
  </si>
  <si>
    <t>Timor-Leste</t>
  </si>
  <si>
    <t>TL</t>
  </si>
  <si>
    <t>TLS</t>
  </si>
  <si>
    <t>Togo</t>
  </si>
  <si>
    <t>TG</t>
  </si>
  <si>
    <t>TGO</t>
  </si>
  <si>
    <t>Tokelau</t>
  </si>
  <si>
    <t>TK</t>
  </si>
  <si>
    <t>TKL</t>
  </si>
  <si>
    <t>Tonga</t>
  </si>
  <si>
    <t>TO</t>
  </si>
  <si>
    <t>TON</t>
  </si>
  <si>
    <t>TT</t>
  </si>
  <si>
    <t>TTO</t>
  </si>
  <si>
    <t>Tunisie</t>
  </si>
  <si>
    <t>TN</t>
  </si>
  <si>
    <t>TUN</t>
  </si>
  <si>
    <t>Turquie</t>
  </si>
  <si>
    <t>TR</t>
  </si>
  <si>
    <t>TUR</t>
  </si>
  <si>
    <t>Turkménistan</t>
  </si>
  <si>
    <t>TM</t>
  </si>
  <si>
    <t>TKM</t>
  </si>
  <si>
    <t>Îles Turques et Caïques</t>
  </si>
  <si>
    <t>TC</t>
  </si>
  <si>
    <t>TCA</t>
  </si>
  <si>
    <t>Tuvalu</t>
  </si>
  <si>
    <t>TV</t>
  </si>
  <si>
    <t>TUV</t>
  </si>
  <si>
    <t>Ouganda</t>
  </si>
  <si>
    <t>UG</t>
  </si>
  <si>
    <t>UGA</t>
  </si>
  <si>
    <t>Ukraine</t>
  </si>
  <si>
    <t>UA</t>
  </si>
  <si>
    <t>UKR</t>
  </si>
  <si>
    <t>Émirats arabes unis</t>
  </si>
  <si>
    <t>AE</t>
  </si>
  <si>
    <t>ARE</t>
  </si>
  <si>
    <t>Royaume-Uni</t>
  </si>
  <si>
    <t>GB</t>
  </si>
  <si>
    <t>GBR</t>
  </si>
  <si>
    <t>États-Unis</t>
  </si>
  <si>
    <t>US</t>
  </si>
  <si>
    <t>USA</t>
  </si>
  <si>
    <t>Uruguay</t>
  </si>
  <si>
    <t>UY</t>
  </si>
  <si>
    <t>URY</t>
  </si>
  <si>
    <t>Ouzbékistan</t>
  </si>
  <si>
    <t>UZ</t>
  </si>
  <si>
    <t>UZB</t>
  </si>
  <si>
    <t>Vanuatu</t>
  </si>
  <si>
    <t>VU</t>
  </si>
  <si>
    <t>VUT</t>
  </si>
  <si>
    <t>VE</t>
  </si>
  <si>
    <t>VEN</t>
  </si>
  <si>
    <t>Vietnam</t>
  </si>
  <si>
    <t>VN</t>
  </si>
  <si>
    <t>VNM</t>
  </si>
  <si>
    <t>Îles Vierges, États-Unis</t>
  </si>
  <si>
    <t>VI</t>
  </si>
  <si>
    <t>VIR</t>
  </si>
  <si>
    <t>Îles Wallis et Futuna</t>
  </si>
  <si>
    <t>WF</t>
  </si>
  <si>
    <t>WLF</t>
  </si>
  <si>
    <t>Sahara occidental</t>
  </si>
  <si>
    <t>EH</t>
  </si>
  <si>
    <t>ESH</t>
  </si>
  <si>
    <t>Yémen</t>
  </si>
  <si>
    <t>YE</t>
  </si>
  <si>
    <t>YEM</t>
  </si>
  <si>
    <t>Zambie</t>
  </si>
  <si>
    <t>ZM</t>
  </si>
  <si>
    <t>ZMB</t>
  </si>
  <si>
    <t>Zimbabwe</t>
  </si>
  <si>
    <t>ZW</t>
  </si>
  <si>
    <t>ZWE</t>
  </si>
  <si>
    <t>Tanzanie</t>
  </si>
  <si>
    <t>Taïwan</t>
  </si>
  <si>
    <t>Hong Kong</t>
  </si>
  <si>
    <t>Macao</t>
  </si>
  <si>
    <t>République du Congo</t>
  </si>
  <si>
    <t>République démocratique du Congo</t>
  </si>
  <si>
    <t>Réunion</t>
  </si>
  <si>
    <t>Saint-Barthélemy</t>
  </si>
  <si>
    <t>Côte d’Ivoire</t>
  </si>
  <si>
    <t>Malouines</t>
  </si>
  <si>
    <t>Vatican</t>
  </si>
  <si>
    <t>Iran</t>
  </si>
  <si>
    <t>République kirghize</t>
  </si>
  <si>
    <t>Macédoine</t>
  </si>
  <si>
    <t>Micronésie</t>
  </si>
  <si>
    <t>Saint-Martin</t>
  </si>
  <si>
    <t>Syrie</t>
  </si>
  <si>
    <t>Venezuela</t>
  </si>
  <si>
    <t>Eswatini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</si>
  <si>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</si>
  <si>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</si>
  <si>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numérique ISO (UN M49)</t>
    </r>
  </si>
  <si>
    <t>4</t>
  </si>
  <si>
    <t>248</t>
  </si>
  <si>
    <t>8</t>
  </si>
  <si>
    <t>12</t>
  </si>
  <si>
    <t>16</t>
  </si>
  <si>
    <t>20</t>
  </si>
  <si>
    <t>24</t>
  </si>
  <si>
    <t>660</t>
  </si>
  <si>
    <t>28</t>
  </si>
  <si>
    <t>32</t>
  </si>
  <si>
    <t>51</t>
  </si>
  <si>
    <t>533</t>
  </si>
  <si>
    <t>36</t>
  </si>
  <si>
    <t>40</t>
  </si>
  <si>
    <t>31</t>
  </si>
  <si>
    <t>44</t>
  </si>
  <si>
    <t>48</t>
  </si>
  <si>
    <t>50</t>
  </si>
  <si>
    <t>52</t>
  </si>
  <si>
    <t>112</t>
  </si>
  <si>
    <t>56</t>
  </si>
  <si>
    <t>84</t>
  </si>
  <si>
    <t>204</t>
  </si>
  <si>
    <t>60</t>
  </si>
  <si>
    <t>64</t>
  </si>
  <si>
    <t>68</t>
  </si>
  <si>
    <t>70</t>
  </si>
  <si>
    <t>72</t>
  </si>
  <si>
    <t>76</t>
  </si>
  <si>
    <t>92</t>
  </si>
  <si>
    <t>86</t>
  </si>
  <si>
    <t>96</t>
  </si>
  <si>
    <t>100</t>
  </si>
  <si>
    <t>854</t>
  </si>
  <si>
    <t>108</t>
  </si>
  <si>
    <t>116</t>
  </si>
  <si>
    <t>120</t>
  </si>
  <si>
    <t>124</t>
  </si>
  <si>
    <t>132</t>
  </si>
  <si>
    <t>136</t>
  </si>
  <si>
    <t>140</t>
  </si>
  <si>
    <t>148</t>
  </si>
  <si>
    <t>152</t>
  </si>
  <si>
    <t>156</t>
  </si>
  <si>
    <t>344</t>
  </si>
  <si>
    <t>446</t>
  </si>
  <si>
    <t>162</t>
  </si>
  <si>
    <t>166</t>
  </si>
  <si>
    <t>170</t>
  </si>
  <si>
    <t>174</t>
  </si>
  <si>
    <t>178</t>
  </si>
  <si>
    <t>180</t>
  </si>
  <si>
    <t>188</t>
  </si>
  <si>
    <t>384</t>
  </si>
  <si>
    <t>191</t>
  </si>
  <si>
    <t>192</t>
  </si>
  <si>
    <t>196</t>
  </si>
  <si>
    <t>203</t>
  </si>
  <si>
    <t>208</t>
  </si>
  <si>
    <t>262</t>
  </si>
  <si>
    <t>212</t>
  </si>
  <si>
    <t>214</t>
  </si>
  <si>
    <t>218</t>
  </si>
  <si>
    <t>818</t>
  </si>
  <si>
    <t>222</t>
  </si>
  <si>
    <t>226</t>
  </si>
  <si>
    <t>232</t>
  </si>
  <si>
    <t>233</t>
  </si>
  <si>
    <t>231</t>
  </si>
  <si>
    <t>238</t>
  </si>
  <si>
    <t>234</t>
  </si>
  <si>
    <t>242</t>
  </si>
  <si>
    <t>246</t>
  </si>
  <si>
    <t>250</t>
  </si>
  <si>
    <t>254</t>
  </si>
  <si>
    <t>258</t>
  </si>
  <si>
    <t>260</t>
  </si>
  <si>
    <t>266</t>
  </si>
  <si>
    <t>270</t>
  </si>
  <si>
    <t>268</t>
  </si>
  <si>
    <t>276</t>
  </si>
  <si>
    <t>288</t>
  </si>
  <si>
    <t>292</t>
  </si>
  <si>
    <t>300</t>
  </si>
  <si>
    <t>304</t>
  </si>
  <si>
    <t>308</t>
  </si>
  <si>
    <t>312</t>
  </si>
  <si>
    <t>316</t>
  </si>
  <si>
    <t>320</t>
  </si>
  <si>
    <t>831</t>
  </si>
  <si>
    <t>324</t>
  </si>
  <si>
    <t>624</t>
  </si>
  <si>
    <t>328</t>
  </si>
  <si>
    <t>332</t>
  </si>
  <si>
    <t>334</t>
  </si>
  <si>
    <t>336</t>
  </si>
  <si>
    <t>340</t>
  </si>
  <si>
    <t>348</t>
  </si>
  <si>
    <t>352</t>
  </si>
  <si>
    <t>356</t>
  </si>
  <si>
    <t>360</t>
  </si>
  <si>
    <t>364</t>
  </si>
  <si>
    <t>368</t>
  </si>
  <si>
    <t>372</t>
  </si>
  <si>
    <t>833</t>
  </si>
  <si>
    <t>376</t>
  </si>
  <si>
    <t>380</t>
  </si>
  <si>
    <t>388</t>
  </si>
  <si>
    <t>392</t>
  </si>
  <si>
    <t>832</t>
  </si>
  <si>
    <t>400</t>
  </si>
  <si>
    <t>398</t>
  </si>
  <si>
    <t>404</t>
  </si>
  <si>
    <t>296</t>
  </si>
  <si>
    <t>408</t>
  </si>
  <si>
    <t>410</t>
  </si>
  <si>
    <t>414</t>
  </si>
  <si>
    <t>417</t>
  </si>
  <si>
    <t>418</t>
  </si>
  <si>
    <t>428</t>
  </si>
  <si>
    <t>422</t>
  </si>
  <si>
    <t>426</t>
  </si>
  <si>
    <t>430</t>
  </si>
  <si>
    <t>434</t>
  </si>
  <si>
    <t>438</t>
  </si>
  <si>
    <t>440</t>
  </si>
  <si>
    <t>442</t>
  </si>
  <si>
    <t>807</t>
  </si>
  <si>
    <t>450</t>
  </si>
  <si>
    <t>454</t>
  </si>
  <si>
    <t>458</t>
  </si>
  <si>
    <t>462</t>
  </si>
  <si>
    <t>466</t>
  </si>
  <si>
    <t>470</t>
  </si>
  <si>
    <t>584</t>
  </si>
  <si>
    <t>474</t>
  </si>
  <si>
    <t>478</t>
  </si>
  <si>
    <t>480</t>
  </si>
  <si>
    <t>175</t>
  </si>
  <si>
    <t>484</t>
  </si>
  <si>
    <t>583</t>
  </si>
  <si>
    <t>498</t>
  </si>
  <si>
    <t>492</t>
  </si>
  <si>
    <t>496</t>
  </si>
  <si>
    <t>499</t>
  </si>
  <si>
    <t>500</t>
  </si>
  <si>
    <t>504</t>
  </si>
  <si>
    <t>508</t>
  </si>
  <si>
    <t>104</t>
  </si>
  <si>
    <t>516</t>
  </si>
  <si>
    <t>520</t>
  </si>
  <si>
    <t>524</t>
  </si>
  <si>
    <t>528</t>
  </si>
  <si>
    <t>530</t>
  </si>
  <si>
    <t>540</t>
  </si>
  <si>
    <t>554</t>
  </si>
  <si>
    <t>558</t>
  </si>
  <si>
    <t>562</t>
  </si>
  <si>
    <t>566</t>
  </si>
  <si>
    <t>570</t>
  </si>
  <si>
    <t>574</t>
  </si>
  <si>
    <t>580</t>
  </si>
  <si>
    <t>578</t>
  </si>
  <si>
    <t>512</t>
  </si>
  <si>
    <t>586</t>
  </si>
  <si>
    <t>585</t>
  </si>
  <si>
    <t>275</t>
  </si>
  <si>
    <t>591</t>
  </si>
  <si>
    <t>598</t>
  </si>
  <si>
    <t>600</t>
  </si>
  <si>
    <t>604</t>
  </si>
  <si>
    <t>608</t>
  </si>
  <si>
    <t>612</t>
  </si>
  <si>
    <t>616</t>
  </si>
  <si>
    <t>620</t>
  </si>
  <si>
    <t>630</t>
  </si>
  <si>
    <t>634</t>
  </si>
  <si>
    <t>638</t>
  </si>
  <si>
    <t>642</t>
  </si>
  <si>
    <t>643</t>
  </si>
  <si>
    <t>646</t>
  </si>
  <si>
    <t>652</t>
  </si>
  <si>
    <t>654</t>
  </si>
  <si>
    <t>659</t>
  </si>
  <si>
    <t>662</t>
  </si>
  <si>
    <t>663</t>
  </si>
  <si>
    <t>666</t>
  </si>
  <si>
    <t>670</t>
  </si>
  <si>
    <t>882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</si>
  <si>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</si>
  <si>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</si>
  <si>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</si>
  <si>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</si>
  <si>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</si>
  <si>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</si>
  <si>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</si>
  <si>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</si>
  <si>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</si>
  <si>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705</t>
  </si>
  <si>
    <t>90</t>
  </si>
  <si>
    <t>706</t>
  </si>
  <si>
    <t>710</t>
  </si>
  <si>
    <t>239</t>
  </si>
  <si>
    <t>728</t>
  </si>
  <si>
    <t>724</t>
  </si>
  <si>
    <t>144</t>
  </si>
  <si>
    <t>736</t>
  </si>
  <si>
    <t>740</t>
  </si>
  <si>
    <t>744</t>
  </si>
  <si>
    <t>748</t>
  </si>
  <si>
    <t>752</t>
  </si>
  <si>
    <t>756</t>
  </si>
  <si>
    <t>760</t>
  </si>
  <si>
    <t>158</t>
  </si>
  <si>
    <t>762</t>
  </si>
  <si>
    <t>834</t>
  </si>
  <si>
    <t>764</t>
  </si>
  <si>
    <t>626</t>
  </si>
  <si>
    <t>768</t>
  </si>
  <si>
    <t>772</t>
  </si>
  <si>
    <t>776</t>
  </si>
  <si>
    <t>780</t>
  </si>
  <si>
    <t>788</t>
  </si>
  <si>
    <t>792</t>
  </si>
  <si>
    <t>795</t>
  </si>
  <si>
    <t>796</t>
  </si>
  <si>
    <t>798</t>
  </si>
  <si>
    <t>800</t>
  </si>
  <si>
    <t>804</t>
  </si>
  <si>
    <t>784</t>
  </si>
  <si>
    <t>826</t>
  </si>
  <si>
    <t>840</t>
  </si>
  <si>
    <t>858</t>
  </si>
  <si>
    <t>860</t>
  </si>
  <si>
    <t>548</t>
  </si>
  <si>
    <t>862</t>
  </si>
  <si>
    <t>704</t>
  </si>
  <si>
    <t>850</t>
  </si>
  <si>
    <t>876</t>
  </si>
  <si>
    <t>732</t>
  </si>
  <si>
    <t>887</t>
  </si>
  <si>
    <t>894</t>
  </si>
  <si>
    <t>716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</si>
  <si>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</si>
  <si>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</si>
  <si>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t>Liste</t>
  </si>
  <si>
    <t>Partiellement</t>
  </si>
  <si>
    <t>Devise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</si>
  <si>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</si>
  <si>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</si>
  <si>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AFN</t>
  </si>
  <si>
    <t>Afghani afghan</t>
  </si>
  <si>
    <t>ALL</t>
  </si>
  <si>
    <t>Lek albanais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</si>
  <si>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</si>
  <si>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</si>
  <si>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</si>
  <si>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</si>
  <si>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AOA</t>
  </si>
  <si>
    <t>Kwanza angolais</t>
  </si>
  <si>
    <t>ARS</t>
  </si>
  <si>
    <t>Peso argentin</t>
  </si>
  <si>
    <t>AUD</t>
  </si>
  <si>
    <t>Dollar australien</t>
  </si>
  <si>
    <t>AWG</t>
  </si>
  <si>
    <t>Florin d’Aruba</t>
  </si>
  <si>
    <t>AZN</t>
  </si>
  <si>
    <t>Manat azéri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</si>
  <si>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</si>
  <si>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</si>
  <si>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BBD</t>
  </si>
  <si>
    <t>BDT</t>
  </si>
  <si>
    <t>Taka bangladeshi</t>
  </si>
  <si>
    <r>
      <rPr>
        <sz val="10.5"/>
        <color theme="1"/>
        <rFont val="Calibri"/>
        <family val="2"/>
      </rPr>
      <t>BGN</t>
    </r>
  </si>
  <si>
    <t>BHD</t>
  </si>
  <si>
    <t>Dinar de Bahreïn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</si>
  <si>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</si>
  <si>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</si>
  <si>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</si>
  <si>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</si>
  <si>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</si>
  <si>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</si>
  <si>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BOB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</si>
  <si>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</si>
  <si>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</si>
  <si>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BSD</t>
  </si>
  <si>
    <t>Dollar bahamien</t>
  </si>
  <si>
    <t>BWP</t>
  </si>
  <si>
    <t>Pula du Botswana</t>
  </si>
  <si>
    <t>BZD</t>
  </si>
  <si>
    <t>Dollar de Belize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</si>
  <si>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</si>
  <si>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</si>
  <si>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</si>
  <si>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</si>
  <si>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</si>
  <si>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</si>
  <si>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r>
      <rPr>
        <sz val="10.5"/>
        <color theme="1"/>
        <rFont val="Calibri"/>
        <family val="2"/>
      </rPr>
      <t>CLF</t>
    </r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</si>
  <si>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</si>
  <si>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</si>
  <si>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</si>
  <si>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</si>
  <si>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r>
      <rPr>
        <sz val="10.5"/>
        <color theme="1"/>
        <rFont val="Calibri"/>
        <family val="2"/>
      </rPr>
      <t>CUC</t>
    </r>
  </si>
  <si>
    <t>CVE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</si>
  <si>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</si>
  <si>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</si>
  <si>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</si>
  <si>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</si>
  <si>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</si>
  <si>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</si>
  <si>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</si>
  <si>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</si>
  <si>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DZD</t>
  </si>
  <si>
    <t>Dinar algérien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</si>
  <si>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</si>
  <si>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</si>
  <si>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</si>
  <si>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</si>
  <si>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</si>
  <si>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</si>
  <si>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EUR</t>
  </si>
  <si>
    <t>Euro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</si>
  <si>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</si>
  <si>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</si>
  <si>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</si>
  <si>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</si>
  <si>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</si>
  <si>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</si>
  <si>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</si>
  <si>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</si>
  <si>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</si>
  <si>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</si>
  <si>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</si>
  <si>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</si>
  <si>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</si>
  <si>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</si>
  <si>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</si>
  <si>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</si>
  <si>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</si>
  <si>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</si>
  <si>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HKD</t>
    </r>
  </si>
  <si>
    <r>
      <rPr>
        <sz val="10.5"/>
        <color theme="1"/>
        <rFont val="Calibri"/>
        <family val="2"/>
      </rPr>
      <t>HNL</t>
    </r>
  </si>
  <si>
    <t>HRK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</si>
  <si>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</si>
  <si>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</si>
  <si>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</si>
  <si>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</si>
  <si>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</si>
  <si>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</si>
  <si>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</si>
  <si>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</si>
  <si>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</si>
  <si>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</si>
  <si>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</si>
  <si>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</si>
  <si>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</si>
  <si>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</si>
  <si>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KGS</t>
    </r>
  </si>
  <si>
    <t>KHR</t>
  </si>
  <si>
    <t>KMF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</si>
  <si>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</si>
  <si>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</si>
  <si>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KWD</t>
    </r>
  </si>
  <si>
    <t>KYD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</si>
  <si>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</si>
  <si>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</si>
  <si>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</si>
  <si>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</si>
  <si>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</si>
  <si>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</si>
  <si>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</si>
  <si>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</si>
  <si>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</si>
  <si>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</si>
  <si>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</si>
  <si>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Denar macédonien</t>
    </r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</si>
  <si>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</si>
  <si>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</si>
  <si>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</si>
  <si>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</si>
  <si>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</si>
  <si>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</si>
  <si>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</si>
  <si>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</si>
  <si>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</si>
  <si>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</si>
  <si>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</si>
  <si>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</si>
  <si>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</si>
  <si>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</si>
  <si>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</si>
  <si>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</si>
  <si>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</si>
  <si>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PAB</t>
    </r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</si>
  <si>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</si>
  <si>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</si>
  <si>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r>
      <rPr>
        <sz val="10.5"/>
        <color theme="1"/>
        <rFont val="Calibri"/>
        <family val="2"/>
      </rPr>
      <t>PGK</t>
    </r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</si>
  <si>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</si>
  <si>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</si>
  <si>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</si>
  <si>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</si>
  <si>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</si>
  <si>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r>
      <rPr>
        <sz val="10.5"/>
        <color theme="1"/>
        <rFont val="Calibri"/>
        <family val="2"/>
      </rPr>
      <t>QAR</t>
    </r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</si>
  <si>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</si>
  <si>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</si>
  <si>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</si>
  <si>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</si>
  <si>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</si>
  <si>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</si>
  <si>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</si>
  <si>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</si>
  <si>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</si>
  <si>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</si>
  <si>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</si>
  <si>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</si>
  <si>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</si>
  <si>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r>
      <rPr>
        <sz val="10.5"/>
        <color theme="1"/>
        <rFont val="Calibri"/>
        <family val="2"/>
      </rPr>
      <t>SOS</t>
    </r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</si>
  <si>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</si>
  <si>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</si>
  <si>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</si>
  <si>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SYP</t>
    </r>
  </si>
  <si>
    <t>SZL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</si>
  <si>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</si>
  <si>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TJS</t>
    </r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</si>
  <si>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</si>
  <si>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</si>
  <si>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</si>
  <si>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</si>
  <si>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</si>
  <si>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</si>
  <si>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</si>
  <si>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</si>
  <si>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</si>
  <si>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</si>
  <si>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</si>
  <si>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</si>
  <si>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</si>
  <si>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</si>
  <si>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Dollar des États-Unis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</si>
  <si>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</si>
  <si>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>UZS</t>
    </r>
  </si>
  <si>
    <r>
      <rPr>
        <sz val="10.5"/>
        <color theme="1"/>
        <rFont val="Calibri"/>
        <family val="2"/>
      </rPr>
      <t>VEF</t>
    </r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</si>
  <si>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</si>
  <si>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</si>
  <si>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</si>
  <si>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</si>
  <si>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XAF</t>
  </si>
  <si>
    <t>XCD</t>
  </si>
  <si>
    <t>Dollar des Caraïbes orientales</t>
  </si>
  <si>
    <t>XOF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</si>
  <si>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</si>
  <si>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</si>
  <si>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ZMW</t>
    </r>
  </si>
  <si>
    <t>Dollar de la Barbade</t>
  </si>
  <si>
    <r>
      <rPr>
        <sz val="10.5"/>
        <color theme="1"/>
        <rFont val="Calibri"/>
        <family val="2"/>
      </rPr>
      <t>Lev bulgare (ancien)</t>
    </r>
  </si>
  <si>
    <t>Boliviano bolivien</t>
  </si>
  <si>
    <t>-</t>
  </si>
  <si>
    <t>BYR</t>
  </si>
  <si>
    <t>Rouble de Belarus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</si>
  <si>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</si>
  <si>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</si>
  <si>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r>
      <rPr>
        <sz val="10.5"/>
        <color theme="1"/>
        <rFont val="Calibri"/>
        <family val="2"/>
      </rPr>
      <t>Peso cubain convertible</t>
    </r>
  </si>
  <si>
    <t>Escudo cap-verdien</t>
  </si>
  <si>
    <r>
      <rPr>
        <sz val="10.5"/>
        <color theme="1"/>
        <rFont val="Calibri"/>
        <family val="2"/>
      </rPr>
      <t>Dollar fidjien</t>
    </r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</si>
  <si>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</si>
  <si>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</si>
  <si>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r>
      <rPr>
        <sz val="10.5"/>
        <color theme="1"/>
        <rFont val="Calibri"/>
        <family val="2"/>
      </rPr>
      <t>Dollar guyanais</t>
    </r>
  </si>
  <si>
    <r>
      <rPr>
        <sz val="10.5"/>
        <color theme="1"/>
        <rFont val="Calibri"/>
        <family val="2"/>
      </rPr>
      <t>Lempira hondurien</t>
    </r>
  </si>
  <si>
    <r>
      <rPr>
        <sz val="10.5"/>
        <color theme="1"/>
        <rFont val="Calibri"/>
        <family val="2"/>
      </rPr>
      <t>Gourde haïtienne</t>
    </r>
  </si>
  <si>
    <r>
      <rPr>
        <sz val="10.5"/>
        <color theme="1"/>
        <rFont val="Calibri"/>
        <family val="2"/>
      </rPr>
      <t>Forint hongrois</t>
    </r>
  </si>
  <si>
    <r>
      <rPr>
        <sz val="10.5"/>
        <color theme="1"/>
        <rFont val="Calibri"/>
        <family val="2"/>
      </rPr>
      <t>Roupie indonésienne</t>
    </r>
  </si>
  <si>
    <r>
      <rPr>
        <sz val="10.5"/>
        <color theme="1"/>
        <rFont val="Calibri"/>
        <family val="2"/>
      </rPr>
      <t>Nouveau shekel israélien</t>
    </r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</si>
  <si>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</si>
  <si>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</si>
  <si>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r>
      <rPr>
        <sz val="10.5"/>
        <color theme="1"/>
        <rFont val="Calibri"/>
        <family val="2"/>
      </rPr>
      <t>Roupie indienne</t>
    </r>
  </si>
  <si>
    <r>
      <rPr>
        <sz val="10.5"/>
        <color theme="1"/>
        <rFont val="Calibri"/>
        <family val="2"/>
      </rPr>
      <t>Rial iranien</t>
    </r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</si>
  <si>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</si>
  <si>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</si>
  <si>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r>
      <rPr>
        <sz val="10.5"/>
        <color theme="1"/>
        <rFont val="Calibri"/>
        <family val="2"/>
      </rPr>
      <t>Dollar de la Jamaïque</t>
    </r>
  </si>
  <si>
    <r>
      <rPr>
        <sz val="10.5"/>
        <color theme="1"/>
        <rFont val="Calibri"/>
        <family val="2"/>
      </rPr>
      <t>Dinar jordanien</t>
    </r>
  </si>
  <si>
    <r>
      <rPr>
        <sz val="10.5"/>
        <color theme="1"/>
        <rFont val="Calibri"/>
        <family val="2"/>
      </rPr>
      <t>Yen japonais</t>
    </r>
  </si>
  <si>
    <r>
      <rPr>
        <sz val="10.5"/>
        <color theme="1"/>
        <rFont val="Calibri"/>
        <family val="2"/>
      </rPr>
      <t>Shilling kenyan</t>
    </r>
  </si>
  <si>
    <r>
      <rPr>
        <sz val="10.5"/>
        <color theme="1"/>
        <rFont val="Calibri"/>
        <family val="2"/>
      </rPr>
      <t>Sum kirghize</t>
    </r>
  </si>
  <si>
    <t>Riel cambodgien</t>
  </si>
  <si>
    <t>Franc comorien</t>
  </si>
  <si>
    <r>
      <rPr>
        <sz val="10.5"/>
        <color theme="1"/>
        <rFont val="Calibri"/>
        <family val="2"/>
      </rPr>
      <t>Won nord-coréen</t>
    </r>
  </si>
  <si>
    <r>
      <rPr>
        <sz val="10.5"/>
        <color theme="1"/>
        <rFont val="Calibri"/>
        <family val="2"/>
      </rPr>
      <t>Won sud-coréen</t>
    </r>
  </si>
  <si>
    <t>Dollar des Îles Caïman</t>
  </si>
  <si>
    <r>
      <rPr>
        <sz val="10.5"/>
        <color theme="1"/>
        <rFont val="Calibri"/>
        <family val="2"/>
      </rPr>
      <t>Tenge kazakh</t>
    </r>
  </si>
  <si>
    <r>
      <rPr>
        <sz val="10.5"/>
        <color theme="1"/>
        <rFont val="Calibri"/>
        <family val="2"/>
      </rPr>
      <t>Kip laotien</t>
    </r>
  </si>
  <si>
    <r>
      <rPr>
        <sz val="10.5"/>
        <color theme="1"/>
        <rFont val="Calibri"/>
        <family val="2"/>
      </rPr>
      <t>Livre libanaise</t>
    </r>
  </si>
  <si>
    <r>
      <rPr>
        <sz val="10.5"/>
        <color theme="1"/>
        <rFont val="Calibri"/>
        <family val="2"/>
      </rPr>
      <t>Roupie du Sri Lanka</t>
    </r>
  </si>
  <si>
    <r>
      <rPr>
        <sz val="10.5"/>
        <color theme="1"/>
        <rFont val="Calibri"/>
        <family val="2"/>
      </rPr>
      <t>Dollar du Libéria</t>
    </r>
  </si>
  <si>
    <r>
      <rPr>
        <sz val="10.5"/>
        <color theme="1"/>
        <rFont val="Calibri"/>
        <family val="2"/>
      </rPr>
      <t>Dinar libyen</t>
    </r>
  </si>
  <si>
    <r>
      <rPr>
        <sz val="10.5"/>
        <color theme="1"/>
        <rFont val="Calibri"/>
        <family val="2"/>
      </rPr>
      <t>Dirham marocain</t>
    </r>
  </si>
  <si>
    <r>
      <rPr>
        <sz val="10.5"/>
        <color theme="1"/>
        <rFont val="Calibri"/>
        <family val="2"/>
      </rPr>
      <t>Leu moldave</t>
    </r>
  </si>
  <si>
    <r>
      <rPr>
        <sz val="10.5"/>
        <color theme="1"/>
        <rFont val="Calibri"/>
        <family val="2"/>
      </rPr>
      <t>Ariary malgache</t>
    </r>
  </si>
  <si>
    <r>
      <rPr>
        <sz val="10.5"/>
        <color theme="1"/>
        <rFont val="Calibri"/>
        <family val="2"/>
      </rPr>
      <t>Kyat birman</t>
    </r>
  </si>
  <si>
    <r>
      <rPr>
        <sz val="10.5"/>
        <color theme="1"/>
        <rFont val="Calibri"/>
        <family val="2"/>
      </rPr>
      <t>Tugrik mongole</t>
    </r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</si>
  <si>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</si>
  <si>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</si>
  <si>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r>
      <rPr>
        <sz val="10.5"/>
        <color theme="1"/>
        <rFont val="Calibri"/>
        <family val="2"/>
      </rPr>
      <t>Roupie mauricienne</t>
    </r>
  </si>
  <si>
    <r>
      <rPr>
        <sz val="10.5"/>
        <color theme="1"/>
        <rFont val="Calibri"/>
        <family val="2"/>
      </rPr>
      <t>Rufiyaa des Maldives</t>
    </r>
  </si>
  <si>
    <r>
      <rPr>
        <sz val="10.5"/>
        <color theme="1"/>
        <rFont val="Calibri"/>
        <family val="2"/>
      </rPr>
      <t>Peso mexicain</t>
    </r>
  </si>
  <si>
    <r>
      <rPr>
        <sz val="10.5"/>
        <color theme="1"/>
        <rFont val="Calibri"/>
        <family val="2"/>
      </rPr>
      <t>Ringgit malais</t>
    </r>
  </si>
  <si>
    <r>
      <rPr>
        <sz val="10.5"/>
        <color theme="1"/>
        <rFont val="Calibri"/>
        <family val="2"/>
      </rPr>
      <t>Metical mozambicain</t>
    </r>
  </si>
  <si>
    <r>
      <rPr>
        <sz val="10.5"/>
        <color theme="1"/>
        <rFont val="Calibri"/>
        <family val="2"/>
      </rPr>
      <t>Dollar namibien</t>
    </r>
  </si>
  <si>
    <r>
      <rPr>
        <sz val="10.5"/>
        <color theme="1"/>
        <rFont val="Calibri"/>
        <family val="2"/>
      </rPr>
      <t>Naira  nigérian</t>
    </r>
  </si>
  <si>
    <r>
      <rPr>
        <sz val="10.5"/>
        <color theme="1"/>
        <rFont val="Calibri"/>
        <family val="2"/>
      </rPr>
      <t xml:space="preserve">Cordoba oro nicaraguayen </t>
    </r>
  </si>
  <si>
    <r>
      <rPr>
        <sz val="10.5"/>
        <color theme="1"/>
        <rFont val="Calibri"/>
        <family val="2"/>
      </rPr>
      <t>Couronne norvégienne</t>
    </r>
  </si>
  <si>
    <r>
      <rPr>
        <sz val="10.5"/>
        <color theme="1"/>
        <rFont val="Calibri"/>
        <family val="2"/>
      </rPr>
      <t>Roupie népalaise</t>
    </r>
  </si>
  <si>
    <r>
      <rPr>
        <sz val="10.5"/>
        <color theme="1"/>
        <rFont val="Calibri"/>
        <family val="2"/>
      </rPr>
      <t>Dollar néo-zélandais</t>
    </r>
  </si>
  <si>
    <r>
      <rPr>
        <sz val="10.5"/>
        <color theme="1"/>
        <rFont val="Calibri"/>
        <family val="2"/>
      </rPr>
      <t>Rial omanais</t>
    </r>
  </si>
  <si>
    <r>
      <rPr>
        <sz val="10.5"/>
        <color theme="1"/>
        <rFont val="Calibri"/>
        <family val="2"/>
      </rPr>
      <t>Peso philippin</t>
    </r>
  </si>
  <si>
    <r>
      <rPr>
        <sz val="10.5"/>
        <color theme="1"/>
        <rFont val="Calibri"/>
        <family val="2"/>
      </rPr>
      <t>Roupie pakistanaise</t>
    </r>
  </si>
  <si>
    <r>
      <rPr>
        <sz val="10.5"/>
        <color theme="1"/>
        <rFont val="Calibri"/>
        <family val="2"/>
      </rPr>
      <t>Zloty polonais</t>
    </r>
  </si>
  <si>
    <r>
      <rPr>
        <sz val="10.5"/>
        <color theme="1"/>
        <rFont val="Calibri"/>
        <family val="2"/>
      </rPr>
      <t>Leu roumain</t>
    </r>
  </si>
  <si>
    <r>
      <rPr>
        <sz val="10.5"/>
        <color theme="1"/>
        <rFont val="Calibri"/>
        <family val="2"/>
      </rPr>
      <t>Dinar serbe</t>
    </r>
  </si>
  <si>
    <r>
      <rPr>
        <sz val="10.5"/>
        <color theme="1"/>
        <rFont val="Calibri"/>
        <family val="2"/>
      </rPr>
      <t>Rouble russe</t>
    </r>
  </si>
  <si>
    <r>
      <rPr>
        <sz val="10.5"/>
        <color theme="1"/>
        <rFont val="Calibri"/>
        <family val="2"/>
      </rPr>
      <t>Franc rwandais</t>
    </r>
  </si>
  <si>
    <r>
      <rPr>
        <sz val="10.5"/>
        <color theme="1"/>
        <rFont val="Calibri"/>
        <family val="2"/>
      </rPr>
      <t>Rial saoudite</t>
    </r>
  </si>
  <si>
    <r>
      <rPr>
        <sz val="10.5"/>
        <color theme="1"/>
        <rFont val="Calibri"/>
        <family val="2"/>
      </rPr>
      <t>Dollar des Îles Salomon</t>
    </r>
  </si>
  <si>
    <r>
      <rPr>
        <sz val="10.5"/>
        <color theme="1"/>
        <rFont val="Calibri"/>
        <family val="2"/>
      </rPr>
      <t>Roupie seychelloise</t>
    </r>
  </si>
  <si>
    <r>
      <rPr>
        <sz val="10.5"/>
        <color theme="1"/>
        <rFont val="Calibri"/>
        <family val="2"/>
      </rPr>
      <t>Livre soudanaise</t>
    </r>
  </si>
  <si>
    <r>
      <rPr>
        <sz val="10.5"/>
        <color theme="1"/>
        <rFont val="Calibri"/>
        <family val="2"/>
      </rPr>
      <t>Couronne suédoise</t>
    </r>
  </si>
  <si>
    <r>
      <rPr>
        <sz val="10.5"/>
        <color theme="1"/>
        <rFont val="Calibri"/>
        <family val="2"/>
      </rPr>
      <t>Dollar de Singapour</t>
    </r>
  </si>
  <si>
    <r>
      <rPr>
        <sz val="10.5"/>
        <color theme="1"/>
        <rFont val="Calibri"/>
        <family val="2"/>
      </rPr>
      <t>Livre de Saint Hélène</t>
    </r>
  </si>
  <si>
    <r>
      <rPr>
        <sz val="10.5"/>
        <color theme="1"/>
        <rFont val="Calibri"/>
        <family val="2"/>
      </rPr>
      <t>Livre sud-soudanaise</t>
    </r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</si>
  <si>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</si>
  <si>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</si>
  <si>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r>
      <rPr>
        <sz val="10.5"/>
        <color theme="1"/>
        <rFont val="Calibri"/>
        <family val="2"/>
      </rPr>
      <t>Livre syrienne</t>
    </r>
  </si>
  <si>
    <t>Lilangeni swazi</t>
  </si>
  <si>
    <r>
      <rPr>
        <sz val="10.5"/>
        <color theme="1"/>
        <rFont val="Calibri"/>
        <family val="2"/>
      </rPr>
      <t>Baht thaïlandais</t>
    </r>
  </si>
  <si>
    <r>
      <rPr>
        <sz val="10.5"/>
        <color theme="1"/>
        <rFont val="Calibri"/>
        <family val="2"/>
      </rPr>
      <t>Nouveau manat turkmène</t>
    </r>
  </si>
  <si>
    <r>
      <rPr>
        <sz val="10.5"/>
        <color theme="1"/>
        <rFont val="Calibri"/>
        <family val="2"/>
      </rPr>
      <t>Pa’anga des Îles Tonga</t>
    </r>
  </si>
  <si>
    <r>
      <rPr>
        <sz val="10.5"/>
        <color theme="1"/>
        <rFont val="Calibri"/>
        <family val="2"/>
      </rPr>
      <t>Dollar de Trinité-et-Tobago</t>
    </r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</si>
  <si>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</si>
  <si>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</si>
  <si>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r>
      <rPr>
        <sz val="10.5"/>
        <color theme="1"/>
        <rFont val="Calibri"/>
        <family val="2"/>
      </rPr>
      <t>Hryvnia ukrainien</t>
    </r>
  </si>
  <si>
    <r>
      <rPr>
        <sz val="10.5"/>
        <color theme="1"/>
        <rFont val="Calibri"/>
        <family val="2"/>
      </rPr>
      <t xml:space="preserve">Peso uruguayen </t>
    </r>
  </si>
  <si>
    <r>
      <rPr>
        <sz val="10.5"/>
        <color theme="1"/>
        <rFont val="Calibri"/>
        <family val="2"/>
      </rPr>
      <t>Dong vietnamien</t>
    </r>
  </si>
  <si>
    <r>
      <rPr>
        <sz val="10.5"/>
        <color theme="1"/>
        <rFont val="Calibri"/>
        <family val="2"/>
      </rPr>
      <t>Vatu de Vanuatu</t>
    </r>
  </si>
  <si>
    <t>Franc CFA d’Afrique de l’Ouest</t>
  </si>
  <si>
    <r>
      <rPr>
        <sz val="10.5"/>
        <color theme="1"/>
        <rFont val="Calibri"/>
        <family val="2"/>
      </rPr>
      <t>Rial yéménite</t>
    </r>
  </si>
  <si>
    <r>
      <rPr>
        <sz val="10.5"/>
        <color theme="1"/>
        <rFont val="Calibri"/>
        <family val="2"/>
      </rPr>
      <t>Rand sud-africain</t>
    </r>
  </si>
  <si>
    <r>
      <rPr>
        <sz val="10.5"/>
        <color theme="1"/>
        <rFont val="Calibri"/>
        <family val="2"/>
      </rPr>
      <t>Kwacha zambien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</si>
  <si>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</si>
  <si>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</si>
  <si>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t>Franc CFA d’Afrique centrale</t>
  </si>
  <si>
    <r>
      <rPr>
        <sz val="10.5"/>
        <color theme="1"/>
        <rFont val="Calibri"/>
        <family val="2"/>
      </rPr>
      <t>Patca de Macao</t>
    </r>
  </si>
  <si>
    <t>Kosovo</t>
  </si>
  <si>
    <t>XK</t>
  </si>
  <si>
    <t>XKX</t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</si>
  <si>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</si>
  <si>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4 - Liste des codes de devise</t>
    </r>
  </si>
  <si>
    <r>
      <rPr>
        <b/>
        <sz val="10.5"/>
        <color theme="1"/>
        <rFont val="Calibri"/>
        <family val="2"/>
      </rPr>
      <t>Tableau 5 - Liste de matières premières</t>
    </r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</si>
  <si>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</si>
  <si>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</si>
  <si>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</si>
  <si>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</si>
  <si>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</si>
  <si>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</si>
  <si>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</si>
  <si>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</si>
  <si>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</si>
  <si>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</si>
  <si>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</si>
  <si>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</si>
  <si>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</si>
  <si>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</si>
  <si>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</si>
  <si>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</si>
  <si>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</si>
  <si>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</si>
  <si>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</si>
  <si>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</si>
  <si>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</si>
  <si>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</si>
  <si>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</si>
  <si>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</si>
  <si>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</si>
  <si>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</si>
  <si>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</si>
  <si>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</si>
  <si>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</si>
  <si>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</si>
  <si>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</si>
  <si>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</si>
  <si>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</si>
  <si>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</si>
  <si>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</si>
  <si>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</si>
  <si>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</si>
  <si>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</si>
  <si>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</si>
  <si>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</si>
  <si>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</si>
  <si>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</si>
  <si>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</si>
  <si>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</si>
  <si>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</si>
  <si>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</si>
  <si>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</si>
  <si>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</si>
  <si>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</si>
  <si>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</si>
  <si>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</si>
  <si>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</si>
  <si>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</si>
  <si>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</si>
  <si>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</si>
  <si>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</si>
  <si>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</si>
  <si>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</si>
  <si>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</si>
  <si>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</si>
  <si>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</si>
  <si>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</si>
  <si>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</si>
  <si>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</si>
  <si>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</si>
  <si>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</si>
  <si>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2 716</t>
  </si>
  <si>
    <t>7102</t>
  </si>
  <si>
    <t>7106</t>
  </si>
  <si>
    <t>7108</t>
  </si>
  <si>
    <r>
      <rPr>
        <b/>
        <sz val="11"/>
        <color theme="1"/>
        <rFont val="Calibri"/>
        <family val="2"/>
        <scheme val="minor"/>
      </rPr>
      <t>Code de produit HS</t>
    </r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</si>
  <si>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</si>
  <si>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Code GFS</t>
    </r>
  </si>
  <si>
    <t>Nom du flux de revenus</t>
  </si>
  <si>
    <t>Valeur des revenus</t>
  </si>
  <si>
    <t>1112E1</t>
  </si>
  <si>
    <t>1112E2</t>
  </si>
  <si>
    <t>112E</t>
  </si>
  <si>
    <t>Impôts sur la masse salariale et la force de travail</t>
  </si>
  <si>
    <t>113E</t>
  </si>
  <si>
    <t>Impôts sur la propriété</t>
  </si>
  <si>
    <t>1141E</t>
  </si>
  <si>
    <t>1142E</t>
  </si>
  <si>
    <t>114521E</t>
  </si>
  <si>
    <t>114522E</t>
  </si>
  <si>
    <t>11451E</t>
  </si>
  <si>
    <t>1151E</t>
  </si>
  <si>
    <t>1152E</t>
  </si>
  <si>
    <t>1153E1</t>
  </si>
  <si>
    <t>116E</t>
  </si>
  <si>
    <t>Autres impôts payés par les entreprises exploitant des ressources naturelles</t>
  </si>
  <si>
    <t>1212E</t>
  </si>
  <si>
    <t>Cotisations patronales à la sécurité sociale</t>
  </si>
  <si>
    <t>1412E1</t>
  </si>
  <si>
    <t>1412E2</t>
  </si>
  <si>
    <t>1413E</t>
  </si>
  <si>
    <t>1415E1</t>
  </si>
  <si>
    <t>1415E2</t>
  </si>
  <si>
    <t>1415E31</t>
  </si>
  <si>
    <t>1415E32</t>
  </si>
  <si>
    <t>1415E4</t>
  </si>
  <si>
    <t>1415E5</t>
  </si>
  <si>
    <t>1421E</t>
  </si>
  <si>
    <t>1422E</t>
  </si>
  <si>
    <t>143E</t>
  </si>
  <si>
    <t>144E1</t>
  </si>
  <si>
    <t>Transferts volontaires à l’État (donations)</t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</si>
  <si>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</si>
  <si>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</si>
  <si>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Combiné</t>
    </r>
  </si>
  <si>
    <t>Impôts (11E)</t>
  </si>
  <si>
    <t>Impôts sur le revenu, le bénéfice et les plus-values</t>
  </si>
  <si>
    <t>Impôts sur la masse salariale et la force de travail (112E)</t>
  </si>
  <si>
    <t>Impôts sur la propriété (113E)</t>
  </si>
  <si>
    <t>Impôts sur les biens et services (114E)</t>
  </si>
  <si>
    <t>Taxes sur le commerce et les transactions au niveau international (115E)</t>
  </si>
  <si>
    <t>Autres impôts payés par les entreprises exploitant des ressources naturelles (116E)</t>
  </si>
  <si>
    <t>Cotisations sociales (12E)</t>
  </si>
  <si>
    <t>Cotisations patronales à la sécurité sociale (1212E)</t>
  </si>
  <si>
    <t>Autre revenu (14E)</t>
  </si>
  <si>
    <t>Revenu dégagé de la propriété (141E)</t>
  </si>
  <si>
    <t>Ventes de marchandises et de services (142E)</t>
  </si>
  <si>
    <t>Amendes, peines et dédits (143E)</t>
  </si>
  <si>
    <t>Transferts volontaires à l’État (donations) (144E1)</t>
  </si>
  <si>
    <t>GFS Niveau 1</t>
  </si>
  <si>
    <t>GFS Niveau 2</t>
  </si>
  <si>
    <t>GFS Niveau 3</t>
  </si>
  <si>
    <t>GFS Niveau 4</t>
  </si>
  <si>
    <r>
      <rPr>
        <b/>
        <sz val="10.5"/>
        <color theme="1"/>
        <rFont val="Calibri"/>
        <family val="2"/>
      </rPr>
      <t>Secteur (s)</t>
    </r>
  </si>
  <si>
    <t>Nom du projet</t>
  </si>
  <si>
    <t>Entité de l’État</t>
  </si>
  <si>
    <t>Nom du paiement</t>
  </si>
  <si>
    <t>Perçu par projet (O/N)</t>
  </si>
  <si>
    <t>Déclaré par projet (O/N)</t>
  </si>
  <si>
    <t>Commentaires</t>
  </si>
  <si>
    <t>Dividendes (1412E)</t>
  </si>
  <si>
    <t>Des entreprises d’État (1412E1)</t>
  </si>
  <si>
    <t>Provenant de la participation de l’État (1412E2)</t>
  </si>
  <si>
    <t>Retraits à partir du revenu de quasi-sociétés (1413E)</t>
  </si>
  <si>
    <t>Loyers (1415E)</t>
  </si>
  <si>
    <t>Primes (1415E2)</t>
  </si>
  <si>
    <t>Droits sur la production (en nature ou en espèces)(1415E3)</t>
  </si>
  <si>
    <t>Frais administratifs pour services gouvernementaux (1422E)</t>
  </si>
  <si>
    <t>Transferts obligatoires à l’État (infrastructures et autres éléments) (1415E4)</t>
  </si>
  <si>
    <t>Autres paiements de loyer (1415E5)</t>
  </si>
  <si>
    <t>Ventes de marchandises et de services par des entités de l’État (1421E)</t>
  </si>
  <si>
    <t>Impôts ordinaires sur le revenu, le bénéfice et les plus-values (1112E1)</t>
  </si>
  <si>
    <t>Impôts ordinaires sur le revenu, le bénéfice et les plus-values</t>
  </si>
  <si>
    <t>Impôts extraordinaires sur le revenu, le bénéfice et les plus-values</t>
  </si>
  <si>
    <t>Impôts généraux sur les biens et services (TVA, taxes sur les ventes, taxes sur le chiffre d’affaires)</t>
  </si>
  <si>
    <t>Droits d’accise (1142E)</t>
  </si>
  <si>
    <t>Droits d’accise</t>
  </si>
  <si>
    <t>Impôts sur l’usage de biens/permission d’utiliser des biens ou d’exécuter des activités (1145E)</t>
  </si>
  <si>
    <t>Droits de licence (114521E)</t>
  </si>
  <si>
    <t>Droits de licence</t>
  </si>
  <si>
    <t>Taxes sur les émissions et la pollution</t>
  </si>
  <si>
    <t>Taxes sur les véhicules à moteur (11451E)</t>
  </si>
  <si>
    <t>Taxes sur les véhicules à moteur</t>
  </si>
  <si>
    <t>Droits de douane et autres droits d’importation (1151E)</t>
  </si>
  <si>
    <t>Droits de douane et autres droits d’importation</t>
  </si>
  <si>
    <t>Taxes sur les exportations (1152E)</t>
  </si>
  <si>
    <t>Taxes sur les exportations</t>
  </si>
  <si>
    <t>Bénéfices des monopoles fiscaux sur les ressources naturelles (1153E1)</t>
  </si>
  <si>
    <t>Bénéfices des monopoles fiscaux sur les ressources naturelles</t>
  </si>
  <si>
    <t>Des entreprises d’État</t>
  </si>
  <si>
    <t>Provenant de la participation de l’État</t>
  </si>
  <si>
    <t>Retraits à partir du revenu de quasi-sociétés</t>
  </si>
  <si>
    <t>Redevances</t>
  </si>
  <si>
    <t>Primes</t>
  </si>
  <si>
    <t>Livré/payé directement à l’État (1415E31)</t>
  </si>
  <si>
    <t>Livré/payé directement à l’État</t>
  </si>
  <si>
    <t>Livré/payé à une/des entreprise(s) d’État</t>
  </si>
  <si>
    <t>Livré/payé à une/des entreprise(s) d’État</t>
  </si>
  <si>
    <t>Transferts obligatoires à l’État (infrastructures et autres éléments)</t>
  </si>
  <si>
    <t>Autres paiements de loyer</t>
  </si>
  <si>
    <t>Ventes de marchandises et de services par des entités de l’État</t>
  </si>
  <si>
    <t>Frais administratifs pour services gouvernementaux</t>
  </si>
  <si>
    <r>
      <rPr>
        <b/>
        <sz val="10.5"/>
        <color theme="1"/>
        <rFont val="Calibri"/>
        <family val="2"/>
      </rPr>
      <t>Tableau 7 - Secteurs</t>
    </r>
  </si>
  <si>
    <t>Entreprise</t>
  </si>
  <si>
    <t>Devise de déclaration</t>
  </si>
  <si>
    <t>Étapes du projet</t>
  </si>
  <si>
    <r>
      <rPr>
        <b/>
        <sz val="10.5"/>
        <color theme="1"/>
        <rFont val="Calibri"/>
        <family val="2"/>
      </rPr>
      <t>Tableau 8 - Phases de projet</t>
    </r>
  </si>
  <si>
    <t>&lt;Sélectionner l’étape&gt;</t>
  </si>
  <si>
    <t>Prospection</t>
  </si>
  <si>
    <t>Développement</t>
  </si>
  <si>
    <r>
      <rPr>
        <sz val="10.5"/>
        <color theme="1"/>
        <rFont val="Calibri"/>
        <family val="2"/>
      </rPr>
      <t>Oui, divulgation systématique</t>
    </r>
  </si>
  <si>
    <t>Référence(s) de la convention juridique : contrat, licence, bail, concession,...</t>
  </si>
  <si>
    <t>AJOUTER UN SECTEUR</t>
  </si>
  <si>
    <t>Secteur</t>
  </si>
  <si>
    <t>Autorité fiscale</t>
  </si>
  <si>
    <t>USD</t>
  </si>
  <si>
    <t>Redevances (1415E1)</t>
  </si>
  <si>
    <t>Entreprise d’État</t>
  </si>
  <si>
    <t>Autre entité de l’État</t>
  </si>
  <si>
    <t>&lt;sélectionner le secteur&gt;</t>
  </si>
  <si>
    <t>Secteur</t>
  </si>
  <si>
    <t>Entité de l’État</t>
  </si>
  <si>
    <t>Valeur de revenus</t>
  </si>
  <si>
    <t>Oui</t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</si>
  <si>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</si>
  <si>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</si>
  <si>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</si>
  <si>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</si>
  <si>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</si>
  <si>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</si>
  <si>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</si>
  <si>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t>USD</t>
  </si>
  <si>
    <t>&lt;Sélectionner l’option&gt;</t>
  </si>
  <si>
    <t>Impôts ordinaires sur le revenu, le bénéfice et les plus-values (1112E1)</t>
  </si>
  <si>
    <t>Impôts ordinaires sur le revenu, le bénéfice et les plus-values (1112E1)</t>
  </si>
  <si>
    <t>&lt;Sélectionner le secteur&gt;</t>
  </si>
  <si>
    <t>Oui</t>
  </si>
  <si>
    <t>Impôts extraordinaires sur le revenu, le bénéfice et les plus-values (1112E2)</t>
  </si>
  <si>
    <t>Impôts (11E)</t>
  </si>
  <si>
    <t>Impôts sur le revenu, le bénéfice et les plus-values (111E)</t>
  </si>
  <si>
    <t>Impôts extraordinaires sur le revenu, le bénéfice et les plus-values (1112E2)</t>
  </si>
  <si>
    <t>Impôts extraordinaires sur le revenu, le bénéfice et les plus-values (1112E2)</t>
  </si>
  <si>
    <t>Pétrole</t>
  </si>
  <si>
    <t>Oui, à travers le rapportage ITIE</t>
  </si>
  <si>
    <t>Impôts (11E)</t>
  </si>
  <si>
    <t>Impôts sur la masse salariale et la force de travail (112E)</t>
  </si>
  <si>
    <t>Impôts sur la masse salariale et la force de travail (112E)</t>
  </si>
  <si>
    <t>Impôts sur la masse salariale et la force de travail (112E)</t>
  </si>
  <si>
    <t>Gaz</t>
  </si>
  <si>
    <t>Production</t>
  </si>
  <si>
    <t>Sans objet.</t>
  </si>
  <si>
    <t>Impôts (11E)</t>
  </si>
  <si>
    <t>Impôts sur la propriété (113E)</t>
  </si>
  <si>
    <t>Impôts sur la propriété (113E)</t>
  </si>
  <si>
    <t>Impôts sur la propriété (113E)</t>
  </si>
  <si>
    <t>Sans objet</t>
  </si>
  <si>
    <t>Non disponible</t>
  </si>
  <si>
    <t>Impôts généraux sur les biens et services (TVA, taxes sur les ventes, taxes sur le chiffre d’affaires)(1141E)</t>
  </si>
  <si>
    <t>Impôts (11E)</t>
  </si>
  <si>
    <t>Impôts généraux sur les biens et services (TVA, taxes sur les ventes, taxes sur le chiffre d’affaires (1141E)</t>
  </si>
  <si>
    <t>Impôts généraux sur les biens et services (TVA, taxes sur les ventes, taxes sur le chiffre d’affaires (1141E)</t>
  </si>
  <si>
    <t>Sans objet</t>
  </si>
  <si>
    <t>Autres</t>
  </si>
  <si>
    <t>USD</t>
  </si>
  <si>
    <t>Dollar des États-Unis</t>
  </si>
  <si>
    <t>Impôts (11E)</t>
  </si>
  <si>
    <t>Impôts sur les biens et services (114E)</t>
  </si>
  <si>
    <t>Droits d’accise (1142E)</t>
  </si>
  <si>
    <t>Droits d’accise (1142E)</t>
  </si>
  <si>
    <t>Pétrole &amp; Gaz</t>
  </si>
  <si>
    <t>Sans objet</t>
  </si>
  <si>
    <t>EUR</t>
  </si>
  <si>
    <t>Euro</t>
  </si>
  <si>
    <t>Droits de licence (114521E)</t>
  </si>
  <si>
    <t>Impôts (11E)</t>
  </si>
  <si>
    <t>Impôts sur les biens et services (114E)</t>
  </si>
  <si>
    <t>Droits de licence (114521E)</t>
  </si>
  <si>
    <t>Autres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</si>
  <si>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</si>
  <si>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</si>
  <si>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</si>
  <si>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</si>
  <si>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</si>
  <si>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</si>
  <si>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</si>
  <si>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</si>
  <si>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</si>
  <si>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</si>
  <si>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</si>
  <si>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véhicules à moteur (11451E)</t>
  </si>
  <si>
    <t>XCD</t>
  </si>
  <si>
    <t>Dollar des Caraïbes orientales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</si>
  <si>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</si>
  <si>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</si>
  <si>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Impôts (11E)</t>
  </si>
  <si>
    <t>Droits de douane et autres droits d’importation (1151E)</t>
  </si>
  <si>
    <t>Droits de douane et autres droits d’importation (1151E)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</si>
  <si>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</si>
  <si>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</si>
  <si>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Impôts (11E)</t>
  </si>
  <si>
    <t>Taxes sur le commerce et les transactions au niveau international (115E)</t>
  </si>
  <si>
    <t>Taxes sur les exportations (1152E)</t>
  </si>
  <si>
    <t>Taxes sur les exportations (1152E)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</si>
  <si>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</si>
  <si>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</si>
  <si>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Impôts (11E)</t>
  </si>
  <si>
    <t>Taxes sur le commerce et les transactions au niveau international (115E)</t>
  </si>
  <si>
    <t>Bénéfices des monopoles fiscaux sur les ressources naturelles (1153E1)</t>
  </si>
  <si>
    <t>Bénéfices des monopoles fiscaux sur les ressources naturelles (1153E1)</t>
  </si>
  <si>
    <t>Pétrole brut, volume</t>
  </si>
  <si>
    <t>Autres impôts payés par les entreprises exploitant des ressources naturelles (116E)</t>
  </si>
  <si>
    <t>Impôts (11E)</t>
  </si>
  <si>
    <t>Autres impôts payés par les entreprises exploitant des ressources naturelles (116E)</t>
  </si>
  <si>
    <t>Autres impôts payés par les entreprises exploitant des ressources naturelles (116E)</t>
  </si>
  <si>
    <t>Autres impôts payés par les entreprises exploitant des ressources naturelles (116E)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</si>
  <si>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</si>
  <si>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</si>
  <si>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Cotisations patronales à la sécurité sociale (1212E)</t>
  </si>
  <si>
    <t>Cotisations patronales à la sécurité sociale (1212E)</t>
  </si>
  <si>
    <t>Cotisations patronales à la sécurité sociale (1212E)</t>
  </si>
  <si>
    <t>EUR</t>
  </si>
  <si>
    <t>Euro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</si>
  <si>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</si>
  <si>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</si>
  <si>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Des entreprises d’État (1412E1)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</si>
  <si>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</si>
  <si>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</si>
  <si>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Autre revenu (14E)</t>
  </si>
  <si>
    <t>Revenu dégagé de la propriété (141E)</t>
  </si>
  <si>
    <t>Dividendes (1412E)</t>
  </si>
  <si>
    <t>Provenant de la participation de l’État (1412E2)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</si>
  <si>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</si>
  <si>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</si>
  <si>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Autre revenu (14E)</t>
  </si>
  <si>
    <t>Revenu dégagé de la propriété (141E)</t>
  </si>
  <si>
    <t>Retraits à partir du revenu de quasi-sociétés (1413E)</t>
  </si>
  <si>
    <t>Retraits à partir du revenu de quasi-sociétés (1413E)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</si>
  <si>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</si>
  <si>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</si>
  <si>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Redevances (1415E1)</t>
  </si>
  <si>
    <t>Autre revenu (14E)</t>
  </si>
  <si>
    <t>Revenu dégagé de la propriété (141E)</t>
  </si>
  <si>
    <t>Redevances (1415E1)</t>
  </si>
  <si>
    <t>Autre revenu (14E)</t>
  </si>
  <si>
    <t>Revenu dégagé de la propriété (141E)</t>
  </si>
  <si>
    <t>Loyers (1415E)</t>
  </si>
  <si>
    <t>Primes (1415E2)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</si>
  <si>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</si>
  <si>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</si>
  <si>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Autre revenu (14E)</t>
  </si>
  <si>
    <t>Revenu dégagé de la propriété (141E)</t>
  </si>
  <si>
    <t>Loyers (1415E)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</si>
  <si>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</si>
  <si>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</si>
  <si>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Autre revenu (14E)</t>
  </si>
  <si>
    <t>Revenu dégagé de la propriété (141E)</t>
  </si>
  <si>
    <t>Loyers (1415E)</t>
  </si>
  <si>
    <t>Droits sur la production (en nature ou en espèces)(1415E3)</t>
  </si>
  <si>
    <t>EUR</t>
  </si>
  <si>
    <t>Euro</t>
  </si>
  <si>
    <t>Autre revenu (14E)</t>
  </si>
  <si>
    <t>Revenu dégagé de la propriété (141E)</t>
  </si>
  <si>
    <t>Loyers (1415E)</t>
  </si>
  <si>
    <t>Transferts obligatoires à l’État (infrastructures et autres éléments) (1415E4)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</si>
  <si>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</si>
  <si>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</si>
  <si>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Autre revenu (14E)</t>
  </si>
  <si>
    <t>Revenu dégagé de la propriété (141E)</t>
  </si>
  <si>
    <t>Loyers (1415E)</t>
  </si>
  <si>
    <t>Autres paiements de loyer (1415E5)</t>
  </si>
  <si>
    <t>Autre revenu (14E)</t>
  </si>
  <si>
    <t>Ventes de marchandises et de services par des entités de l’État (1421E)</t>
  </si>
  <si>
    <t>Ventes de marchandises et de services par des entités de l’État (1421E)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</si>
  <si>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</si>
  <si>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</si>
  <si>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Autre revenu (14E)</t>
  </si>
  <si>
    <t>Ventes de marchandises et de services (142E)</t>
  </si>
  <si>
    <t>Frais administratifs pour services gouvernementaux (1422E)</t>
  </si>
  <si>
    <t>Frais administratifs pour services gouvernementaux (1422E)</t>
  </si>
  <si>
    <t>BTN</t>
  </si>
  <si>
    <t>Autre revenu (14E)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</si>
  <si>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</si>
  <si>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</si>
  <si>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Autre revenu (14E)</t>
  </si>
  <si>
    <t>Transferts volontaires à l’État (donations)(144E1)</t>
  </si>
  <si>
    <t>Transferts volontaires à l’État (donations)(144E1)</t>
  </si>
  <si>
    <t>Transferts volontaires à l’État (donations)(144E1)</t>
  </si>
  <si>
    <t>BAM</t>
  </si>
  <si>
    <t>Mark convertible de Bosnie-Herzégovine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</si>
  <si>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</si>
  <si>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</si>
  <si>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</si>
  <si>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</si>
  <si>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</si>
  <si>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</si>
  <si>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</si>
  <si>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</si>
  <si>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</si>
  <si>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BRL</t>
  </si>
  <si>
    <t>Réal brésilien</t>
  </si>
  <si>
    <r>
      <rPr>
        <sz val="10.5"/>
        <color theme="1"/>
        <rFont val="Calibri"/>
        <family val="2"/>
      </rPr>
      <t>BTN</t>
    </r>
  </si>
  <si>
    <t>USD</t>
  </si>
  <si>
    <t>Dollar des États-Unis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</si>
  <si>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</si>
  <si>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</si>
  <si>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USD</t>
  </si>
  <si>
    <t>Dollar des États-Unis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</si>
  <si>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</si>
  <si>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</si>
  <si>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BND</t>
  </si>
  <si>
    <t>Dollar de Brunei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</si>
  <si>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</si>
  <si>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</si>
  <si>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BGN</t>
  </si>
  <si>
    <t>Lev bulgare (ancien)</t>
  </si>
  <si>
    <t>XOF</t>
  </si>
  <si>
    <t>Franc CFA d’Afrique de l’Ouest</t>
  </si>
  <si>
    <t>BIF</t>
  </si>
  <si>
    <t>Franc du Burundi</t>
  </si>
  <si>
    <t>Gaz naturel, volume</t>
  </si>
  <si>
    <t>CAD</t>
  </si>
  <si>
    <t>Dollar canadien</t>
  </si>
  <si>
    <t>XAF</t>
  </si>
  <si>
    <t>Franc CFA d’Afrique centrale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</si>
  <si>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</si>
  <si>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</si>
  <si>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XAF</t>
  </si>
  <si>
    <t>Franc CFA d’Afrique centrale</t>
  </si>
  <si>
    <t>CLF</t>
  </si>
  <si>
    <t>CNH</t>
  </si>
  <si>
    <t>Yuan renminbi chinois (off-shore)</t>
  </si>
  <si>
    <t>AUD</t>
  </si>
  <si>
    <t>Dollar australien</t>
  </si>
  <si>
    <t>AUD</t>
  </si>
  <si>
    <t>Dollar australien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</si>
  <si>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</si>
  <si>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</si>
  <si>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COP</t>
  </si>
  <si>
    <t>Peso colombien</t>
  </si>
  <si>
    <t>CRC</t>
  </si>
  <si>
    <t>Colon costaricain</t>
  </si>
  <si>
    <t>XOF</t>
  </si>
  <si>
    <t>Franc CFA d’Afrique de l’Ouest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</si>
  <si>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</si>
  <si>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</si>
  <si>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CUC</t>
  </si>
  <si>
    <t>Peso cubain convertible</t>
  </si>
  <si>
    <t>EUR</t>
  </si>
  <si>
    <t>Euro</t>
  </si>
  <si>
    <t>CZK</t>
  </si>
  <si>
    <t>Couronne tchèque</t>
  </si>
  <si>
    <t>CDF</t>
  </si>
  <si>
    <t>Franc congolais</t>
  </si>
  <si>
    <t>DKK</t>
  </si>
  <si>
    <t>Couronne danoise</t>
  </si>
  <si>
    <t>DJF</t>
  </si>
  <si>
    <t>Franc djiboutien</t>
  </si>
  <si>
    <t>XCD</t>
  </si>
  <si>
    <t>Dollar des Caraïbes orientales</t>
  </si>
  <si>
    <t>DOP</t>
  </si>
  <si>
    <t>Peso dominicain</t>
  </si>
  <si>
    <t>USD</t>
  </si>
  <si>
    <t>Dollar des États-Unis</t>
  </si>
  <si>
    <t>EGP</t>
  </si>
  <si>
    <t>Livre égyptienne</t>
  </si>
  <si>
    <t>USD</t>
  </si>
  <si>
    <t>Dollar des États-Unis</t>
  </si>
  <si>
    <t>XAF</t>
  </si>
  <si>
    <t>Franc CFA d’Afrique centrale</t>
  </si>
  <si>
    <t>ERN</t>
  </si>
  <si>
    <t>Nakfa érythréen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</si>
  <si>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</si>
  <si>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</si>
  <si>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EUR</t>
  </si>
  <si>
    <t>Euro</t>
  </si>
  <si>
    <t>ETB</t>
  </si>
  <si>
    <t>Birr éthiopien</t>
  </si>
  <si>
    <t>FKP</t>
  </si>
  <si>
    <t>Livre des Malouines</t>
  </si>
  <si>
    <t>DKK</t>
  </si>
  <si>
    <t>Couronne danoise</t>
  </si>
  <si>
    <t>FJD</t>
  </si>
  <si>
    <t>Dollar fidjien</t>
  </si>
  <si>
    <t>EUR</t>
  </si>
  <si>
    <t>Euro</t>
  </si>
  <si>
    <t>EUR</t>
  </si>
  <si>
    <t>Euro</t>
  </si>
  <si>
    <t>EUR</t>
  </si>
  <si>
    <t>Euro</t>
  </si>
  <si>
    <t>EUR</t>
  </si>
  <si>
    <t>Euro</t>
  </si>
  <si>
    <t>EUR</t>
  </si>
  <si>
    <t>Euro</t>
  </si>
  <si>
    <t>XAF</t>
  </si>
  <si>
    <t>Franc CFA d’Afrique centrale</t>
  </si>
  <si>
    <t>GMD</t>
  </si>
  <si>
    <t>Dalasi gambien</t>
  </si>
  <si>
    <t>GEL</t>
  </si>
  <si>
    <t>Lari géorgien</t>
  </si>
  <si>
    <t>EUR</t>
  </si>
  <si>
    <t>Euro</t>
  </si>
  <si>
    <t>GHS</t>
  </si>
  <si>
    <t>Cedi ghanéen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</si>
  <si>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</si>
  <si>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</si>
  <si>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GIP</t>
  </si>
  <si>
    <t>Livre de Gibraltar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</si>
  <si>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</si>
  <si>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</si>
  <si>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EUR</t>
  </si>
  <si>
    <t>Euro</t>
  </si>
  <si>
    <t>DKK</t>
  </si>
  <si>
    <t>Couronne danoise</t>
  </si>
  <si>
    <t>XCD</t>
  </si>
  <si>
    <t>Dollar des Caraïbes orientales</t>
  </si>
  <si>
    <t>EUR</t>
  </si>
  <si>
    <t>Euro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</si>
  <si>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</si>
  <si>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</si>
  <si>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USD</t>
  </si>
  <si>
    <t>Dollar des États-Unis</t>
  </si>
  <si>
    <t>GTQ</t>
  </si>
  <si>
    <t>Quetzal guatémaltèque</t>
  </si>
  <si>
    <t>GGP</t>
  </si>
  <si>
    <t>Livre</t>
  </si>
  <si>
    <t>GNF</t>
  </si>
  <si>
    <t>Franc guinéen</t>
  </si>
  <si>
    <t>XOF</t>
  </si>
  <si>
    <t>Franc CFA d’Afrique de l’Ouest</t>
  </si>
  <si>
    <t>GYD</t>
  </si>
  <si>
    <t>Dollar guyanais</t>
  </si>
  <si>
    <t>HTG</t>
  </si>
  <si>
    <t>Gourde haïtienne</t>
  </si>
  <si>
    <t>HNL</t>
  </si>
  <si>
    <t>Lempira hondurien</t>
  </si>
  <si>
    <t>HKD</t>
  </si>
  <si>
    <t>Dollar de Hong Kong</t>
  </si>
  <si>
    <t>HUF</t>
  </si>
  <si>
    <t>Forint hongrois</t>
  </si>
  <si>
    <t>ISK</t>
  </si>
  <si>
    <t>Couronne islandaise</t>
  </si>
  <si>
    <t>INR</t>
  </si>
  <si>
    <t>Roupie indienne</t>
  </si>
  <si>
    <t>IDR</t>
  </si>
  <si>
    <t>Roupie indonésienne</t>
  </si>
  <si>
    <t>IRR</t>
  </si>
  <si>
    <t>Rial iranien</t>
  </si>
  <si>
    <t>IQD</t>
  </si>
  <si>
    <t>Dinar irakien</t>
  </si>
  <si>
    <t>EUR</t>
  </si>
  <si>
    <t>Euro</t>
  </si>
  <si>
    <t>IMP</t>
  </si>
  <si>
    <t>Livre de l’Île de Man</t>
  </si>
  <si>
    <t>ILS</t>
  </si>
  <si>
    <t>Nouveau shekel israélien</t>
  </si>
  <si>
    <t>EUR</t>
  </si>
  <si>
    <t>Euro</t>
  </si>
  <si>
    <t>JMD</t>
  </si>
  <si>
    <t>Dollar de la Jamaïque</t>
  </si>
  <si>
    <t>JPY</t>
  </si>
  <si>
    <t>Yen japonais</t>
  </si>
  <si>
    <t>JEP</t>
  </si>
  <si>
    <t>Livre de Jersey</t>
  </si>
  <si>
    <t>JOD</t>
  </si>
  <si>
    <t>Dinar jordanien</t>
  </si>
  <si>
    <t>KZT</t>
  </si>
  <si>
    <t>Tenge kazakh</t>
  </si>
  <si>
    <t>KES</t>
  </si>
  <si>
    <t>Shilling kenyan</t>
  </si>
  <si>
    <t>KPW</t>
  </si>
  <si>
    <t>Won nord-coréen</t>
  </si>
  <si>
    <t>KRW</t>
  </si>
  <si>
    <t>Won sud-coréen</t>
  </si>
  <si>
    <t>EUR</t>
  </si>
  <si>
    <t>Euro</t>
  </si>
  <si>
    <t>KWD</t>
  </si>
  <si>
    <t>KGS</t>
  </si>
  <si>
    <t>Sum kirghize</t>
  </si>
  <si>
    <t>LAK</t>
  </si>
  <si>
    <t>Kip laotien</t>
  </si>
  <si>
    <t>EUR</t>
  </si>
  <si>
    <t>Euro</t>
  </si>
  <si>
    <t>LBP</t>
  </si>
  <si>
    <t>Livre libanaise</t>
  </si>
  <si>
    <t>LSL</t>
  </si>
  <si>
    <t>Loti du Lesotho</t>
  </si>
  <si>
    <t>LRD</t>
  </si>
  <si>
    <t>Dollar du Libéria</t>
  </si>
  <si>
    <t>LYD</t>
  </si>
  <si>
    <t>Dinar libyen</t>
  </si>
  <si>
    <t>CHF</t>
  </si>
  <si>
    <t>Franc suisse</t>
  </si>
  <si>
    <t>EUR</t>
  </si>
  <si>
    <t>Euro</t>
  </si>
  <si>
    <t>EUR</t>
  </si>
  <si>
    <t>Euro</t>
  </si>
  <si>
    <t>MOP</t>
  </si>
  <si>
    <t>Patca de Macao</t>
  </si>
  <si>
    <t>MKD</t>
  </si>
  <si>
    <t>MKD</t>
  </si>
  <si>
    <t>Denar macédonien</t>
  </si>
  <si>
    <t>MGA</t>
  </si>
  <si>
    <t>Ariary malgache</t>
  </si>
  <si>
    <t>MWK</t>
  </si>
  <si>
    <t>Kwacha du Malawi</t>
  </si>
  <si>
    <t>MYR</t>
  </si>
  <si>
    <t>Ringgit malais</t>
  </si>
  <si>
    <t>MVR</t>
  </si>
  <si>
    <t>Rufiyaa des Maldives</t>
  </si>
  <si>
    <t>XOF</t>
  </si>
  <si>
    <t>Franc CFA d’Afrique de l’Ouest</t>
  </si>
  <si>
    <t>EUR</t>
  </si>
  <si>
    <t>Euro</t>
  </si>
  <si>
    <t>USD</t>
  </si>
  <si>
    <t>Dollar des États-Unis</t>
  </si>
  <si>
    <t>EUR</t>
  </si>
  <si>
    <t>Euro</t>
  </si>
  <si>
    <t>MRO</t>
  </si>
  <si>
    <t>Ouguiya mauritanien</t>
  </si>
  <si>
    <t>MUR</t>
  </si>
  <si>
    <t>Roupie mauricienne</t>
  </si>
  <si>
    <t>EUR</t>
  </si>
  <si>
    <t>Euro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</si>
  <si>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</si>
  <si>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</si>
  <si>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MXN</t>
  </si>
  <si>
    <t>Peso mexicain</t>
  </si>
  <si>
    <t>USD</t>
  </si>
  <si>
    <t>Dollar des États-Unis</t>
  </si>
  <si>
    <t>MDL</t>
  </si>
  <si>
    <t>Leu moldave</t>
  </si>
  <si>
    <t>EUR</t>
  </si>
  <si>
    <t>Euro</t>
  </si>
  <si>
    <t>MNT</t>
  </si>
  <si>
    <t>Tugrik mongole</t>
  </si>
  <si>
    <t>EUR</t>
  </si>
  <si>
    <t>Euro</t>
  </si>
  <si>
    <t>XCD</t>
  </si>
  <si>
    <t>Dollar des Caraïbes orientales</t>
  </si>
  <si>
    <t>MAD</t>
  </si>
  <si>
    <t>Dirham marocain</t>
  </si>
  <si>
    <t>MZN</t>
  </si>
  <si>
    <t>Metical mozambicain</t>
  </si>
  <si>
    <t>MMK</t>
  </si>
  <si>
    <t>Kyat birman</t>
  </si>
  <si>
    <t>NAD</t>
  </si>
  <si>
    <t>Dollar namibien</t>
  </si>
  <si>
    <t>NPR</t>
  </si>
  <si>
    <t>Roupie népalaise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</si>
  <si>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</si>
  <si>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</si>
  <si>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EUR</t>
  </si>
  <si>
    <t>Euro</t>
  </si>
  <si>
    <r>
      <rPr>
        <sz val="10.5"/>
        <color theme="1"/>
        <rFont val="Calibri"/>
        <family val="2"/>
      </rPr>
      <t>USD</t>
    </r>
  </si>
  <si>
    <t>ANG</t>
  </si>
  <si>
    <t>Florin des Antilles néerlandaises</t>
  </si>
  <si>
    <t>NZD</t>
  </si>
  <si>
    <t>Dollar néo-zélandaise</t>
  </si>
  <si>
    <t>NIO</t>
  </si>
  <si>
    <t xml:space="preserve">Cordoba oro nicaraguayen </t>
  </si>
  <si>
    <t>XOF</t>
  </si>
  <si>
    <t>Franc CFA d’Afrique de l’Ouest</t>
  </si>
  <si>
    <t>NGN</t>
  </si>
  <si>
    <t>Naira  nigérian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</si>
  <si>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</si>
  <si>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</si>
  <si>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</si>
  <si>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</si>
  <si>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USD</t>
  </si>
  <si>
    <t>Dollar des États-Unis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</si>
  <si>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</si>
  <si>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</si>
  <si>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NOK</t>
  </si>
  <si>
    <t>Couronne norvégienne</t>
  </si>
  <si>
    <t>OMR</t>
  </si>
  <si>
    <t>Rial omani</t>
  </si>
  <si>
    <t>PKR</t>
  </si>
  <si>
    <t>Roupie pakistanaise</t>
  </si>
  <si>
    <t>USD</t>
  </si>
  <si>
    <t>Dollar des États-Unis</t>
  </si>
  <si>
    <t>PAB</t>
  </si>
  <si>
    <t>PGK</t>
  </si>
  <si>
    <t>PYG</t>
  </si>
  <si>
    <t>Guarani paraguayen</t>
  </si>
  <si>
    <t>PEN</t>
  </si>
  <si>
    <t>Sol péruvien</t>
  </si>
  <si>
    <t>PHP</t>
  </si>
  <si>
    <t>Peso philippin</t>
  </si>
  <si>
    <t>PLN</t>
  </si>
  <si>
    <t>Zloty polonais</t>
  </si>
  <si>
    <t>EUR</t>
  </si>
  <si>
    <t>Euro</t>
  </si>
  <si>
    <t>USD</t>
  </si>
  <si>
    <t>Dollar des États-Unis</t>
  </si>
  <si>
    <t>QAR</t>
  </si>
  <si>
    <t>Rial du Qatar</t>
  </si>
  <si>
    <t>XAF</t>
  </si>
  <si>
    <t>Franc CFA d’Afrique centrale</t>
  </si>
  <si>
    <t>EUR</t>
  </si>
  <si>
    <t>Euro</t>
  </si>
  <si>
    <t>RON</t>
  </si>
  <si>
    <t>Leu roumain</t>
  </si>
  <si>
    <t>RUB</t>
  </si>
  <si>
    <t>Rouble russe</t>
  </si>
  <si>
    <t>RWF</t>
  </si>
  <si>
    <t>Franc rwandais</t>
  </si>
  <si>
    <t>SHP</t>
  </si>
  <si>
    <t>Livre de Saint Hélène</t>
  </si>
  <si>
    <t>XCD</t>
  </si>
  <si>
    <t>Dollar des Caraïbes orientales</t>
  </si>
  <si>
    <t>XCD</t>
  </si>
  <si>
    <t>Dollar des Caraïbes orientales</t>
  </si>
  <si>
    <t>EUR</t>
  </si>
  <si>
    <t>Euro</t>
  </si>
  <si>
    <t>XCD</t>
  </si>
  <si>
    <t>Dollar des Caraïbes orientales</t>
  </si>
  <si>
    <t>EUR</t>
  </si>
  <si>
    <t>Euro</t>
  </si>
  <si>
    <t>EUR</t>
  </si>
  <si>
    <t>Euro</t>
  </si>
  <si>
    <t>WST</t>
  </si>
  <si>
    <t>Tala de Samoa</t>
  </si>
  <si>
    <t>EUR</t>
  </si>
  <si>
    <t>Euro</t>
  </si>
  <si>
    <t>STD</t>
  </si>
  <si>
    <t>Dobra de Sao Tomé-et-Principe</t>
  </si>
  <si>
    <t>SAR</t>
  </si>
  <si>
    <t>Rial saoudite</t>
  </si>
  <si>
    <t>XOF</t>
  </si>
  <si>
    <t>Franc CFA d’Afrique de l’Ouest</t>
  </si>
  <si>
    <t>RSD</t>
  </si>
  <si>
    <t>Dinar serbe</t>
  </si>
  <si>
    <t>SCR</t>
  </si>
  <si>
    <t>SLL</t>
  </si>
  <si>
    <t>Leone sierra-léonais</t>
  </si>
  <si>
    <t>SGD</t>
  </si>
  <si>
    <t>Dollar de Singapour</t>
  </si>
  <si>
    <t>EUR</t>
  </si>
  <si>
    <t>Euro</t>
  </si>
  <si>
    <t>EUR</t>
  </si>
  <si>
    <t>Euro</t>
  </si>
  <si>
    <t>SBD</t>
  </si>
  <si>
    <t>Dollar des Îles Salomon</t>
  </si>
  <si>
    <t>SOS</t>
  </si>
  <si>
    <t>Shilling somalien</t>
  </si>
  <si>
    <t>ZAR</t>
  </si>
  <si>
    <t>Rand sud-africain</t>
  </si>
  <si>
    <t>SSP</t>
  </si>
  <si>
    <t>Livre sud-soudanaise</t>
  </si>
  <si>
    <t>EUR</t>
  </si>
  <si>
    <t>Euro</t>
  </si>
  <si>
    <t>LKR</t>
  </si>
  <si>
    <t>Roupie du Sri Lanka</t>
  </si>
  <si>
    <t>SDG</t>
  </si>
  <si>
    <t>Livre soudanaise</t>
  </si>
  <si>
    <t>SRD</t>
  </si>
  <si>
    <t>Dollar du Suriname</t>
  </si>
  <si>
    <t>SEK</t>
  </si>
  <si>
    <t>Couronne suédoise</t>
  </si>
  <si>
    <t>CHF</t>
  </si>
  <si>
    <t>Franc suisse</t>
  </si>
  <si>
    <t>SYP</t>
  </si>
  <si>
    <t>Livre syrienne</t>
  </si>
  <si>
    <t>TWD</t>
  </si>
  <si>
    <t>Nouveau dollar taïwanais</t>
  </si>
  <si>
    <t>TJS</t>
  </si>
  <si>
    <t>Somoni tadjik</t>
  </si>
  <si>
    <t>TZS</t>
  </si>
  <si>
    <t>Shilling tanzanien</t>
  </si>
  <si>
    <t>THB</t>
  </si>
  <si>
    <t>Baht thaïlandais</t>
  </si>
  <si>
    <t>USD</t>
  </si>
  <si>
    <t>Dollar des États-Unis</t>
  </si>
  <si>
    <t>XOF</t>
  </si>
  <si>
    <t>Franc CFA d’Afrique de l’Ouest</t>
  </si>
  <si>
    <t>TOP</t>
  </si>
  <si>
    <t>Pa’anga des Îles Tonga</t>
  </si>
  <si>
    <t>TTD</t>
  </si>
  <si>
    <t>Dollar de Trinité-et-Tobago</t>
  </si>
  <si>
    <t>TND</t>
  </si>
  <si>
    <t>Dinar tunisien</t>
  </si>
  <si>
    <t>TRY</t>
  </si>
  <si>
    <t>Lire turque</t>
  </si>
  <si>
    <t>TMT</t>
  </si>
  <si>
    <t>Nouveau manat turkmène</t>
  </si>
  <si>
    <t>USD</t>
  </si>
  <si>
    <t>Dollar des États-Unis</t>
  </si>
  <si>
    <t>TVD</t>
  </si>
  <si>
    <t>Dollar de Tuvalu</t>
  </si>
  <si>
    <t>UGX</t>
  </si>
  <si>
    <t>Shilling ougandais</t>
  </si>
  <si>
    <t>UAH</t>
  </si>
  <si>
    <t>Hryvnia ukrainien</t>
  </si>
  <si>
    <t>AED</t>
  </si>
  <si>
    <t>Dirham des Émirats arabes unis</t>
  </si>
  <si>
    <t>GBP</t>
  </si>
  <si>
    <t>Livre sterling</t>
  </si>
  <si>
    <t>UYU</t>
  </si>
  <si>
    <t>Peso uruguayen</t>
  </si>
  <si>
    <t>UZS</t>
  </si>
  <si>
    <t>Sum ouzbèque</t>
  </si>
  <si>
    <t>VUV</t>
  </si>
  <si>
    <t>Vatu de Vanuatu</t>
  </si>
  <si>
    <t>VAT</t>
  </si>
  <si>
    <t>EUR</t>
  </si>
  <si>
    <t>Euro</t>
  </si>
  <si>
    <t>VEF</t>
  </si>
  <si>
    <t>VND</t>
  </si>
  <si>
    <t>Dong vietnamien</t>
  </si>
  <si>
    <t>USD</t>
  </si>
  <si>
    <t>Dollar des États-Unis</t>
  </si>
  <si>
    <t>YER</t>
  </si>
  <si>
    <t>Rial yéménite</t>
  </si>
  <si>
    <t>ZMW</t>
  </si>
  <si>
    <t>Kwacha zambien</t>
  </si>
  <si>
    <t>USD</t>
  </si>
  <si>
    <t>Dollar des États-Unis</t>
  </si>
  <si>
    <t xml:space="preserve">Le Secrétariat international peut prodiguer conseils et soutien sur demande. Veuillez le contacter à </t>
  </si>
  <si>
    <t>Vous recevrez des retours immédiats sur un certain nombre des données que vous aurez inscrites, et certaines cellules se rempliront automatiquement.</t>
  </si>
  <si>
    <t>Les cellules en bleu pâle ne servent qu’à indiquer les sources et/ou à inscrire des commentaires</t>
  </si>
  <si>
    <t xml:space="preserve">Pour chaque ligne, veuillez procéder comme suit </t>
  </si>
  <si>
    <t>Les cellules en bleu pâle ne servent qu’à indiquer les sources et/ou inscrire des commentaires</t>
  </si>
  <si>
    <t>Les décisions du Groupe multipartite concernant les seuils de matérialité sont-elles publiquement disponibles ?</t>
  </si>
  <si>
    <t>Si oui, quelle aurait dû être la part des revenus transférés par le gouvernement en vertu de la formule de répartition des revenus ?</t>
  </si>
  <si>
    <t>Si oui, quel est le montant total des dépenses quasi fiscales engagées par les entreprises d’État ?</t>
  </si>
  <si>
    <t>Veuillez fournir une liste de toutes les entités déclarantes, accompagnée de l’information y afférente</t>
  </si>
  <si>
    <t>Nom complet de l’entité</t>
  </si>
  <si>
    <t>Ajoutez de nouvelles lignes au besoin, effectuez un clic droit sur le numéro de ligne à gauche, puis sélectionnez « Insérer »</t>
  </si>
  <si>
    <t>Nom complet de l’entreprise</t>
  </si>
  <si>
    <t>Ajouter ci-dessous, à titre de commentaire, toute information supplémentaire qu’il ne serait pas judicieux d’inclure dans le tableau ci-dessus.</t>
  </si>
  <si>
    <t>Balboa panaméen</t>
  </si>
  <si>
    <t>Roupie seychelloise</t>
  </si>
  <si>
    <t>Trinité-et-Tobago</t>
  </si>
  <si>
    <t>Saint Vincent et les Grenadines</t>
  </si>
  <si>
    <t>Îles Féroé</t>
  </si>
  <si>
    <t>Kina de Papouasie-Nouvelle-Guinée</t>
  </si>
  <si>
    <t>Bolivar fuerte vénézuélien</t>
  </si>
  <si>
    <t>Îles Åland</t>
  </si>
  <si>
    <t>Nutum du Bhoutan</t>
  </si>
  <si>
    <t>Darussalam de Brunei</t>
  </si>
  <si>
    <t>Unidad de Fomento chilien</t>
  </si>
  <si>
    <t>Kuna croate</t>
  </si>
  <si>
    <t>Guernesey</t>
  </si>
  <si>
    <t>Dinar koweitien</t>
  </si>
  <si>
    <t>Riyal du Qatar</t>
  </si>
  <si>
    <t>Monténégro</t>
  </si>
  <si>
    <t>Koweït</t>
  </si>
  <si>
    <t>Vue d’ensemble des industries extractives, y compris de toute activité importante de prospection.</t>
  </si>
  <si>
    <t>Amendes, peines et forfaits</t>
  </si>
  <si>
    <t>Amendes, peines et forfaits (143E)</t>
  </si>
  <si>
    <t>Amendes, peines et forfaits(143E)</t>
  </si>
  <si>
    <t>Minier</t>
  </si>
  <si>
    <t>Partie 4 (Recettes de l’État) Elle contient des données exhaustives sur les revenus de l’État par flux de revenu, en utilisant la classification SFP.</t>
  </si>
  <si>
    <t>Total des recettes de l’État provenant du secteur extractif (utilisant la classification SFP)</t>
  </si>
  <si>
    <t>5. Si des paiements sont recensés dans le Rapport ITIE mais ne correspondent pas aux catégories SFP, veuillez les lister dans la case ci-dessous dénommée « Informations supplémentaires ».</t>
  </si>
  <si>
    <t>Cadre SFP pour le rapportage ITIE</t>
  </si>
  <si>
    <t>En quoi consiste le SFP ?</t>
  </si>
  <si>
    <t>Classification SFP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</si>
  <si>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</si>
  <si>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data@eiti.org</t>
  </si>
  <si>
    <t xml:space="preserve">2. Lorsqu’il aura été répondu à certaines questions, de nouvelles indications et questions peuvent s’afficher. Merci de répondre à chacune d’elles jusqu’à ce que la section ait été remplie. </t>
  </si>
  <si>
    <t>&lt;URL&gt;</t>
  </si>
  <si>
    <t>Sociétés associées, commencer par l’Opérateur</t>
  </si>
  <si>
    <t>Valeur de production</t>
  </si>
  <si>
    <t>Unité</t>
  </si>
  <si>
    <t>Source du taux de change (URL,…):</t>
  </si>
  <si>
    <t>Nombre d’entités de l’État déclarantes (Entreprises d'Etat incluses si collectant)</t>
  </si>
  <si>
    <t>Nombre d’entreprises déclarantes (Entreprises d'Etat incluses si payeur)</t>
  </si>
  <si>
    <t>Les données ITIE sont-elles systématiquement divulguées par le gouvernement à une adresse unique?</t>
  </si>
  <si>
    <t>Autres secteurs (autres que les secteur en amont)</t>
  </si>
  <si>
    <t>&lt;méthode de calcul de la valeur de la production&gt;</t>
  </si>
  <si>
    <t>PIB - secteur artisanal et informel</t>
  </si>
  <si>
    <t>Paiement effectué en nature?</t>
  </si>
  <si>
    <t>Volume en nature (si applicable)</t>
  </si>
  <si>
    <t>Unité (si applicable)</t>
  </si>
  <si>
    <t>Matières premières (une matière/ligne)</t>
  </si>
  <si>
    <t>Tonnes</t>
  </si>
  <si>
    <t>Type d'Agence</t>
  </si>
  <si>
    <t>Tableau 9 - Types d'agences gouvernementales</t>
  </si>
  <si>
    <t>Autre</t>
  </si>
  <si>
    <t>Administration centrale</t>
  </si>
  <si>
    <t>Administration d'Etat fédéré</t>
  </si>
  <si>
    <t>Administration locale</t>
  </si>
  <si>
    <t>Société publique financière et Entreprise d'Etat</t>
  </si>
  <si>
    <t>Référence au(s) rapport(s) financier(s) audité(s) (Ajouter des lignes si plusieurs Entreprises d'Etat)</t>
  </si>
  <si>
    <t>Toute référence à des entreprises d’État (portails ou sites Internet d’entreprise), telle que paraissant dans le Rapport (Ajouter des lignes si plusieurs Entreprises D'Etat)</t>
  </si>
  <si>
    <t>Si oui, quel est le volume reçu?</t>
  </si>
  <si>
    <t>Si oui, combien a été vendu?</t>
  </si>
  <si>
    <t>Si oui, quel est le total des revenus transférés à l'Etat issus des ventes de pétrole, gas et/ou minerais?</t>
  </si>
  <si>
    <t>Rapport financier audité (si indisponible, bilan comptable ou flux de trésorerie…)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</si>
  <si>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</si>
  <si>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</si>
  <si>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</si>
  <si>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t>Rempli le :</t>
  </si>
  <si>
    <t>Modèle de données résumées pour les divulgations ITIE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</si>
  <si>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</si>
  <si>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</si>
  <si>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</si>
  <si>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</si>
  <si>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</si>
  <si>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</si>
  <si>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</si>
  <si>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</si>
  <si>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</si>
  <si>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</si>
  <si>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</si>
  <si>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</si>
  <si>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</si>
  <si>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>Les cellules en bleu ne servent qu’à indiquer les sources et/ou à inscrire des commentaires</t>
  </si>
  <si>
    <t>Les cellules en blanc n’exigent aucune action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</si>
  <si>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</si>
  <si>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</si>
  <si>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</si>
  <si>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</si>
  <si>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</si>
  <si>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</si>
  <si>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</si>
  <si>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</si>
  <si>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</si>
  <si>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</si>
  <si>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</si>
  <si>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</si>
  <si>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</si>
  <si>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</si>
  <si>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</si>
  <si>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</si>
  <si>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</si>
  <si>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</si>
  <si>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</si>
  <si>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</si>
  <si>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</si>
  <si>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t>Comment remplir cette feuille :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</si>
  <si>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</si>
  <si>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</si>
  <si>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</si>
  <si>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</si>
  <si>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</si>
  <si>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Code ISO de la devise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</si>
  <si>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</si>
  <si>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</si>
  <si>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</si>
  <si>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</si>
  <si>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</si>
  <si>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Quel est le nom de l’entreprise ?</t>
  </si>
  <si>
    <t>Date à laquelle le Rapport ITIE a été rendu public</t>
  </si>
  <si>
    <t>URL, Rapport ITIE</t>
  </si>
  <si>
    <t>Date de publication des données ITIE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</si>
  <si>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</si>
  <si>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</si>
  <si>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</si>
  <si>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</si>
  <si>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t>Débat public (Exigence 7.1)</t>
  </si>
  <si>
    <t>Le gouvernement applique-t-il une politique de données ouvertes ?</t>
  </si>
  <si>
    <t>Portail/fichiers de données ouvertes</t>
  </si>
  <si>
    <t>Couverture sectorielle</t>
  </si>
  <si>
    <t>Mines (y compris carrières)</t>
  </si>
  <si>
    <t>Si oui, préciser le nom (insérer de nouvelles lignes si multiples)</t>
  </si>
  <si>
    <t>&lt;nombre&gt;</t>
  </si>
  <si>
    <t xml:space="preserve">Taux de change utilisé : 1 USD = </t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</si>
  <si>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</si>
  <si>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</si>
  <si>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</si>
  <si>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</si>
  <si>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</si>
  <si>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</si>
  <si>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</si>
  <si>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</si>
  <si>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Information non disponible</t>
  </si>
  <si>
    <t>Nom et coordonnées de contact de la personne soumettant ce fichier</t>
  </si>
  <si>
    <t>Name</t>
  </si>
  <si>
    <t>Organisation</t>
  </si>
  <si>
    <t>Adresse électronique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</si>
  <si>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</si>
  <si>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</si>
  <si>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</si>
  <si>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</si>
  <si>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</si>
  <si>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r>
      <t xml:space="preserve">Exigence ITIE 4.7: </t>
    </r>
    <r>
      <rPr>
        <sz val="12"/>
        <rFont val="Franklin Gothic Book"/>
        <family val="2"/>
      </rPr>
      <t>Désagrégation</t>
    </r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</si>
  <si>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</si>
  <si>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</si>
  <si>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</si>
  <si>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</si>
  <si>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</si>
  <si>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</si>
  <si>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</si>
  <si>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</si>
  <si>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</si>
  <si>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</si>
  <si>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</si>
  <si>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</si>
  <si>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</si>
  <si>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</si>
  <si>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</si>
  <si>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</si>
  <si>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</si>
  <si>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Vue d’ensemble des rôles des agences gouvernementales ?</t>
  </si>
  <si>
    <t>Régime fiscal ?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</si>
  <si>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</si>
  <si>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</si>
  <si>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</si>
  <si>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</si>
  <si>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</si>
  <si>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</si>
  <si>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</si>
  <si>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</si>
  <si>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Registre des licences pour le secteur pétrolier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</si>
  <si>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</si>
  <si>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</si>
  <si>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</si>
  <si>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Les contrats sont-ils divulgués ?</t>
  </si>
  <si>
    <t>Registre des contrats pour le secteur minier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</si>
  <si>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</si>
  <si>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</si>
  <si>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</si>
  <si>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</si>
  <si>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</si>
  <si>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</si>
  <si>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</si>
  <si>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</si>
  <si>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</si>
  <si>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</si>
  <si>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Divulgation des volumes de production</t>
  </si>
  <si>
    <t>Divulgation des valeurs de production</t>
  </si>
  <si>
    <t>Sm3</t>
  </si>
  <si>
    <t>Sm3 o.e.</t>
  </si>
  <si>
    <t>onces</t>
  </si>
  <si>
    <t>Ajouter ici toute autre matière première, volume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</si>
  <si>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</si>
  <si>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</si>
  <si>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Divulgation des valeurs d’exportation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</si>
  <si>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</si>
  <si>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</si>
  <si>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t>Le gouvernement divulgue-t-il des données sur les revenus en nature ?</t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</si>
  <si>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</si>
  <si>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</si>
  <si>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</si>
  <si>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</si>
  <si>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</si>
  <si>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</si>
  <si>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</si>
  <si>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</si>
  <si>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</si>
  <si>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</si>
  <si>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</si>
  <si>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t>Le gouvernement divulgue-t-il régulièrement des données financières aux termes de l’Exigence 4.1 (divulgation complète des flux de revenus intéressant à la fois le gouvernement et les entreprises) de la Norme ITIE ?</t>
  </si>
  <si>
    <t>Les données financières sont-elles soumises à un audit crédible et indépendant, qui applique les normes internationales ?</t>
  </si>
  <si>
    <t>Les agences gouvernementales font-elles l’objet d’audits crédibles et indépendants ?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</si>
  <si>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</si>
  <si>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</si>
  <si>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</si>
  <si>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</si>
  <si>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</si>
  <si>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</si>
  <si>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t>Le gouvernement divulgue-t-il des informations sur les transferts infranationaux ?</t>
  </si>
  <si>
    <t>Si oui, quel fut le montant des revenus effectivement transférés ?</t>
  </si>
  <si>
    <t>Le gouvernement divulgue-t-il l’affectation éventuelle de certains revenus extractifs à des usages, programmes ou zones géographiques particuliers ?</t>
  </si>
  <si>
    <t>Le gouvernement donne-t-il une description des processus budgétaire et d’audit du pays ?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</si>
  <si>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</si>
  <si>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</si>
  <si>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</si>
  <si>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</si>
  <si>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</si>
  <si>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Si oui, quel est le montant total des dépenses sociales obligatoires engagées ?</t>
  </si>
  <si>
    <t>Si oui, quel est le montant total des dépenses sociales volontaires engagées 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</si>
  <si>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</si>
  <si>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</si>
  <si>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</si>
  <si>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</si>
  <si>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</si>
  <si>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</si>
  <si>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</si>
  <si>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</si>
  <si>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</si>
  <si>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</si>
  <si>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tous secteurs</t>
  </si>
  <si>
    <t>Investissements - secteur extractif</t>
  </si>
  <si>
    <t>Investissements - tous secteurs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</si>
  <si>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</si>
  <si>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</si>
  <si>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</si>
  <si>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</si>
  <si>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</si>
  <si>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</si>
  <si>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</si>
  <si>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Liste des entités de l’État déclarantes</t>
  </si>
  <si>
    <t>N° d’identifiant (le cas échéant)</t>
  </si>
  <si>
    <t>Total déclaré</t>
  </si>
  <si>
    <t>Identifiants d’entreprise</t>
  </si>
  <si>
    <t>Liste des entreprises déclarantes</t>
  </si>
  <si>
    <t>Identifiant de l’entreprise</t>
  </si>
  <si>
    <t>Matières premières (séparation par virgule)</t>
  </si>
  <si>
    <t xml:space="preserve">Cotation boursière ou site Internet d’entreprise </t>
  </si>
  <si>
    <t>Rapport de paiements à l’État</t>
  </si>
  <si>
    <t>Liste des projets à déclarer</t>
  </si>
  <si>
    <t>Nom complet du projet</t>
  </si>
  <si>
    <t>Statut</t>
  </si>
  <si>
    <t>Volume de production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</si>
  <si>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</si>
  <si>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</si>
  <si>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</si>
  <si>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</si>
  <si>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</si>
  <si>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</si>
  <si>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t>Mines</t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</si>
  <si>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</si>
  <si>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</si>
  <si>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Ajouter de nouvelles lignes au besoin, effectuer un clic droit sur le numéro de ligne à gauche, puis sélectionner « Insérer »</t>
  </si>
  <si>
    <t>Total</t>
  </si>
  <si>
    <t>Informations supplémentaires</t>
  </si>
  <si>
    <t>Commentaire 1</t>
  </si>
  <si>
    <t>Veuillez inclure des commentaires ici.</t>
  </si>
  <si>
    <t>Commentaire 2</t>
  </si>
  <si>
    <t>Insérer au besoin des lignes supplémentaires :</t>
  </si>
  <si>
    <t>Retenue salariale</t>
  </si>
  <si>
    <t xml:space="preserve">Retenue à la source </t>
  </si>
  <si>
    <t>Commentaire 3</t>
  </si>
  <si>
    <t>Veuillez inclure tout commentaire ici.</t>
  </si>
  <si>
    <t>Commentaire 4</t>
  </si>
  <si>
    <t>Commentaire 5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</si>
  <si>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</si>
  <si>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</si>
  <si>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</si>
  <si>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</si>
  <si>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</si>
  <si>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</si>
  <si>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</si>
  <si>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t>Ajouter ci-dessous, à titre de commentaire, toute information supplémentaire qu’il ne serait pas nécessaire d’inclure dans le tableau ci-dessus.</t>
  </si>
  <si>
    <t>Comment</t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</si>
  <si>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</si>
  <si>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Version 2.0 appliquée le 1er Juillet 2019</t>
  </si>
  <si>
    <t>Les cellules en orange doivent être complétées avant la soumission</t>
  </si>
  <si>
    <t>Calcul automatique utilisant le total des revenus du gouvernement et le total des données par entreprise</t>
  </si>
  <si>
    <t>Couverture de la réconciliation</t>
  </si>
  <si>
    <t>Emploi - secteur extractif - homme</t>
  </si>
  <si>
    <t>Emploi - secteur extractif - femme</t>
  </si>
  <si>
    <t xml:space="preserve">Emploi - secteur extractif </t>
  </si>
  <si>
    <t>employés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</si>
  <si>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</si>
  <si>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</si>
  <si>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</si>
  <si>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</si>
  <si>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</si>
  <si>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t>&lt;Rapportage ITIE ou divulgation systématique?&gt;</t>
  </si>
  <si>
    <t>Description de produit HS</t>
  </si>
  <si>
    <t>Aluminium (2606)</t>
  </si>
  <si>
    <t>Aluminium (2606), volume</t>
  </si>
  <si>
    <t>Amiante (2524)</t>
  </si>
  <si>
    <t>Amiante (2524), volume</t>
  </si>
  <si>
    <t>Ardoise (2514)</t>
  </si>
  <si>
    <t>Ardoise (2514), volume</t>
  </si>
  <si>
    <t>Argent (7106)</t>
  </si>
  <si>
    <t>Argent (7106), volume</t>
  </si>
  <si>
    <t>Argile (2509)</t>
  </si>
  <si>
    <t>Argile (2509), volume</t>
  </si>
  <si>
    <t>Autres (2617)</t>
  </si>
  <si>
    <t>Autres (2617), volume</t>
  </si>
  <si>
    <t>Autres argiles (2508)</t>
  </si>
  <si>
    <t>Autres argiles (2508), volume</t>
  </si>
  <si>
    <t>Autres cendres et mâchefer (2621)</t>
  </si>
  <si>
    <t>Autres cendres et mâchefer (2621), volume</t>
  </si>
  <si>
    <t>Bitume et asphalte (2714)</t>
  </si>
  <si>
    <t>Bitume et asphalte (2714), volume</t>
  </si>
  <si>
    <t>Borates et concentrés naturels (2528)</t>
  </si>
  <si>
    <t>Borates et concentrés naturels (2528), volume</t>
  </si>
  <si>
    <t>Cailloux (2517)</t>
  </si>
  <si>
    <t>Cailloux (2517), volume</t>
  </si>
  <si>
    <t>Calcaire (2521)</t>
  </si>
  <si>
    <t>Calcaire (2521), volume</t>
  </si>
  <si>
    <t>Carbonate de magnésium naturel (2519)</t>
  </si>
  <si>
    <t>Carbonate de magnésium naturel (2519), volume</t>
  </si>
  <si>
    <t>Cendres et résidus (2620)</t>
  </si>
  <si>
    <t>Cendres et résidus (2620), volume</t>
  </si>
  <si>
    <t>Charbon (2701)</t>
  </si>
  <si>
    <t>Charbon (2701), volume</t>
  </si>
  <si>
    <t>Chaux vive (2522)</t>
  </si>
  <si>
    <t>Chaux vive (2522), volume</t>
  </si>
  <si>
    <t>Chrome (2610)</t>
  </si>
  <si>
    <t>Chrome (2610), volume</t>
  </si>
  <si>
    <t>Ciment Portland (2523)</t>
  </si>
  <si>
    <t>Ciment Portland (2523), volume</t>
  </si>
  <si>
    <t>Cobalt (2605)</t>
  </si>
  <si>
    <t>Cobalt (2605), volume</t>
  </si>
  <si>
    <t>Coke de pétrole (2713)</t>
  </si>
  <si>
    <t>Coke de pétrole (2713), volume</t>
  </si>
  <si>
    <t>Coke et semi-coke (2704)</t>
  </si>
  <si>
    <t>Coke et semi-coke (2704), volume</t>
  </si>
  <si>
    <t>Cryolite naturelle (2527)</t>
  </si>
  <si>
    <t>Cryolite naturelle (2527), volume</t>
  </si>
  <si>
    <t>Cuivre (2603)</t>
  </si>
  <si>
    <t>Cuivre (2603), volume</t>
  </si>
  <si>
    <t>Diamants (7102)</t>
  </si>
  <si>
    <t>Diamants (7102), volume</t>
  </si>
  <si>
    <t>Dolomite (2518)</t>
  </si>
  <si>
    <t>Dolomite (2518), volume</t>
  </si>
  <si>
    <t>Énergie électrique (2 716)</t>
  </si>
  <si>
    <t>Énergie électrique (2 716), volume</t>
  </si>
  <si>
    <t>Étain (2609)</t>
  </si>
  <si>
    <t>Étain (2609), volume</t>
  </si>
  <si>
    <t>Farines siliceuses fossiles (2512)</t>
  </si>
  <si>
    <t>Farines siliceuses fossiles (2512), volume</t>
  </si>
  <si>
    <t>Feldspath (2529)</t>
  </si>
  <si>
    <t>Feldspath (2529), volume</t>
  </si>
  <si>
    <t>Fer (2601)</t>
  </si>
  <si>
    <t>Fer (2601), volume</t>
  </si>
  <si>
    <t>Gaz de charbon (2705)</t>
  </si>
  <si>
    <t>Gaz de charbon (2705), volume</t>
  </si>
  <si>
    <t>Gaz naturel (2711)</t>
  </si>
  <si>
    <t>Gaz naturel (2711), volume</t>
  </si>
  <si>
    <t>Gelée de pétrole (2712)</t>
  </si>
  <si>
    <t>Gelée de pétrole (2712), volume</t>
  </si>
  <si>
    <t>Goudron distillé à partir de charbon (2706)</t>
  </si>
  <si>
    <t>Goudron distillé à partir de charbon (2706), volume</t>
  </si>
  <si>
    <t>Granite (2516)</t>
  </si>
  <si>
    <t>Granite (2516), volume</t>
  </si>
  <si>
    <t>Graphite naturel (2504)</t>
  </si>
  <si>
    <t>Graphite naturel (2504), volume</t>
  </si>
  <si>
    <t>Gypse (2520)</t>
  </si>
  <si>
    <t>Gypse (2520), volume</t>
  </si>
  <si>
    <t>Huiles de pétrole hors pétrole brut (2710)</t>
  </si>
  <si>
    <t>Huiles de pétrole hors pétrole brut (2710), volume</t>
  </si>
  <si>
    <t>Kaolin (2507)</t>
  </si>
  <si>
    <t>Kaolin (2507), volume</t>
  </si>
  <si>
    <t>Lignite (2702)</t>
  </si>
  <si>
    <t>Lignite (2702), volume</t>
  </si>
  <si>
    <t>Mâchefer (2619)</t>
  </si>
  <si>
    <t>Mâchefer (2619), volume</t>
  </si>
  <si>
    <t>Manganèse (2602)</t>
  </si>
  <si>
    <t>Manganèse (2602), volume</t>
  </si>
  <si>
    <t>Marbre (2515)</t>
  </si>
  <si>
    <t>Marbre (2515), volume</t>
  </si>
  <si>
    <t>Mélanges bitumineux (2715)</t>
  </si>
  <si>
    <t>Mélanges bitumineux (2715), volume</t>
  </si>
  <si>
    <t>Métaux précieux (2616)</t>
  </si>
  <si>
    <t>Métaux précieux (2616), volume</t>
  </si>
  <si>
    <t>Mica (2525)</t>
  </si>
  <si>
    <t>Mica (2525), volume</t>
  </si>
  <si>
    <t>Molybdène (2613)</t>
  </si>
  <si>
    <t>Molybdène (2613), volume</t>
  </si>
  <si>
    <t>Nickel (2604)</t>
  </si>
  <si>
    <t>Nickel (2604), volume</t>
  </si>
  <si>
    <t>Niobium (2615)</t>
  </si>
  <si>
    <t>Niobium (2615), volume</t>
  </si>
  <si>
    <t>Or (7108)</t>
  </si>
  <si>
    <t>Or (7108), volume</t>
  </si>
  <si>
    <t>Pétrole brut (2709)</t>
  </si>
  <si>
    <t>Pétrole brut (2709), volume</t>
  </si>
  <si>
    <t>Phosphates de calcium naturels (2510)</t>
  </si>
  <si>
    <t>Phosphates de calcium naturels (2510), volume</t>
  </si>
  <si>
    <t>Pierre ponce (2513)</t>
  </si>
  <si>
    <t>Pierre ponce (2513), volume</t>
  </si>
  <si>
    <t>Plomb (2607)</t>
  </si>
  <si>
    <t>Plomb (2607), volume</t>
  </si>
  <si>
    <t>Produits de distillation du goudron de charbon (2707)</t>
  </si>
  <si>
    <t>Produits de distillation du goudron de charbon (2707), volume</t>
  </si>
  <si>
    <t>Pyrites de fer (2502)</t>
  </si>
  <si>
    <t>Pyrites de fer (2502), volume</t>
  </si>
  <si>
    <t>Quartz (2506)</t>
  </si>
  <si>
    <t>Quartz (2506), volume</t>
  </si>
  <si>
    <t>Sables naturels (2505)</t>
  </si>
  <si>
    <t>Sables naturels (2505), volume</t>
  </si>
  <si>
    <t>Scorie granulée (2618)</t>
  </si>
  <si>
    <t>Scorie granulée (2618), volume</t>
  </si>
  <si>
    <t>Sel et chlorure de sodium pur (2501)</t>
  </si>
  <si>
    <t>Sel et chlorure de sodium pur (2501), volume</t>
  </si>
  <si>
    <t>Soufre de tout type (2503)</t>
  </si>
  <si>
    <t>Soufre de tout type (2503), volume</t>
  </si>
  <si>
    <t>Stéatite naturelle (2526)</t>
  </si>
  <si>
    <t>Stéatite naturelle (2526), volume</t>
  </si>
  <si>
    <t>Substances minérales non spécifiées ailleurs (2530)</t>
  </si>
  <si>
    <t>Substances minérales non spécifiées ailleurs (2530), volume</t>
  </si>
  <si>
    <t>Sulfate de baryum naturel (2511)</t>
  </si>
  <si>
    <t>Sulfate de baryum naturel (2511), volume</t>
  </si>
  <si>
    <t>Titane (2614)</t>
  </si>
  <si>
    <t>Titane (2614), volume</t>
  </si>
  <si>
    <t>Tourbe (2703)</t>
  </si>
  <si>
    <t>Tourbe (2703), volume</t>
  </si>
  <si>
    <t>Tourbe et coke de tourbe (2708)</t>
  </si>
  <si>
    <t>Tourbe et coke de tourbe (2708), volume</t>
  </si>
  <si>
    <t>Tungstène (2611)</t>
  </si>
  <si>
    <t>Tungstène (2611), volume</t>
  </si>
  <si>
    <t>Uranium ou thorium (2612)</t>
  </si>
  <si>
    <t>Uranium ou thorium (2612), volume</t>
  </si>
  <si>
    <t>Zinc (2608)</t>
  </si>
  <si>
    <t>Zinc (2608), volume</t>
  </si>
  <si>
    <t>Régime des droits pétroliers et miniers?</t>
  </si>
  <si>
    <t>Exigence ITIE 5.1.b: Classification des revenus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</si>
  <si>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</si>
  <si>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(Nomenclature SH des Nations Unies)</t>
  </si>
  <si>
    <t xml:space="preserve">En remplissant ce modèle de données résumées avec des données de votre Rapport ITIE, vous rendrez ces dernières accessibles sous un format lisible par machine (Exigence 7.2.d). </t>
  </si>
  <si>
    <t>Non</t>
  </si>
  <si>
    <t>&lt; Nom pour autre secteur &gt;</t>
  </si>
  <si>
    <t>Total en USD</t>
  </si>
  <si>
    <t>BDO Tunisie Consulting</t>
  </si>
  <si>
    <t>https://eiti.org/document/2017-democratic-republic-of-congo-eiti-report</t>
  </si>
  <si>
    <t>Rapport de conciliation</t>
  </si>
  <si>
    <t>http://emine.ht2techinfo.cd/dashboard</t>
  </si>
  <si>
    <t>Exigence confirmé seulement pour le secteur minier</t>
  </si>
  <si>
    <t>Oui, divulgation systématique</t>
  </si>
  <si>
    <t>https://www.mines-rdc.cd/fr/
https://www.hydrocarbures.gouv.cd/?-Legislation-</t>
  </si>
  <si>
    <t>https://fxtop.com/fr/historique-taux-change.php?A=1&amp;C1=USD&amp;C2=CDF&amp;TR=1&amp;DD1=01&amp;MM1=01&amp;YYYY1=2017&amp;B=1&amp;P=&amp;I=1&amp;DD2=31&amp;MM2=12&amp;YYYY2=2017&amp;btnOK=Chercher</t>
  </si>
  <si>
    <t>Impôt sur les bénéfices et Profits(ou Impôt Spécial Forfetaire)</t>
  </si>
  <si>
    <t>Redevance Minière</t>
  </si>
  <si>
    <t>Impôts Professionnel sur les Rémunérations et Exceptionnel sur la Rémunération des Expatriés</t>
  </si>
  <si>
    <t>Droits et taxes à l'importation (Totale Quittance)</t>
  </si>
  <si>
    <t>Droits et Taxes A L'Exportation (Totale Quittance)</t>
  </si>
  <si>
    <t>Frais d'option/ Frais de renonciation au droit de préemption</t>
  </si>
  <si>
    <t>Taxe Voirie et Drainage</t>
  </si>
  <si>
    <t>Pas-de-Porte versés aux Entreprises Publiques/Bonus de signature ou Transfert</t>
  </si>
  <si>
    <t>Royalties versées aux Entreprises Publiques</t>
  </si>
  <si>
    <t>Taxe Concentrés</t>
  </si>
  <si>
    <t>Marge distribuable(Profit-Oil Etat Puissance Publique)</t>
  </si>
  <si>
    <t>Cession d'actifs</t>
  </si>
  <si>
    <t>Frais de Consultance</t>
  </si>
  <si>
    <t>Droits proportionnels sur la cession des parts ou actions des personnes morales</t>
  </si>
  <si>
    <t>Participation (Profit-Oil Etat associé)</t>
  </si>
  <si>
    <t>Royalties</t>
  </si>
  <si>
    <t>Paiement Contractuel sur seuil de Prod. atteint(500000 TCU)</t>
  </si>
  <si>
    <t>Avis de Mise en Recouvrement A</t>
  </si>
  <si>
    <t>Bonus de signature</t>
  </si>
  <si>
    <t>Droits superficiaire annuels par carré</t>
  </si>
  <si>
    <t>Impôt mobilier</t>
  </si>
  <si>
    <t>IBP sur Prestations des personnes non résidentes en RDC</t>
  </si>
  <si>
    <t>Bonus de Renouvellement de la Concession</t>
  </si>
  <si>
    <t>Pénalités versées à la DGRAD</t>
  </si>
  <si>
    <t>Avis de Mise en Recouvrement B</t>
  </si>
  <si>
    <t>Pénalités versées Trésor</t>
  </si>
  <si>
    <t>Redevance Superficiaire/Frais de passage</t>
  </si>
  <si>
    <t>Loyers d'Amodiation et/ou rente mensuelle et Indemnisation pour perte des revenus escomptés à titre de contrat d?amodiation</t>
  </si>
  <si>
    <t>Vente des scories</t>
  </si>
  <si>
    <t>Effort de contribution au budget de l'Etat</t>
  </si>
  <si>
    <t>Taxe de statistiques (ST)</t>
  </si>
  <si>
    <t>Dividendes des Entreprises publiques</t>
  </si>
  <si>
    <t>Police des Mines et Hydrocarbures</t>
  </si>
  <si>
    <t>Dividendes Pétrolier</t>
  </si>
  <si>
    <t>Prestation des services</t>
  </si>
  <si>
    <t>Autres Recettes (Uniquement pour les AFE)</t>
  </si>
  <si>
    <t>Pénalité SOKIMO</t>
  </si>
  <si>
    <t>Frais administratif de confidentialité</t>
  </si>
  <si>
    <t>Pénalités et Amendes Transactionnelles pour la DGDA</t>
  </si>
  <si>
    <t>Quote-part sur les frais de contrôle de radioactivité</t>
  </si>
  <si>
    <t>Avance Contractuel</t>
  </si>
  <si>
    <t>Frais de formation des cadres congolais</t>
  </si>
  <si>
    <t>Pas-de-Porte/Bonus de transfert</t>
  </si>
  <si>
    <t>Contribution à l'effort pour l'exploration de la Cuvette Centrale</t>
  </si>
  <si>
    <t>Impôt sur la superficie des concessions Minières</t>
  </si>
  <si>
    <t>Impôt sur le Véhicule (Vignette &amp; TCSR)</t>
  </si>
  <si>
    <t>Taxe sur la reconstruction</t>
  </si>
  <si>
    <t>Remboursement de Prestation</t>
  </si>
  <si>
    <t>Redevance annuelle pour entités de traitement et de transformation de toutes catégories et tailleries</t>
  </si>
  <si>
    <t>Autorisation de transport de minerais</t>
  </si>
  <si>
    <t>Suivi de l'exécution du PAR,PGE et Audit Environnemental</t>
  </si>
  <si>
    <t>Banque de données</t>
  </si>
  <si>
    <t>Autorisation d'exportation des matières minérales à l'état brut</t>
  </si>
  <si>
    <t>Royalties versés aux DRP</t>
  </si>
  <si>
    <t>Fathi Mabrouk</t>
  </si>
  <si>
    <t>non</t>
  </si>
  <si>
    <t>ALPHAMINBISIE MINING SA</t>
  </si>
  <si>
    <t>BAI JIE</t>
  </si>
  <si>
    <t>BANRO CONGO MINING</t>
  </si>
  <si>
    <t>BOLFAST</t>
  </si>
  <si>
    <t>CGM LISHI MINING SPRL</t>
  </si>
  <si>
    <t>CNMC HUACHIN MABENDE MINING</t>
  </si>
  <si>
    <t>COMFORCE</t>
  </si>
  <si>
    <t>CONGO JINJUNCHENG MINING COMPANY</t>
  </si>
  <si>
    <t>COPROCO</t>
  </si>
  <si>
    <t>CROWN MINING</t>
  </si>
  <si>
    <t>DATHCOM (DATHOMIR)</t>
  </si>
  <si>
    <t>DIVINE LAND MINING SARL</t>
  </si>
  <si>
    <t>DRAGON SPRL</t>
  </si>
  <si>
    <t>ENERGULF</t>
  </si>
  <si>
    <t>EPPM</t>
  </si>
  <si>
    <t>GOMA MINING</t>
  </si>
  <si>
    <t>HONG KONG EXCELLENT</t>
  </si>
  <si>
    <t>HUA YING TRADING COMPAGNY</t>
  </si>
  <si>
    <t>HUAYOU</t>
  </si>
  <si>
    <t>KAI PENG MINING</t>
  </si>
  <si>
    <t>KAMBOVE MINING SAS</t>
  </si>
  <si>
    <t>KAMOA COPPER SA (ex. BARBADOS)</t>
  </si>
  <si>
    <t>KATANGA METALS</t>
  </si>
  <si>
    <t>LUALABA MINING RESOURCES SAS</t>
  </si>
  <si>
    <t>LUISHA MINING ENTREPRISE</t>
  </si>
  <si>
    <t>MMG KINSEVERE</t>
  </si>
  <si>
    <t>OIL OF RDC</t>
  </si>
  <si>
    <t>OM METAL RESSOURCES</t>
  </si>
  <si>
    <t>PERENCOREP</t>
  </si>
  <si>
    <t>PHELPS DODGE CONGO</t>
  </si>
  <si>
    <t>RASH ET RASH sarl</t>
  </si>
  <si>
    <t>RUBACO SARL</t>
  </si>
  <si>
    <t>RUBAMIN</t>
  </si>
  <si>
    <t>SOGEWYZ</t>
  </si>
  <si>
    <t>SONAHYDROC SA (ex. COHYDRO)</t>
  </si>
  <si>
    <t>STE BRAVUKA CONGO SA</t>
  </si>
  <si>
    <t>SURESTREAM</t>
  </si>
  <si>
    <t>TOTAL E&amp;P</t>
  </si>
  <si>
    <t>UNITED COMMINIERE</t>
  </si>
  <si>
    <t>A0705928C</t>
  </si>
  <si>
    <t>A1102672S</t>
  </si>
  <si>
    <t>A0700161J</t>
  </si>
  <si>
    <t>A1407282G</t>
  </si>
  <si>
    <t>A0704693K</t>
  </si>
  <si>
    <t>A0905972C</t>
  </si>
  <si>
    <t>A0712822W</t>
  </si>
  <si>
    <t>A0906803F</t>
  </si>
  <si>
    <t>A0708211J</t>
  </si>
  <si>
    <t>A0815188T</t>
  </si>
  <si>
    <t>A1505983W</t>
  </si>
  <si>
    <t>A1507008K</t>
  </si>
  <si>
    <t>A1217593M</t>
  </si>
  <si>
    <t>A0906508K</t>
  </si>
  <si>
    <t>A0704695M</t>
  </si>
  <si>
    <t>A1100211S</t>
  </si>
  <si>
    <t>A0815428E</t>
  </si>
  <si>
    <t>A0815341K</t>
  </si>
  <si>
    <t>A0907120A</t>
  </si>
  <si>
    <t>A1704461T</t>
  </si>
  <si>
    <t>A1006506J</t>
  </si>
  <si>
    <t>F98523000P</t>
  </si>
  <si>
    <t>A1507009L</t>
  </si>
  <si>
    <t>A1301003F</t>
  </si>
  <si>
    <t>A0909587G</t>
  </si>
  <si>
    <t>A0905460W</t>
  </si>
  <si>
    <t>A0900876N</t>
  </si>
  <si>
    <t>A0701147F</t>
  </si>
  <si>
    <t>A1216135C</t>
  </si>
  <si>
    <t>A1205285J</t>
  </si>
  <si>
    <t>A0704273D</t>
  </si>
  <si>
    <t>A1113665R</t>
  </si>
  <si>
    <t>HO1345786E</t>
  </si>
  <si>
    <t>A1106512R</t>
  </si>
  <si>
    <t>A1507517N</t>
  </si>
  <si>
    <t>A1206441Q</t>
  </si>
  <si>
    <t>A1710145X</t>
  </si>
  <si>
    <t>A0700193T</t>
  </si>
  <si>
    <t>A0901048A</t>
  </si>
  <si>
    <t>A1210828J</t>
  </si>
  <si>
    <t>A0701041Q</t>
  </si>
  <si>
    <t>A0702049L</t>
  </si>
  <si>
    <t>A0704875H</t>
  </si>
  <si>
    <t>A1009298T</t>
  </si>
  <si>
    <t>A1004150Y</t>
  </si>
  <si>
    <t>A1113407L</t>
  </si>
  <si>
    <t>A0906438J</t>
  </si>
  <si>
    <t>A0703937N</t>
  </si>
  <si>
    <t>A1616095N</t>
  </si>
  <si>
    <t>A0700163L</t>
  </si>
  <si>
    <t>A1206739P</t>
  </si>
  <si>
    <t>A1113961N</t>
  </si>
  <si>
    <t>A0906857P</t>
  </si>
  <si>
    <t>A1201610P</t>
  </si>
  <si>
    <t>A1007580B</t>
  </si>
  <si>
    <t>A0700152Z</t>
  </si>
  <si>
    <t>A0700201C</t>
  </si>
  <si>
    <t>A0814790L</t>
  </si>
  <si>
    <t>A0701284E</t>
  </si>
  <si>
    <t>A1203553B</t>
  </si>
  <si>
    <t>A0814788J</t>
  </si>
  <si>
    <t>A0704883R</t>
  </si>
  <si>
    <t>A0800394N</t>
  </si>
  <si>
    <t>A0802327P</t>
  </si>
  <si>
    <t>A1500849Q</t>
  </si>
  <si>
    <t>A0814803A</t>
  </si>
  <si>
    <t>A0704867Z</t>
  </si>
  <si>
    <t>A1304079Z</t>
  </si>
  <si>
    <t>A0700153A</t>
  </si>
  <si>
    <t>A0703905D</t>
  </si>
  <si>
    <t>A1103150M</t>
  </si>
  <si>
    <t>A1212519X</t>
  </si>
  <si>
    <t>A1215507U</t>
  </si>
  <si>
    <t>A0906604P</t>
  </si>
  <si>
    <t>F55475651Q</t>
  </si>
  <si>
    <t>A0814809G</t>
  </si>
  <si>
    <t>A0814806D</t>
  </si>
  <si>
    <t>A0704687D</t>
  </si>
  <si>
    <t>A1001383Q</t>
  </si>
  <si>
    <t>A1105861J</t>
  </si>
  <si>
    <t>A0811080D</t>
  </si>
  <si>
    <t>A1200747B</t>
  </si>
  <si>
    <t>A1200750E</t>
  </si>
  <si>
    <t>A0811655D</t>
  </si>
  <si>
    <t>F24586365K</t>
  </si>
  <si>
    <t>A1007960P</t>
  </si>
  <si>
    <t>A1115317M</t>
  </si>
  <si>
    <t>A1111135R</t>
  </si>
  <si>
    <t>A1109197K</t>
  </si>
  <si>
    <t>A1008279L</t>
  </si>
  <si>
    <t>A1202532R</t>
  </si>
  <si>
    <t>A0714791L</t>
  </si>
  <si>
    <t>A0905363Q</t>
  </si>
  <si>
    <t>A1007484X</t>
  </si>
  <si>
    <t>A1310571F</t>
  </si>
  <si>
    <t>A1303289Q</t>
  </si>
  <si>
    <t>A0805833A</t>
  </si>
  <si>
    <t>A1712131F</t>
  </si>
  <si>
    <t>A0704865X</t>
  </si>
  <si>
    <t>A1300694U</t>
  </si>
  <si>
    <t>A0700108B</t>
  </si>
  <si>
    <t>Q1478529K</t>
  </si>
  <si>
    <t>A0700357X</t>
  </si>
  <si>
    <t>A0706875G</t>
  </si>
  <si>
    <t>A0708266T</t>
  </si>
  <si>
    <t>A1204674U</t>
  </si>
  <si>
    <t>A1608603U</t>
  </si>
  <si>
    <t>A0703938P</t>
  </si>
  <si>
    <t>A0810758D</t>
  </si>
  <si>
    <t>A1408473B</t>
  </si>
  <si>
    <t>A1109715Y</t>
  </si>
  <si>
    <t>A0805717Z</t>
  </si>
  <si>
    <t>A0700073N</t>
  </si>
  <si>
    <t>A1703029M</t>
  </si>
  <si>
    <t>Non applicable</t>
  </si>
  <si>
    <t>Dividendes pétrolier</t>
  </si>
  <si>
    <t>f.mabrouk@bdo.tn</t>
  </si>
  <si>
    <t>https://journalofficiel.cd/
https://www.mines-rdc.cd/fr/
https://www.hydrocarbures.gouv.cd/?-Legislation-</t>
  </si>
  <si>
    <t>Barils</t>
  </si>
  <si>
    <t>carats</t>
  </si>
  <si>
    <t xml:space="preserve">Rapport de conciliation ITIE-RDC 2017 </t>
  </si>
  <si>
    <t>Production des produits miniers valorisée au prix de vente.</t>
  </si>
  <si>
    <t>http://www.mines-rdc.cd/fr/wp-content/uploads/documents/Statistiques/2017/statistique_finale_2017.pdf?x57237
http://www.bcc.cd/downloads/pub/rapann/rapport_annuel_2017.pdf</t>
  </si>
  <si>
    <t>Production du pétrole valorisée au prix de vente.</t>
  </si>
  <si>
    <t>6.	Secteur Extractif en chiffres / 6.1.3	Revenus par flux</t>
  </si>
  <si>
    <t>3.	Périmètre 2017</t>
  </si>
  <si>
    <t xml:space="preserve">VIII. FOURNITURES D'INFRASTRUCTURES </t>
  </si>
  <si>
    <t xml:space="preserve">1.2.	Chiffres clés du Rapport ITIE 2017 / 1.2.1	Revenus du secteur extractif  </t>
  </si>
  <si>
    <t xml:space="preserve">1.1.5	Limitations inhérentes aux travaux de conciliation ITIE 2017
X. TRANSFERTS INFRANATIONAUX </t>
  </si>
  <si>
    <t>I. CADRE LÉGAL ET RÉGIME FISCAL APPLICABLES AUX INDUSTRIES MINIÈRES ET 
PÉTROLIÈRES EN RDC</t>
  </si>
  <si>
    <t>Rapport de conciliation ITIE-RDC 2017
Rapport contextuel ITIE RDC 2017 - 2018</t>
  </si>
  <si>
    <t>https://www.droit-afrique.com/uploads/Congo-Code-2016-Hydrocarbures.pdf
https://www.hydrocarbures.gouv.cd/IMG/pdf/.pdf
Articles 33 à 49 
du Code Minier tel que modifié et complété par la Loi no 18/001 du 09 mars 2018</t>
  </si>
  <si>
    <t>452 titres miniers</t>
  </si>
  <si>
    <t>https://drive.google.com/file/d/177P8aYOkX8qEUOPmDIhOdELbNoE-hzI7/view</t>
  </si>
  <si>
    <t>section B. Synthèse statistique des registres 2017 et 2018</t>
  </si>
  <si>
    <t>http://www.itierdc.net/carte-de-la-rdc-cliquable/registre-petrolier/</t>
  </si>
  <si>
    <t>Dans le cadre du Rapport contextuel  ITIE-RDC 2017-2018, le CAMI a transmis au Secrétariat Technique (ST) deux registres des droits valides respectivement au 31 décembre 201728 et au 31 décembre 2018, qui peuvent être consultés sur le lien ci contre</t>
  </si>
  <si>
    <t>https://drive.google.com/file/d/1dARygl1vDhW1QykwSgem93Ch_tnjJ2QX/view
https://drive.google.com/file/d/1tBAiXHKQbtbLpuFdjVHZquBXqRWkVQzs/view
https://drive.google.com/file/d/1dARygl1vDhW1QykwSgem93Ch_tnjJ2QX/view</t>
  </si>
  <si>
    <t>https://www.droit-afrique.com/uploads/Congo-Code-2016-Hydrocarbures.pdf
https://www.hydrocarbures.gouv.cd/IMG/pdf/.pdf
Articles 33 à 49  du Code Minier tel que modifié et complété par la Loi no 18/001 du 09 mars 2018</t>
  </si>
  <si>
    <t>http://hydrocarbures.gouv.cd/?-Contrats</t>
  </si>
  <si>
    <t>http://hydrocarbures.gouv.cd/?-Contrats
https://www.mines-rdc.cd/fr/index.php/http-mines-rdc-cd-resourcecontracts/.
https://www.itierdc.net/carte-de-la-rdc-cliquable/contrats-miniers/</t>
  </si>
  <si>
    <t>https://www.leganet.cd/Legislation/Droit%20economique/Code%20Forestier/D.011.26.20.05.2011.htm</t>
  </si>
  <si>
    <t>https://www.mines-rdc.cd/fr/index.php/http-mines-rdc-cd-resourcecontracts/.
https://www.itierdc.net/carte-de-la-rdc-cliquable/contrats-miniers/</t>
  </si>
  <si>
    <t>https://drive.google.com/file/d/1cVRPfj4LL5GqLT3-rsx3Pe3gsCt7IHML/view</t>
  </si>
  <si>
    <t xml:space="preserve">2.1.3. De la déclaration des bénéficiaires réels ou propriétaires réels des 
activités minières </t>
  </si>
  <si>
    <t>Rapport contextuel ITIE RDC 2017 -2018</t>
  </si>
  <si>
    <t xml:space="preserve">Chapitre 1. INFORMATIONS SUR LES ENTREPRISES EXTRACTIVES DE L’ETAT (EP) </t>
  </si>
  <si>
    <t>https://www.gecamines.cd/</t>
  </si>
  <si>
    <t>http://www.sonahydroc.com/</t>
  </si>
  <si>
    <t>http://cominiere.cd/</t>
  </si>
  <si>
    <t>http://www.sakima.cd/</t>
  </si>
  <si>
    <t>http://sokimo.cd/V3/</t>
  </si>
  <si>
    <t>http://www.mibardc.net/</t>
  </si>
  <si>
    <t>http://congomines.org/reports/429-statuts-societe-miniere-kisenge-manganese-sarl</t>
  </si>
  <si>
    <t>http://congomines.org/drc_companies/65-societe-de-developpement-industriel-et-minier-du-congo</t>
  </si>
  <si>
    <t>https://drive.google.com/file/d/1zvGH5EHzmNP8c0VnpjHkGiF5qcH9lmit/view</t>
  </si>
  <si>
    <t>En vue de rencontrer cette exigence et dans l’optique d’exécuter l’instruction du Ministre du Portefeuille contenue 72 dans sa lettre n°1230/MINPF/RSM/VN/WMM/2018 sur la 
publication des états financiers adressée à toutes les EP le 19/09/2018, ces dernières, avec le Secrétariat technique , en présence des entreprises privées et les organisations de la société, ont convenu, à Lubumbashi et à Kinshasa, respectivement les 25/04 et 15/05/2019 des modalités  
concomitantes de publication de publication des états financiers résumées.</t>
  </si>
  <si>
    <t xml:space="preserve">VII. PROSPECTION, PRODUCTION ET EXPORTATIONS </t>
  </si>
  <si>
    <t xml:space="preserve">Rapport contextuel ITIE RDC 2017 -2018
Aucune activité de prospection n’a été enregistrée en 2017, hormis les informations contenues dans le 
Rapport Contextuel ITIE-RDC 2016, pp. 53-54. </t>
  </si>
  <si>
    <t>Voir section 1.1.5 Limitations inhérentes aux travaux de conciliation ITIE 2017 du rapport de conciliation ITIE RDC 2017</t>
  </si>
  <si>
    <t>Section 1.3.3 Fiabilité des données du rapport de conciliation ITIE RDC 2017
Annexe 13 &amp; 14 du rapport de conciliation ITIE RDC 2017</t>
  </si>
  <si>
    <t>http://www.droit-afrique.com/upload/doc/rdc/RDC-Code-2002-minier.pdf
https://www.mines-rdc.cd/fr/wp-content/uploads/Reglement%20minier/Reglement%20Minier%2026%20mars%202003.pdf?x57237</t>
  </si>
  <si>
    <t xml:space="preserve">Section 12.1.2. Des recettes environnementales perçues des entreprises extractives. </t>
  </si>
  <si>
    <t xml:space="preserve">
Rapport contextuel ITIE RDC 2017 - 2018</t>
  </si>
  <si>
    <t xml:space="preserve">http://www.bcc.cd/downloads/pub/rapann/rapport_annuel_2017.pdf </t>
  </si>
  <si>
    <t>https://www.leganet.cd/Legislation/Droit%20Public/compta/Loi.11.011.13.07.2011.htm</t>
  </si>
  <si>
    <t xml:space="preserve">Section 6.5 DEPENSES QUASI-FISCALES ENGAGEES PAR LES EP </t>
  </si>
  <si>
    <t>Section 12.1.2. Des recettes environnementales perçues des entreprises extractives.</t>
  </si>
  <si>
    <t>Section 12.1.1. Des dépenses sociales déclarées par les entreprises extractives</t>
  </si>
  <si>
    <t>Information indisponible</t>
  </si>
  <si>
    <t>Direction Générale des Impôts (DGI)</t>
  </si>
  <si>
    <t>Direction Générale des Recettes Administratives, Judiciaires, Domaniales et de Participation (DGRAD)</t>
  </si>
  <si>
    <t>Direction Générale des Douanes et Accises (DGDA)</t>
  </si>
  <si>
    <t>Secrétariat Général du Ministère des Hydrocarbures (SGH)</t>
  </si>
  <si>
    <t>Agence Congolaise de l’Environnement (ACE)</t>
  </si>
  <si>
    <t>Banque Centrale du Congo (BCC)</t>
  </si>
  <si>
    <t xml:space="preserve">Centre d’Évaluation, d’Expertise et de Certification des substances minérales précieuses et semi-précieuses(CEEC) </t>
  </si>
  <si>
    <t>Ministère provincial des Mines du Nord-Kivu</t>
  </si>
  <si>
    <t>Direction des RecettesProvinciales</t>
  </si>
  <si>
    <t>AMUR MUGOTE &amp; FRERES</t>
  </si>
  <si>
    <t>SOCIETE MINIERE DE BISUNZU</t>
  </si>
  <si>
    <t>BOSS MINING SARL</t>
  </si>
  <si>
    <t>CONGO DONGFANG INTERNATIONAL MINING SARL (CDM)</t>
  </si>
  <si>
    <t xml:space="preserve">CHEMICAL OF AFRICA Sarl (CHEMAF) </t>
  </si>
  <si>
    <t>CONGO INTERNATIONAL MINING CORPORATION SAS (CIMCO)</t>
  </si>
  <si>
    <t>COMPAGNIE MINERE DE TONDO (CMT)</t>
  </si>
  <si>
    <t>CNMC  CONGO COMPAGNIE MINIERE SARL(CNMC SARL)</t>
  </si>
  <si>
    <t>CONGO COBALT CORPORATION SARL (CCC)</t>
  </si>
  <si>
    <t>LA CONGOLAISE DES MINES ET DE DEVELOPPEMENT SARL (COMIDE)</t>
  </si>
  <si>
    <t>COMPAGNIE MINIERE DE KAMBOVE SAS (COMIKA)</t>
  </si>
  <si>
    <t>COMPAGNIE MINIERE DE LUISHA SAS (COMILU)</t>
  </si>
  <si>
    <t>COMPAGNIE MINIERE DE MUSONOIE GLOBAL (COMMUS)</t>
  </si>
  <si>
    <t>CONGO JINJUNCHENG MINING COMPANY (CJMC)</t>
  </si>
  <si>
    <t>COPROCO GROUP SARL</t>
  </si>
  <si>
    <t>DRAGON INTERNATIONAL MINING SARL</t>
  </si>
  <si>
    <t>FRONTIER SA</t>
  </si>
  <si>
    <t>GOLDEN AFRICAN RESOURCES SARL (GAR)</t>
  </si>
  <si>
    <t>LA GENERALE DES CARRIERES ET DES MINES (GECAMINES)</t>
  </si>
  <si>
    <t>GIRO GOLDFIELDS</t>
  </si>
  <si>
    <t>GROUPEMENT POUR LE TRAITEMENT DU TERRIL DE LUBUMBASHI (GTL)</t>
  </si>
  <si>
    <t>HUACHIN METAL LEACH S.A (HML)</t>
  </si>
  <si>
    <t>IVERLAND MINING CONGO SARL (IMC SARL)</t>
  </si>
  <si>
    <t>SOCIETE KAMITUGA MINING S.A.R.L</t>
  </si>
  <si>
    <t>KAMOTO COOPER COMPANY S.A (KCC)</t>
  </si>
  <si>
    <t>KIBALI GOLDMINES SA</t>
  </si>
  <si>
    <t>KINSENDA COPPER COMPANY SARL (KICC)</t>
  </si>
  <si>
    <t>KIPUSHI CORPORATION SA (KICO)</t>
  </si>
  <si>
    <t>KISANFU MINING SPRL (KIMIN)</t>
  </si>
  <si>
    <t>LA CONGOLAISE D’EXPLOITATION MINIERE (COMINIERE)</t>
  </si>
  <si>
    <t>LA MINIERE DE KALUNKUNDI (LAMIKAL)</t>
  </si>
  <si>
    <t>LIREX SARL</t>
  </si>
  <si>
    <t>LUGUSHWA MINING S.A.R.L</t>
  </si>
  <si>
    <t>MANONO MINERALS SARL</t>
  </si>
  <si>
    <t>MINES D’OR DE KISENGE SPRL (CLUFF MINING/MDDK)</t>
  </si>
  <si>
    <t>METAL AND CHEMICAL (METACHEM)</t>
  </si>
  <si>
    <t>COMPAGNIE D'EXPLOITATION DES REJETS DE KINGAMYAMBO SARL (METALKOL)</t>
  </si>
  <si>
    <t>MONGBWALU GOLD MINES SA (MGM)</t>
  </si>
  <si>
    <t>LA MINIERE DE BAKWANGA SA (MIBA)</t>
  </si>
  <si>
    <t>LA MINIERE DE KASOMBO SAS (MIKAS)</t>
  </si>
  <si>
    <t>MUANDA INTERNATIONAL OIL COMPANY (MIOC)</t>
  </si>
  <si>
    <t>MWANA AFRICA CONGO GOLD, LA MINIERE DE ZANIKODO (MIZAKO)</t>
  </si>
  <si>
    <t>MACROLINK JIAYUAN MINING SARL (MJM)</t>
  </si>
  <si>
    <t>LA MINIERE DE KALUMBWE MYUNGA (MKM)</t>
  </si>
  <si>
    <t>MINING MINERAL RESSOURCE  SARL (MMR)</t>
  </si>
  <si>
    <t>MINING PROGRESS COMPANY SARL (MPC)</t>
  </si>
  <si>
    <t>METAL MINES SARL (MTM)</t>
  </si>
  <si>
    <t>MUTANDA MINING SARL (MUMI)</t>
  </si>
  <si>
    <t>MURUMBI MINERALS SPRL</t>
  </si>
  <si>
    <t>NAMOYA MINING SARL</t>
  </si>
  <si>
    <t>PERENCO ODS LIMITED (EX. CHEVRON)</t>
  </si>
  <si>
    <t>OIL OF DRC</t>
  </si>
  <si>
    <t>RUASHI MINING SAS (RUMI)</t>
  </si>
  <si>
    <t>SOCIETE ANHUI CONGO d'INVEST.MIN/SACIM</t>
  </si>
  <si>
    <t>SOCIETE AURIFERE DU KIVU ET DU MANIEMA (SAKIMA)</t>
  </si>
  <si>
    <t>SOCIETE COMMERCIALE DE LA MINIERE DE KISENGE - MANGANESE (SCK-Mn)</t>
  </si>
  <si>
    <t>SOCIETE D'EXPLOITATION DE LA CASSITERITE AU KATANGA SPRL (SECAKAT)</t>
  </si>
  <si>
    <t>SOCIETE D'EXPLOITATION DES GISEMENTS DE MALEMBA NKULU (SEGMAL)</t>
  </si>
  <si>
    <t>SOCIETE D'EXPLOITATION DE KIPOI S.A (SEK)</t>
  </si>
  <si>
    <t>SOCIETE DEXPLOITATION DE SHAMITUMBA</t>
  </si>
  <si>
    <t>LA SINO CONGOLAISE DES MINES SA (SICOMINES)</t>
  </si>
  <si>
    <t>SOCIETE IMMOBILIERE DU CONGO (SIMCO)</t>
  </si>
  <si>
    <t>SINO KATANGATIN SARL (SKT)</t>
  </si>
  <si>
    <t>SOCIETE MINIERE DE MOKU - BEVERENDI</t>
  </si>
  <si>
    <t>SHITURU MINING CORPORATION SAS (SMCO)</t>
  </si>
  <si>
    <t>SOCIETE MINIERE DE DIAMANT DE LUPATAPATA (SMDL)</t>
  </si>
  <si>
    <t>SOCIETE MINIERE DE KOLWEZI (SMK)</t>
  </si>
  <si>
    <t>SOCIETE DE DEVELOPPEMENT INDUSTRIEL ET MINIER DU CONGO Sarl (SODIMICO)</t>
  </si>
  <si>
    <t>OCIETE DE DEVELOPPEMENT INDUSTRIEL ET MINIER DU KATANGA  SA (SODIMIKA)</t>
  </si>
  <si>
    <t>SOCIETE GENERALE DE COMMERCE SARL (SOGECOM)</t>
  </si>
  <si>
    <t>SOCIETE MINIERE DE KILO-MOTO Sarl(SOKIMO)</t>
  </si>
  <si>
    <t>SOCIETE MINIERE DE DEZIWA SAS (SOMIDEZ)</t>
  </si>
  <si>
    <t>SOCIETE MINIERE DU KATANGA (SOMIKA)</t>
  </si>
  <si>
    <t>SOCIETE MINIERE DE MITWABA (SOMIMI)</t>
  </si>
  <si>
    <t>SOCIETE DE TRAITEMENT DU TERRIL DE LUBUMBASHI (STL)</t>
  </si>
  <si>
    <t>SOCIETE D'EXPLOITATION DE GISEMENTS DE KALUKUNDI SPRL (SWANMINES)</t>
  </si>
  <si>
    <t>TANGANYIKA MINING COMPANY SPRL</t>
  </si>
  <si>
    <t>TENGYUAN COBALT &amp; COPPER RESOURCES LTD.,  CO.( TCC. SAR)</t>
  </si>
  <si>
    <t>TEIKOKU OIL DRC</t>
  </si>
  <si>
    <t>TENKE FUNGURUME MINING S.A (TFM)</t>
  </si>
  <si>
    <t>THOMAS MINING SARL</t>
  </si>
  <si>
    <t>TSHISANGAMA SIMON MINING (TSM)</t>
  </si>
  <si>
    <t>TWANGIZA MINING S.A.R.L</t>
  </si>
  <si>
    <r>
      <t xml:space="preserve">Exigence ITIE 6.1: </t>
    </r>
    <r>
      <rPr>
        <b/>
        <sz val="10.5"/>
        <color theme="1"/>
        <rFont val="Franklin Gothic Book"/>
        <family val="2"/>
      </rPr>
      <t>Dépenses sociales et environnementales</t>
    </r>
  </si>
  <si>
    <r>
      <t xml:space="preserve">Exigence ITIE 5.2 : </t>
    </r>
    <r>
      <rPr>
        <b/>
        <sz val="10.5"/>
        <color theme="1"/>
        <rFont val="Franklin Gothic Book"/>
        <family val="2"/>
      </rPr>
      <t>Transferts infranationaux</t>
    </r>
  </si>
  <si>
    <t>5. Résultats des travaux de conciliation</t>
  </si>
  <si>
    <r>
      <t xml:space="preserve">Exigence ITIE 4.6: </t>
    </r>
    <r>
      <rPr>
        <b/>
        <sz val="10.5"/>
        <color theme="1"/>
        <rFont val="Franklin Gothic Book"/>
        <family val="2"/>
      </rPr>
      <t xml:space="preserve">Paiements directs infranationaux </t>
    </r>
  </si>
  <si>
    <t>32 901 027,58</t>
  </si>
  <si>
    <r>
      <t xml:space="preserve">Exigence ITIE 4.2: </t>
    </r>
    <r>
      <rPr>
        <b/>
        <sz val="10.5"/>
        <color theme="1"/>
        <rFont val="Franklin Gothic Book"/>
        <family val="2"/>
      </rPr>
      <t>Revenus en nature</t>
    </r>
  </si>
  <si>
    <r>
      <t xml:space="preserve">Exigence ITIE 4.3 : </t>
    </r>
    <r>
      <rPr>
        <b/>
        <sz val="10.5"/>
        <color theme="1"/>
        <rFont val="Franklin Gothic Book"/>
        <family val="2"/>
      </rPr>
      <t xml:space="preserve">Accords de troc </t>
    </r>
  </si>
  <si>
    <r>
      <t xml:space="preserve">Exigence ITIE 4.9: </t>
    </r>
    <r>
      <rPr>
        <b/>
        <sz val="10.5"/>
        <color theme="1"/>
        <rFont val="Franklin Gothic Book"/>
        <family val="2"/>
      </rPr>
      <t>Qualité des données</t>
    </r>
  </si>
  <si>
    <r>
      <t xml:space="preserve">Exigence ITIE 5.3 : </t>
    </r>
    <r>
      <rPr>
        <b/>
        <sz val="10.5"/>
        <color theme="1"/>
        <rFont val="Franklin Gothic Book"/>
        <family val="2"/>
      </rPr>
      <t xml:space="preserve">Gestion des revenus et dépenses publiques </t>
    </r>
  </si>
  <si>
    <t>A cause du principe de l'unité du budget.</t>
  </si>
  <si>
    <t>SOCIETE DE DEVELOPPEMENT INDUSTRIEL ET MINIER DU KATANGA  SA (SODIMIKA)</t>
  </si>
  <si>
    <t>Sn</t>
  </si>
  <si>
    <t>Co; Cu; Sn</t>
  </si>
  <si>
    <t>Au</t>
  </si>
  <si>
    <t>Cu; Co</t>
  </si>
  <si>
    <t>Cu; Co; FeMn</t>
  </si>
  <si>
    <t>Cu; Co; Zn</t>
  </si>
  <si>
    <t>Cu</t>
  </si>
  <si>
    <t>Gaz Naturel</t>
  </si>
  <si>
    <t>Cu; Co; Zn; Ag; Ge</t>
  </si>
  <si>
    <t>Alliage rouge</t>
  </si>
  <si>
    <t>Cu; Zn</t>
  </si>
  <si>
    <t>Coltan; Sn; Au; Ag; Lithium; Cassitérite</t>
  </si>
  <si>
    <t>Cu; Co; Sn</t>
  </si>
  <si>
    <t>FeMn; Cassitérite</t>
  </si>
  <si>
    <t>Diamant</t>
  </si>
  <si>
    <t>Coltan; Sn; W</t>
  </si>
  <si>
    <t>Co</t>
  </si>
  <si>
    <t>Sn; Ta; Nb; Au; W</t>
  </si>
  <si>
    <t>Sn; W</t>
  </si>
  <si>
    <t>Mn</t>
  </si>
  <si>
    <t>Au; Nb; Sn; Ta; W</t>
  </si>
  <si>
    <t>Coltan; Cu; Co</t>
  </si>
  <si>
    <t>https://budget.gouv.cd/budget-anterieurs/
http://www.courdescomptes.cd/publication.php</t>
  </si>
  <si>
    <t>https://drive.google.com/file/d/1WKOR_MPxOni5D4_wtQTWDZ9kmNc7im-9/view
https://drive.google.com/file/d/1CaAccEub1U_6f-Q97lOnrNWdibGwJ5ZH/view
https://drive.google.com/file/d/1yFKBYC6Mqniu-6PNUt7MKGXIqV-jGCc9/view</t>
  </si>
  <si>
    <t>10700000 Barils= 1701166,969 Sm3</t>
  </si>
  <si>
    <t>7 536 000 Barils= 1198130,306 Sm3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</si>
</sst>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0.0\ %"/>
    <numFmt numFmtId="168" formatCode="_ * #,##0_ ;_ * \-#,##0_ ;_ * &quot;-&quot;??_ ;_ @_ "/>
  </numFmts>
  <fonts count="80" x14ac:knownFonts="1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i/>
      <sz val="12"/>
      <color rgb="FF0076AF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6"/>
      <color theme="1"/>
      <name val="Franklin Gothic Book"/>
      <family val="2"/>
    </font>
    <font>
      <u/>
      <sz val="10.5"/>
      <color rgb="FF0070C0"/>
      <name val="Franklin Gothic Book"/>
      <family val="2"/>
    </font>
    <font>
      <sz val="11"/>
      <color rgb="FF000000"/>
      <name val="Franklin Gothic Book"/>
      <family val="2"/>
    </font>
    <font>
      <i/>
      <sz val="12"/>
      <color theme="1"/>
      <name val="Franklin Gothic Book"/>
    </font>
    <font>
      <sz val="11"/>
      <color rgb="FF000000"/>
      <name val="Calibri"/>
      <family val="2"/>
    </font>
    <font>
      <i/>
      <sz val="10.5"/>
      <color rgb="FFFF0000"/>
      <name val="Franklin Gothic Book"/>
      <family val="2"/>
    </font>
    <font>
      <b/>
      <u/>
      <sz val="10.5"/>
      <color theme="1"/>
      <name val="Franklin Gothic Boo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77" fillId="0" borderId="0"/>
  </cellStyleXfs>
  <cellXfs count="415">
    <xf numFmtId="0" fontId="0" fillId="0" borderId="0" xfId="0"/>
    <xf numFmtId="0" fontId="0" fillId="0" borderId="0" xfId="0" applyAlignment="1"/>
    <xf numFmtId="0" fontId="0" fillId="0" borderId="8" xfId="0" applyFont="1" applyFill="1" applyBorder="1" applyAlignment="1"/>
    <xf numFmtId="0" fontId="0" fillId="0" borderId="9" xfId="0" applyFont="1" applyFill="1" applyBorder="1" applyAlignment="1"/>
    <xf numFmtId="0" fontId="0" fillId="0" borderId="8" xfId="0" applyFill="1" applyBorder="1" applyAlignment="1"/>
    <xf numFmtId="0" fontId="0" fillId="0" borderId="9" xfId="0" applyFill="1" applyBorder="1" applyAlignment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Fon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Font="1" applyFill="1" applyBorder="1" applyAlignment="1">
      <alignment wrapText="1"/>
    </xf>
    <xf numFmtId="0" fontId="0" fillId="0" borderId="9" xfId="0" applyFont="1" applyFill="1" applyBorder="1" applyAlignment="1">
      <alignment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right" vertical="center"/>
    </xf>
    <xf numFmtId="0" fontId="11" fillId="2" borderId="0" xfId="3" applyFont="1" applyFill="1" applyBorder="1" applyAlignment="1">
      <alignment horizontal="left" vertical="center"/>
    </xf>
    <xf numFmtId="0" fontId="12" fillId="2" borderId="0" xfId="3" applyFont="1" applyFill="1" applyBorder="1" applyAlignment="1">
      <alignment horizontal="left" vertical="center"/>
    </xf>
    <xf numFmtId="0" fontId="10" fillId="2" borderId="0" xfId="3" applyFont="1" applyFill="1" applyBorder="1" applyAlignment="1">
      <alignment horizontal="left" vertical="center"/>
    </xf>
    <xf numFmtId="0" fontId="13" fillId="2" borderId="0" xfId="3" applyFont="1" applyFill="1" applyBorder="1" applyAlignment="1">
      <alignment vertical="center"/>
    </xf>
    <xf numFmtId="0" fontId="10" fillId="2" borderId="0" xfId="3" applyFont="1" applyFill="1" applyBorder="1" applyAlignment="1">
      <alignment vertical="center"/>
    </xf>
    <xf numFmtId="0" fontId="14" fillId="2" borderId="0" xfId="3" applyFont="1" applyFill="1" applyBorder="1" applyAlignment="1">
      <alignment vertical="center"/>
    </xf>
    <xf numFmtId="0" fontId="11" fillId="2" borderId="0" xfId="3" applyFont="1" applyFill="1" applyBorder="1" applyAlignment="1">
      <alignment vertical="center"/>
    </xf>
    <xf numFmtId="0" fontId="15" fillId="5" borderId="0" xfId="3" applyFont="1" applyFill="1" applyBorder="1" applyAlignment="1">
      <alignment horizontal="left" vertical="center"/>
    </xf>
    <xf numFmtId="0" fontId="11" fillId="2" borderId="0" xfId="3" applyFont="1" applyFill="1" applyBorder="1" applyAlignment="1">
      <alignment horizontal="left" vertical="center" wrapText="1" indent="2"/>
    </xf>
    <xf numFmtId="0" fontId="16" fillId="5" borderId="0" xfId="3" applyFont="1" applyFill="1" applyBorder="1" applyAlignment="1">
      <alignment vertical="center"/>
    </xf>
    <xf numFmtId="0" fontId="11" fillId="2" borderId="0" xfId="3" applyFont="1" applyFill="1" applyBorder="1" applyAlignment="1">
      <alignment vertical="center" wrapText="1"/>
    </xf>
    <xf numFmtId="0" fontId="15" fillId="5" borderId="0" xfId="3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5" fillId="2" borderId="0" xfId="3" applyFont="1" applyFill="1" applyBorder="1" applyAlignment="1">
      <alignment vertical="center"/>
    </xf>
    <xf numFmtId="0" fontId="12" fillId="2" borderId="0" xfId="3" applyFont="1" applyFill="1" applyBorder="1" applyAlignment="1">
      <alignment vertical="center"/>
    </xf>
    <xf numFmtId="0" fontId="18" fillId="5" borderId="0" xfId="3" applyFont="1" applyFill="1" applyBorder="1" applyAlignment="1">
      <alignment vertical="center"/>
    </xf>
    <xf numFmtId="0" fontId="19" fillId="2" borderId="0" xfId="3" applyFont="1" applyFill="1" applyBorder="1" applyAlignment="1">
      <alignment vertical="center"/>
    </xf>
    <xf numFmtId="0" fontId="15" fillId="5" borderId="0" xfId="3" applyFont="1" applyFill="1" applyBorder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Border="1" applyAlignment="1">
      <alignment horizontal="left" vertical="center"/>
    </xf>
    <xf numFmtId="0" fontId="12" fillId="7" borderId="0" xfId="3" applyFont="1" applyFill="1" applyBorder="1" applyAlignment="1">
      <alignment vertical="center"/>
    </xf>
    <xf numFmtId="0" fontId="21" fillId="7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0" fillId="0" borderId="0" xfId="3" applyFont="1" applyFill="1" applyBorder="1" applyAlignment="1">
      <alignment horizontal="left" vertical="center" wrapText="1"/>
    </xf>
    <xf numFmtId="0" fontId="10" fillId="0" borderId="0" xfId="3" applyFont="1" applyFill="1" applyAlignment="1">
      <alignment horizontal="left" vertical="center" wrapText="1"/>
    </xf>
    <xf numFmtId="0" fontId="18" fillId="6" borderId="38" xfId="3" applyFont="1" applyFill="1" applyBorder="1" applyAlignment="1">
      <alignment horizontal="left" vertical="center" wrapText="1"/>
    </xf>
    <xf numFmtId="0" fontId="18" fillId="0" borderId="38" xfId="3" applyFont="1" applyFill="1" applyBorder="1" applyAlignment="1">
      <alignment horizontal="left" vertical="center" wrapText="1"/>
    </xf>
    <xf numFmtId="0" fontId="22" fillId="7" borderId="0" xfId="3" applyFont="1" applyFill="1" applyBorder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Fill="1" applyBorder="1" applyAlignment="1">
      <alignment vertical="center"/>
    </xf>
    <xf numFmtId="0" fontId="21" fillId="0" borderId="0" xfId="4" applyFont="1" applyFill="1" applyBorder="1" applyAlignment="1"/>
    <xf numFmtId="0" fontId="23" fillId="4" borderId="27" xfId="3" applyFont="1" applyFill="1" applyBorder="1" applyAlignment="1">
      <alignment vertical="center" wrapText="1"/>
    </xf>
    <xf numFmtId="0" fontId="25" fillId="0" borderId="0" xfId="3" applyFont="1" applyFill="1" applyBorder="1" applyAlignment="1">
      <alignment vertical="center" wrapText="1"/>
    </xf>
    <xf numFmtId="0" fontId="23" fillId="4" borderId="30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1" xfId="3" applyFont="1" applyFill="1" applyBorder="1" applyAlignment="1">
      <alignment vertical="center" wrapText="1"/>
    </xf>
    <xf numFmtId="0" fontId="25" fillId="4" borderId="28" xfId="3" applyFont="1" applyFill="1" applyBorder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5" fillId="4" borderId="0" xfId="3" applyFont="1" applyFill="1" applyBorder="1" applyAlignment="1">
      <alignment vertical="center" wrapText="1"/>
    </xf>
    <xf numFmtId="0" fontId="25" fillId="4" borderId="35" xfId="3" applyFont="1" applyFill="1" applyBorder="1" applyAlignment="1">
      <alignment vertical="center" wrapText="1"/>
    </xf>
    <xf numFmtId="0" fontId="26" fillId="4" borderId="29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12" fillId="0" borderId="3" xfId="3" applyFont="1" applyFill="1" applyBorder="1" applyAlignment="1">
      <alignment vertical="center"/>
    </xf>
    <xf numFmtId="0" fontId="10" fillId="0" borderId="3" xfId="3" applyFont="1" applyFill="1" applyBorder="1" applyAlignment="1">
      <alignment horizontal="left" vertical="center"/>
    </xf>
    <xf numFmtId="0" fontId="25" fillId="0" borderId="0" xfId="3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left" vertical="center" indent="2"/>
    </xf>
    <xf numFmtId="0" fontId="11" fillId="0" borderId="0" xfId="3" applyFont="1" applyFill="1" applyBorder="1" applyAlignment="1">
      <alignment vertical="center"/>
    </xf>
    <xf numFmtId="0" fontId="19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left" vertical="center" indent="2"/>
    </xf>
    <xf numFmtId="166" fontId="11" fillId="0" borderId="0" xfId="3" applyNumberFormat="1" applyFont="1" applyFill="1" applyBorder="1" applyAlignment="1">
      <alignment vertical="center"/>
    </xf>
    <xf numFmtId="0" fontId="25" fillId="0" borderId="0" xfId="3" applyFont="1" applyFill="1" applyAlignment="1">
      <alignment horizontal="left" vertical="center"/>
    </xf>
    <xf numFmtId="0" fontId="11" fillId="0" borderId="0" xfId="3" applyFont="1" applyFill="1" applyBorder="1" applyAlignment="1">
      <alignment horizontal="left" vertical="center" wrapText="1" indent="2"/>
    </xf>
    <xf numFmtId="0" fontId="31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 indent="4"/>
    </xf>
    <xf numFmtId="0" fontId="11" fillId="0" borderId="0" xfId="3" applyFont="1" applyFill="1" applyBorder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5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vertical="center"/>
    </xf>
    <xf numFmtId="10" fontId="11" fillId="0" borderId="0" xfId="3" applyNumberFormat="1" applyFont="1" applyFill="1" applyBorder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Border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Fill="1" applyBorder="1" applyAlignment="1">
      <alignment horizontal="left" vertical="center"/>
    </xf>
    <xf numFmtId="0" fontId="18" fillId="0" borderId="38" xfId="3" applyFont="1" applyFill="1" applyBorder="1" applyAlignment="1">
      <alignment horizontal="left" vertical="center"/>
    </xf>
    <xf numFmtId="0" fontId="10" fillId="0" borderId="0" xfId="3" quotePrefix="1" applyFont="1" applyFill="1" applyBorder="1" applyAlignment="1">
      <alignment horizontal="left" vertical="center"/>
    </xf>
    <xf numFmtId="0" fontId="13" fillId="0" borderId="2" xfId="3" applyFont="1" applyFill="1" applyBorder="1" applyAlignment="1" applyProtection="1">
      <alignment vertical="center"/>
      <protection locked="0"/>
    </xf>
    <xf numFmtId="0" fontId="10" fillId="0" borderId="2" xfId="3" applyFont="1" applyFill="1" applyBorder="1" applyAlignment="1">
      <alignment horizontal="left" vertical="center"/>
    </xf>
    <xf numFmtId="0" fontId="10" fillId="0" borderId="2" xfId="3" applyFont="1" applyFill="1" applyBorder="1" applyAlignment="1">
      <alignment vertical="center"/>
    </xf>
    <xf numFmtId="0" fontId="26" fillId="0" borderId="0" xfId="3" applyFont="1" applyFill="1" applyAlignment="1">
      <alignment horizontal="left" vertical="center"/>
    </xf>
    <xf numFmtId="0" fontId="26" fillId="0" borderId="0" xfId="3" applyFont="1" applyFill="1" applyBorder="1" applyAlignment="1">
      <alignment horizontal="left" vertical="center"/>
    </xf>
    <xf numFmtId="0" fontId="39" fillId="0" borderId="2" xfId="3" applyFont="1" applyFill="1" applyBorder="1" applyAlignment="1" applyProtection="1">
      <alignment horizontal="left" vertical="center"/>
      <protection locked="0"/>
    </xf>
    <xf numFmtId="0" fontId="26" fillId="0" borderId="2" xfId="3" applyFont="1" applyFill="1" applyBorder="1" applyAlignment="1">
      <alignment horizontal="left" vertical="center"/>
    </xf>
    <xf numFmtId="0" fontId="40" fillId="0" borderId="2" xfId="3" applyFont="1" applyFill="1" applyBorder="1" applyAlignment="1">
      <alignment horizontal="left" vertical="center"/>
    </xf>
    <xf numFmtId="0" fontId="24" fillId="0" borderId="2" xfId="3" applyFont="1" applyFill="1" applyBorder="1" applyAlignment="1">
      <alignment horizontal="left" vertical="center"/>
    </xf>
    <xf numFmtId="0" fontId="19" fillId="0" borderId="5" xfId="3" applyFont="1" applyFill="1" applyBorder="1" applyAlignment="1">
      <alignment vertical="center"/>
    </xf>
    <xf numFmtId="0" fontId="19" fillId="0" borderId="10" xfId="3" applyFont="1" applyFill="1" applyBorder="1" applyAlignment="1" applyProtection="1">
      <alignment vertical="center"/>
      <protection locked="0"/>
    </xf>
    <xf numFmtId="0" fontId="11" fillId="0" borderId="2" xfId="3" applyFont="1" applyFill="1" applyBorder="1" applyAlignment="1">
      <alignment horizontal="left" vertical="center"/>
    </xf>
    <xf numFmtId="0" fontId="11" fillId="0" borderId="5" xfId="3" applyFont="1" applyFill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Fill="1" applyBorder="1" applyAlignment="1" applyProtection="1">
      <alignment horizontal="left" vertical="center" indent="2"/>
      <protection locked="0"/>
    </xf>
    <xf numFmtId="0" fontId="11" fillId="0" borderId="6" xfId="3" applyFont="1" applyFill="1" applyBorder="1" applyAlignment="1">
      <alignment vertical="center"/>
    </xf>
    <xf numFmtId="0" fontId="12" fillId="0" borderId="10" xfId="3" applyFont="1" applyFill="1" applyBorder="1" applyAlignment="1" applyProtection="1">
      <alignment horizontal="left" vertical="center" indent="2"/>
      <protection locked="0"/>
    </xf>
    <xf numFmtId="0" fontId="25" fillId="0" borderId="2" xfId="3" applyFont="1" applyFill="1" applyBorder="1" applyAlignment="1">
      <alignment horizontal="left" vertical="center"/>
    </xf>
    <xf numFmtId="0" fontId="11" fillId="0" borderId="11" xfId="3" applyFont="1" applyFill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Fill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Fill="1" applyBorder="1" applyAlignment="1" applyProtection="1">
      <alignment horizontal="left" vertical="center" wrapText="1" indent="2"/>
      <protection locked="0"/>
    </xf>
    <xf numFmtId="0" fontId="11" fillId="0" borderId="13" xfId="3" applyFont="1" applyFill="1" applyBorder="1" applyAlignment="1" applyProtection="1">
      <alignment horizontal="left" vertical="center" wrapText="1" indent="2"/>
      <protection locked="0"/>
    </xf>
    <xf numFmtId="0" fontId="25" fillId="0" borderId="1" xfId="3" applyFont="1" applyFill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Border="1" applyAlignment="1">
      <alignment horizontal="left" vertical="center"/>
    </xf>
    <xf numFmtId="0" fontId="25" fillId="0" borderId="13" xfId="3" applyFont="1" applyFill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Fill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2" fillId="0" borderId="0" xfId="3" applyFont="1" applyFill="1" applyBorder="1" applyAlignment="1">
      <alignment horizontal="left" vertical="center"/>
    </xf>
    <xf numFmtId="0" fontId="42" fillId="0" borderId="26" xfId="3" applyFont="1" applyFill="1" applyBorder="1" applyAlignment="1">
      <alignment horizontal="left" vertical="center"/>
    </xf>
    <xf numFmtId="0" fontId="42" fillId="0" borderId="17" xfId="3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left" vertical="center" indent="1"/>
    </xf>
    <xf numFmtId="0" fontId="43" fillId="0" borderId="0" xfId="3" applyFont="1" applyFill="1" applyBorder="1" applyAlignment="1">
      <alignment horizontal="left" vertical="center"/>
    </xf>
    <xf numFmtId="0" fontId="31" fillId="6" borderId="39" xfId="3" applyFont="1" applyFill="1" applyBorder="1" applyAlignment="1">
      <alignment vertical="center"/>
    </xf>
    <xf numFmtId="0" fontId="11" fillId="0" borderId="2" xfId="3" applyFont="1" applyFill="1" applyBorder="1" applyAlignment="1">
      <alignment horizontal="left" vertical="center" indent="1"/>
    </xf>
    <xf numFmtId="0" fontId="43" fillId="0" borderId="2" xfId="3" applyFont="1" applyFill="1" applyBorder="1" applyAlignment="1">
      <alignment horizontal="left" vertical="center"/>
    </xf>
    <xf numFmtId="0" fontId="42" fillId="0" borderId="2" xfId="3" applyFont="1" applyFill="1" applyBorder="1" applyAlignment="1">
      <alignment horizontal="left" vertical="center"/>
    </xf>
    <xf numFmtId="0" fontId="10" fillId="0" borderId="17" xfId="3" applyFont="1" applyFill="1" applyBorder="1" applyAlignment="1">
      <alignment horizontal="left" vertical="center"/>
    </xf>
    <xf numFmtId="0" fontId="11" fillId="0" borderId="5" xfId="3" applyFont="1" applyFill="1" applyBorder="1" applyAlignment="1" applyProtection="1">
      <alignment horizontal="left" vertical="center" indent="4"/>
      <protection locked="0"/>
    </xf>
    <xf numFmtId="0" fontId="11" fillId="0" borderId="5" xfId="3" applyFont="1" applyFill="1" applyBorder="1" applyAlignment="1" applyProtection="1">
      <alignment horizontal="left" vertical="center" indent="6"/>
      <protection locked="0"/>
    </xf>
    <xf numFmtId="0" fontId="25" fillId="0" borderId="42" xfId="3" applyFont="1" applyFill="1" applyBorder="1" applyAlignment="1">
      <alignment horizontal="left" vertical="center"/>
    </xf>
    <xf numFmtId="0" fontId="25" fillId="6" borderId="23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Fill="1" applyBorder="1" applyAlignment="1" applyProtection="1">
      <alignment horizontal="left" vertical="center" indent="4"/>
      <protection locked="0"/>
    </xf>
    <xf numFmtId="0" fontId="11" fillId="0" borderId="23" xfId="3" applyFont="1" applyFill="1" applyBorder="1" applyAlignment="1" applyProtection="1">
      <alignment horizontal="left" vertical="center" indent="4"/>
      <protection locked="0"/>
    </xf>
    <xf numFmtId="0" fontId="25" fillId="0" borderId="23" xfId="3" applyFont="1" applyFill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Fill="1" applyBorder="1" applyAlignment="1">
      <alignment vertical="center"/>
    </xf>
    <xf numFmtId="0" fontId="11" fillId="0" borderId="10" xfId="3" applyFont="1" applyFill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Fill="1" applyBorder="1" applyAlignment="1" applyProtection="1">
      <alignment vertical="center"/>
      <protection locked="0"/>
    </xf>
    <xf numFmtId="0" fontId="23" fillId="0" borderId="2" xfId="3" applyFont="1" applyFill="1" applyBorder="1" applyAlignment="1">
      <alignment horizontal="left" vertical="center"/>
    </xf>
    <xf numFmtId="10" fontId="34" fillId="0" borderId="17" xfId="3" applyNumberFormat="1" applyFont="1" applyFill="1" applyBorder="1" applyAlignment="1">
      <alignment vertical="center"/>
    </xf>
    <xf numFmtId="10" fontId="11" fillId="0" borderId="6" xfId="3" applyNumberFormat="1" applyFont="1" applyFill="1" applyBorder="1" applyAlignment="1">
      <alignment horizontal="left" vertical="center"/>
    </xf>
    <xf numFmtId="0" fontId="25" fillId="0" borderId="7" xfId="3" applyFont="1" applyFill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6" xfId="3" applyFont="1" applyFill="1" applyBorder="1" applyAlignment="1" applyProtection="1">
      <alignment vertical="center"/>
      <protection locked="0"/>
    </xf>
    <xf numFmtId="0" fontId="23" fillId="0" borderId="17" xfId="3" applyFont="1" applyFill="1" applyBorder="1" applyAlignment="1">
      <alignment horizontal="left" vertical="center"/>
    </xf>
    <xf numFmtId="0" fontId="34" fillId="0" borderId="17" xfId="3" applyFont="1" applyFill="1" applyBorder="1" applyAlignment="1">
      <alignment vertical="center"/>
    </xf>
    <xf numFmtId="0" fontId="11" fillId="0" borderId="10" xfId="3" applyFont="1" applyFill="1" applyBorder="1" applyAlignment="1" applyProtection="1">
      <alignment vertical="center"/>
      <protection locked="0"/>
    </xf>
    <xf numFmtId="0" fontId="12" fillId="5" borderId="0" xfId="3" applyFont="1" applyFill="1" applyBorder="1" applyAlignment="1">
      <alignment horizontal="left" vertical="center"/>
    </xf>
    <xf numFmtId="0" fontId="22" fillId="6" borderId="38" xfId="3" applyFont="1" applyFill="1" applyBorder="1" applyAlignment="1">
      <alignment horizontal="left" vertical="center" wrapText="1"/>
    </xf>
    <xf numFmtId="0" fontId="22" fillId="0" borderId="38" xfId="3" applyFont="1" applyFill="1" applyBorder="1" applyAlignment="1">
      <alignment horizontal="left" vertical="center" wrapText="1"/>
    </xf>
    <xf numFmtId="0" fontId="13" fillId="0" borderId="0" xfId="3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0" fontId="46" fillId="0" borderId="0" xfId="3" applyFont="1" applyFill="1" applyBorder="1" applyAlignment="1">
      <alignment horizontal="left" vertical="center"/>
    </xf>
    <xf numFmtId="0" fontId="47" fillId="0" borderId="0" xfId="3" applyFont="1" applyFill="1" applyBorder="1" applyAlignment="1">
      <alignment horizontal="left" vertical="center"/>
    </xf>
    <xf numFmtId="0" fontId="48" fillId="0" borderId="0" xfId="3" applyFont="1" applyFill="1" applyBorder="1" applyAlignment="1">
      <alignment horizontal="left" vertical="center"/>
    </xf>
    <xf numFmtId="0" fontId="49" fillId="0" borderId="27" xfId="2" applyFont="1" applyFill="1" applyBorder="1" applyAlignment="1">
      <alignment horizontal="left" vertical="center" wrapText="1"/>
    </xf>
    <xf numFmtId="0" fontId="50" fillId="0" borderId="27" xfId="3" applyFont="1" applyFill="1" applyBorder="1" applyAlignment="1">
      <alignment vertical="center" wrapText="1"/>
    </xf>
    <xf numFmtId="0" fontId="42" fillId="6" borderId="27" xfId="3" applyFont="1" applyFill="1" applyBorder="1" applyAlignment="1">
      <alignment horizontal="left" vertical="center"/>
    </xf>
    <xf numFmtId="0" fontId="50" fillId="0" borderId="28" xfId="3" applyFont="1" applyFill="1" applyBorder="1" applyAlignment="1">
      <alignment horizontal="left" vertical="center" indent="1"/>
    </xf>
    <xf numFmtId="0" fontId="50" fillId="0" borderId="28" xfId="3" applyFont="1" applyFill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/>
    </xf>
    <xf numFmtId="0" fontId="50" fillId="0" borderId="28" xfId="3" applyFont="1" applyFill="1" applyBorder="1" applyAlignment="1">
      <alignment horizontal="left" vertical="center" indent="3"/>
    </xf>
    <xf numFmtId="0" fontId="50" fillId="0" borderId="29" xfId="3" applyFont="1" applyFill="1" applyBorder="1" applyAlignment="1">
      <alignment horizontal="left" vertical="center" indent="3"/>
    </xf>
    <xf numFmtId="0" fontId="42" fillId="6" borderId="29" xfId="3" applyFont="1" applyFill="1" applyBorder="1" applyAlignment="1">
      <alignment horizontal="left" vertical="center"/>
    </xf>
    <xf numFmtId="0" fontId="50" fillId="0" borderId="0" xfId="3" applyFont="1" applyFill="1" applyBorder="1" applyAlignment="1">
      <alignment horizontal="left" vertical="center"/>
    </xf>
    <xf numFmtId="0" fontId="51" fillId="0" borderId="0" xfId="3" applyFont="1" applyFill="1" applyBorder="1" applyAlignment="1">
      <alignment horizontal="left" vertical="center"/>
    </xf>
    <xf numFmtId="0" fontId="10" fillId="0" borderId="35" xfId="3" applyFont="1" applyFill="1" applyBorder="1" applyAlignment="1">
      <alignment horizontal="left" vertical="center"/>
    </xf>
    <xf numFmtId="0" fontId="50" fillId="0" borderId="0" xfId="3" applyFont="1" applyFill="1" applyBorder="1" applyAlignment="1">
      <alignment horizontal="left" vertical="center" indent="5"/>
    </xf>
    <xf numFmtId="0" fontId="42" fillId="0" borderId="28" xfId="3" applyFont="1" applyFill="1" applyBorder="1" applyAlignment="1">
      <alignment horizontal="left" vertical="center"/>
    </xf>
    <xf numFmtId="0" fontId="50" fillId="0" borderId="34" xfId="3" applyFont="1" applyFill="1" applyBorder="1" applyAlignment="1">
      <alignment horizontal="left" vertical="center" indent="5"/>
    </xf>
    <xf numFmtId="0" fontId="50" fillId="0" borderId="34" xfId="3" applyFont="1" applyFill="1" applyBorder="1" applyAlignment="1">
      <alignment horizontal="left" vertical="center" indent="1"/>
    </xf>
    <xf numFmtId="0" fontId="50" fillId="0" borderId="41" xfId="3" applyFont="1" applyFill="1" applyBorder="1" applyAlignment="1">
      <alignment horizontal="left" vertical="center"/>
    </xf>
    <xf numFmtId="0" fontId="42" fillId="0" borderId="41" xfId="3" applyFont="1" applyFill="1" applyBorder="1" applyAlignment="1">
      <alignment horizontal="left" vertical="center"/>
    </xf>
    <xf numFmtId="0" fontId="52" fillId="0" borderId="27" xfId="3" applyFont="1" applyFill="1" applyBorder="1" applyAlignment="1">
      <alignment vertical="center"/>
    </xf>
    <xf numFmtId="0" fontId="50" fillId="0" borderId="29" xfId="3" applyFont="1" applyFill="1" applyBorder="1" applyAlignment="1">
      <alignment horizontal="left" vertical="center" wrapText="1" indent="1"/>
    </xf>
    <xf numFmtId="0" fontId="42" fillId="0" borderId="27" xfId="3" applyFont="1" applyFill="1" applyBorder="1" applyAlignment="1">
      <alignment vertical="center"/>
    </xf>
    <xf numFmtId="0" fontId="50" fillId="0" borderId="29" xfId="3" applyFont="1" applyFill="1" applyBorder="1" applyAlignment="1">
      <alignment horizontal="left" vertical="center" indent="1"/>
    </xf>
    <xf numFmtId="0" fontId="50" fillId="0" borderId="28" xfId="3" applyFont="1" applyFill="1" applyBorder="1" applyAlignment="1">
      <alignment horizontal="left" vertical="center" wrapText="1" indent="1"/>
    </xf>
    <xf numFmtId="0" fontId="50" fillId="0" borderId="28" xfId="3" applyFont="1" applyFill="1" applyBorder="1" applyAlignment="1">
      <alignment horizontal="left" vertical="center" wrapText="1" indent="3"/>
    </xf>
    <xf numFmtId="0" fontId="50" fillId="0" borderId="29" xfId="3" applyFont="1" applyFill="1" applyBorder="1" applyAlignment="1">
      <alignment horizontal="left" vertical="center" wrapText="1" indent="3"/>
    </xf>
    <xf numFmtId="0" fontId="51" fillId="0" borderId="27" xfId="3" applyFont="1" applyFill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 indent="1"/>
    </xf>
    <xf numFmtId="0" fontId="53" fillId="0" borderId="29" xfId="2" applyFont="1" applyFill="1" applyBorder="1" applyAlignment="1">
      <alignment horizontal="left" vertical="center" wrapText="1" indent="1"/>
    </xf>
    <xf numFmtId="167" fontId="50" fillId="0" borderId="29" xfId="6" applyNumberFormat="1" applyFont="1" applyFill="1" applyBorder="1" applyAlignment="1">
      <alignment vertical="center" wrapText="1"/>
    </xf>
    <xf numFmtId="0" fontId="53" fillId="0" borderId="28" xfId="2" applyFont="1" applyFill="1" applyBorder="1" applyAlignment="1">
      <alignment horizontal="left" vertical="center" wrapText="1" indent="3"/>
    </xf>
    <xf numFmtId="0" fontId="10" fillId="0" borderId="28" xfId="3" applyFont="1" applyFill="1" applyBorder="1" applyAlignment="1">
      <alignment horizontal="left" vertical="center"/>
    </xf>
    <xf numFmtId="0" fontId="50" fillId="0" borderId="28" xfId="3" applyFont="1" applyFill="1" applyBorder="1" applyAlignment="1">
      <alignment horizontal="left" vertical="center" wrapText="1" indent="5"/>
    </xf>
    <xf numFmtId="0" fontId="51" fillId="0" borderId="0" xfId="3" applyFont="1" applyFill="1" applyBorder="1" applyAlignment="1">
      <alignment vertical="center"/>
    </xf>
    <xf numFmtId="0" fontId="53" fillId="0" borderId="29" xfId="2" applyFont="1" applyFill="1" applyBorder="1" applyAlignment="1">
      <alignment horizontal="left" vertical="center" wrapText="1" indent="3"/>
    </xf>
    <xf numFmtId="0" fontId="42" fillId="0" borderId="35" xfId="3" applyFont="1" applyFill="1" applyBorder="1" applyAlignment="1">
      <alignment horizontal="left" vertical="center"/>
    </xf>
    <xf numFmtId="0" fontId="50" fillId="7" borderId="27" xfId="3" applyFont="1" applyFill="1" applyBorder="1" applyAlignment="1">
      <alignment vertical="center" wrapText="1"/>
    </xf>
    <xf numFmtId="0" fontId="51" fillId="7" borderId="27" xfId="3" applyFont="1" applyFill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/>
    </xf>
    <xf numFmtId="0" fontId="54" fillId="0" borderId="28" xfId="2" applyFont="1" applyFill="1" applyBorder="1" applyAlignment="1">
      <alignment horizontal="left" vertical="center" wrapText="1" indent="1"/>
    </xf>
    <xf numFmtId="0" fontId="50" fillId="0" borderId="0" xfId="3" applyFont="1" applyFill="1" applyBorder="1" applyAlignment="1">
      <alignment vertical="center" wrapText="1"/>
    </xf>
    <xf numFmtId="0" fontId="10" fillId="5" borderId="0" xfId="3" applyFont="1" applyFill="1" applyBorder="1" applyAlignment="1">
      <alignment horizontal="left" vertical="center"/>
    </xf>
    <xf numFmtId="0" fontId="10" fillId="5" borderId="19" xfId="3" applyFont="1" applyFill="1" applyBorder="1" applyAlignment="1">
      <alignment horizontal="left" vertical="center"/>
    </xf>
    <xf numFmtId="0" fontId="10" fillId="5" borderId="25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6" fillId="0" borderId="0" xfId="0" applyFont="1" applyFill="1" applyAlignment="1">
      <alignment vertical="center"/>
    </xf>
    <xf numFmtId="0" fontId="42" fillId="0" borderId="0" xfId="0" applyFont="1" applyFill="1"/>
    <xf numFmtId="0" fontId="24" fillId="5" borderId="0" xfId="3" applyFont="1" applyFill="1" applyAlignment="1">
      <alignment horizontal="left" vertical="center"/>
    </xf>
    <xf numFmtId="0" fontId="24" fillId="0" borderId="0" xfId="3" applyFont="1" applyFill="1" applyAlignment="1">
      <alignment horizontal="left" vertical="center"/>
    </xf>
    <xf numFmtId="0" fontId="25" fillId="5" borderId="0" xfId="3" applyFont="1" applyFill="1" applyBorder="1" applyAlignment="1">
      <alignment horizontal="left" vertical="center" wrapText="1" indent="3"/>
    </xf>
    <xf numFmtId="0" fontId="21" fillId="2" borderId="0" xfId="2" applyFont="1" applyFill="1"/>
    <xf numFmtId="0" fontId="57" fillId="0" borderId="0" xfId="3" applyNumberFormat="1" applyFont="1" applyFill="1" applyBorder="1" applyAlignment="1">
      <alignment vertical="center"/>
    </xf>
    <xf numFmtId="0" fontId="58" fillId="0" borderId="0" xfId="3" applyFont="1" applyFill="1" applyBorder="1" applyAlignment="1">
      <alignment horizontal="left" vertical="center"/>
    </xf>
    <xf numFmtId="0" fontId="25" fillId="0" borderId="0" xfId="3" applyNumberFormat="1" applyFont="1" applyFill="1" applyBorder="1" applyAlignment="1">
      <alignment vertical="center"/>
    </xf>
    <xf numFmtId="164" fontId="25" fillId="0" borderId="0" xfId="1" applyFont="1" applyFill="1" applyAlignment="1">
      <alignment horizontal="left" vertical="center"/>
    </xf>
    <xf numFmtId="0" fontId="25" fillId="0" borderId="0" xfId="3" applyFont="1" applyFill="1" applyBorder="1" applyAlignment="1">
      <alignment vertical="center"/>
    </xf>
    <xf numFmtId="168" fontId="25" fillId="0" borderId="0" xfId="1" applyNumberFormat="1" applyFont="1" applyFill="1" applyAlignment="1">
      <alignment horizontal="left" vertical="center"/>
    </xf>
    <xf numFmtId="0" fontId="42" fillId="0" borderId="0" xfId="0" applyFont="1"/>
    <xf numFmtId="0" fontId="10" fillId="0" borderId="0" xfId="0" applyFont="1"/>
    <xf numFmtId="0" fontId="56" fillId="0" borderId="0" xfId="0" applyFont="1" applyAlignment="1">
      <alignment vertical="center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5" borderId="0" xfId="3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10" fillId="5" borderId="0" xfId="3" applyFont="1" applyFill="1" applyAlignment="1">
      <alignment horizontal="left" vertical="center" wrapText="1"/>
    </xf>
    <xf numFmtId="0" fontId="13" fillId="5" borderId="0" xfId="3" applyFont="1" applyFill="1" applyBorder="1" applyAlignment="1">
      <alignment vertical="center"/>
    </xf>
    <xf numFmtId="0" fontId="10" fillId="5" borderId="0" xfId="3" applyFont="1" applyFill="1" applyBorder="1" applyAlignment="1">
      <alignment vertical="center"/>
    </xf>
    <xf numFmtId="0" fontId="60" fillId="2" borderId="0" xfId="0" applyFont="1" applyFill="1" applyBorder="1" applyAlignment="1">
      <alignment vertical="center"/>
    </xf>
    <xf numFmtId="0" fontId="61" fillId="2" borderId="0" xfId="0" applyFont="1" applyFill="1" applyBorder="1"/>
    <xf numFmtId="0" fontId="63" fillId="0" borderId="0" xfId="5" applyFont="1"/>
    <xf numFmtId="0" fontId="42" fillId="0" borderId="0" xfId="0" applyFont="1" applyAlignment="1"/>
    <xf numFmtId="0" fontId="42" fillId="0" borderId="0" xfId="0" applyFont="1" applyAlignment="1">
      <alignment wrapText="1"/>
    </xf>
    <xf numFmtId="0" fontId="42" fillId="0" borderId="0" xfId="3" applyFont="1" applyFill="1" applyAlignment="1">
      <alignment horizontal="left" vertical="center"/>
    </xf>
    <xf numFmtId="164" fontId="42" fillId="0" borderId="0" xfId="1" applyFont="1"/>
    <xf numFmtId="0" fontId="42" fillId="0" borderId="0" xfId="3" applyFont="1" applyFill="1" applyAlignment="1">
      <alignment horizontal="left" vertical="center" wrapText="1"/>
    </xf>
    <xf numFmtId="0" fontId="58" fillId="4" borderId="2" xfId="0" applyFont="1" applyFill="1" applyBorder="1" applyAlignment="1">
      <alignment vertical="center"/>
    </xf>
    <xf numFmtId="0" fontId="63" fillId="0" borderId="0" xfId="5" applyNumberFormat="1" applyFont="1"/>
    <xf numFmtId="0" fontId="43" fillId="0" borderId="0" xfId="0" applyFont="1"/>
    <xf numFmtId="0" fontId="58" fillId="0" borderId="36" xfId="0" applyFont="1" applyBorder="1"/>
    <xf numFmtId="164" fontId="58" fillId="0" borderId="17" xfId="1" applyFont="1" applyBorder="1"/>
    <xf numFmtId="0" fontId="58" fillId="0" borderId="17" xfId="0" applyFont="1" applyBorder="1"/>
    <xf numFmtId="164" fontId="42" fillId="0" borderId="0" xfId="0" applyNumberFormat="1" applyFont="1"/>
    <xf numFmtId="0" fontId="68" fillId="2" borderId="0" xfId="0" applyFont="1" applyFill="1" applyBorder="1" applyAlignment="1">
      <alignment vertical="center"/>
    </xf>
    <xf numFmtId="0" fontId="43" fillId="2" borderId="0" xfId="3" applyFont="1" applyFill="1" applyBorder="1" applyAlignment="1">
      <alignment horizontal="left" vertical="center" indent="1"/>
    </xf>
    <xf numFmtId="0" fontId="43" fillId="2" borderId="0" xfId="3" applyFont="1" applyFill="1" applyBorder="1" applyAlignment="1">
      <alignment horizontal="left" vertical="center"/>
    </xf>
    <xf numFmtId="164" fontId="43" fillId="2" borderId="0" xfId="1" applyFont="1" applyFill="1" applyBorder="1" applyAlignment="1">
      <alignment horizontal="left" vertical="center"/>
    </xf>
    <xf numFmtId="0" fontId="61" fillId="2" borderId="1" xfId="3" applyFont="1" applyFill="1" applyBorder="1" applyAlignment="1">
      <alignment horizontal="left" vertical="center"/>
    </xf>
    <xf numFmtId="164" fontId="61" fillId="2" borderId="1" xfId="1" applyFont="1" applyFill="1" applyBorder="1" applyAlignment="1">
      <alignment horizontal="left" vertical="center"/>
    </xf>
    <xf numFmtId="164" fontId="61" fillId="2" borderId="41" xfId="1" applyFont="1" applyFill="1" applyBorder="1" applyAlignment="1">
      <alignment horizontal="left" vertical="center"/>
    </xf>
    <xf numFmtId="0" fontId="43" fillId="2" borderId="1" xfId="3" applyFont="1" applyFill="1" applyBorder="1" applyAlignment="1">
      <alignment horizontal="left" vertical="center"/>
    </xf>
    <xf numFmtId="164" fontId="43" fillId="2" borderId="1" xfId="1" applyFont="1" applyFill="1" applyBorder="1" applyAlignment="1">
      <alignment horizontal="left" vertical="center"/>
    </xf>
    <xf numFmtId="164" fontId="43" fillId="2" borderId="23" xfId="1" applyFont="1" applyFill="1" applyBorder="1" applyAlignment="1">
      <alignment horizontal="left" vertical="center"/>
    </xf>
    <xf numFmtId="0" fontId="43" fillId="2" borderId="21" xfId="3" applyFont="1" applyFill="1" applyBorder="1" applyAlignment="1">
      <alignment horizontal="left" vertical="center"/>
    </xf>
    <xf numFmtId="164" fontId="43" fillId="2" borderId="41" xfId="1" applyFont="1" applyFill="1" applyBorder="1" applyAlignment="1">
      <alignment horizontal="left" vertical="center"/>
    </xf>
    <xf numFmtId="0" fontId="42" fillId="5" borderId="0" xfId="0" applyFont="1" applyFill="1" applyAlignment="1"/>
    <xf numFmtId="0" fontId="42" fillId="5" borderId="0" xfId="0" applyFont="1" applyFill="1" applyAlignment="1">
      <alignment wrapText="1"/>
    </xf>
    <xf numFmtId="0" fontId="42" fillId="5" borderId="0" xfId="0" applyFont="1" applyFill="1"/>
    <xf numFmtId="0" fontId="35" fillId="5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164" fontId="58" fillId="0" borderId="37" xfId="1" applyFont="1" applyBorder="1"/>
    <xf numFmtId="0" fontId="16" fillId="0" borderId="24" xfId="2" applyFont="1" applyFill="1" applyBorder="1" applyAlignment="1"/>
    <xf numFmtId="0" fontId="16" fillId="0" borderId="0" xfId="2" applyFont="1" applyFill="1" applyBorder="1" applyAlignment="1"/>
    <xf numFmtId="0" fontId="16" fillId="0" borderId="25" xfId="2" applyFont="1" applyFill="1" applyBorder="1" applyAlignment="1"/>
    <xf numFmtId="0" fontId="28" fillId="0" borderId="25" xfId="2" applyFont="1" applyFill="1" applyBorder="1" applyAlignment="1"/>
    <xf numFmtId="0" fontId="10" fillId="8" borderId="0" xfId="3" applyFont="1" applyFill="1" applyAlignment="1">
      <alignment horizontal="left" vertical="center"/>
    </xf>
    <xf numFmtId="0" fontId="22" fillId="8" borderId="38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6" fontId="11" fillId="8" borderId="6" xfId="3" applyNumberFormat="1" applyFont="1" applyFill="1" applyBorder="1" applyAlignment="1">
      <alignment vertical="center"/>
    </xf>
    <xf numFmtId="0" fontId="11" fillId="8" borderId="0" xfId="3" applyFont="1" applyFill="1" applyBorder="1" applyAlignment="1">
      <alignment vertical="center"/>
    </xf>
    <xf numFmtId="166" fontId="11" fillId="8" borderId="0" xfId="3" applyNumberFormat="1" applyFont="1" applyFill="1" applyBorder="1" applyAlignment="1">
      <alignment vertical="center"/>
    </xf>
    <xf numFmtId="0" fontId="41" fillId="8" borderId="23" xfId="3" applyFont="1" applyFill="1" applyBorder="1" applyAlignment="1">
      <alignment vertical="center"/>
    </xf>
    <xf numFmtId="0" fontId="37" fillId="8" borderId="23" xfId="4" applyFont="1" applyFill="1" applyBorder="1" applyAlignment="1">
      <alignment vertical="center" wrapText="1"/>
    </xf>
    <xf numFmtId="0" fontId="11" fillId="8" borderId="39" xfId="3" applyFont="1" applyFill="1" applyBorder="1" applyAlignment="1">
      <alignment vertical="center" wrapText="1"/>
    </xf>
    <xf numFmtId="0" fontId="11" fillId="8" borderId="1" xfId="3" applyFont="1" applyFill="1" applyBorder="1" applyAlignment="1">
      <alignment vertical="center"/>
    </xf>
    <xf numFmtId="165" fontId="11" fillId="8" borderId="0" xfId="1" applyNumberFormat="1" applyFont="1" applyFill="1" applyBorder="1" applyAlignment="1">
      <alignment vertical="center"/>
    </xf>
    <xf numFmtId="0" fontId="50" fillId="8" borderId="28" xfId="3" applyFont="1" applyFill="1" applyBorder="1" applyAlignment="1">
      <alignment vertical="center" wrapText="1"/>
    </xf>
    <xf numFmtId="0" fontId="53" fillId="8" borderId="29" xfId="4" applyFont="1" applyFill="1" applyBorder="1" applyAlignment="1">
      <alignment vertical="center"/>
    </xf>
    <xf numFmtId="0" fontId="50" fillId="8" borderId="29" xfId="3" applyFont="1" applyFill="1" applyBorder="1" applyAlignment="1">
      <alignment vertical="center" wrapText="1"/>
    </xf>
    <xf numFmtId="0" fontId="69" fillId="0" borderId="0" xfId="3" applyFont="1" applyFill="1" applyBorder="1" applyAlignment="1">
      <alignment horizontal="left" vertical="center"/>
    </xf>
    <xf numFmtId="0" fontId="70" fillId="0" borderId="27" xfId="3" applyFont="1" applyFill="1" applyBorder="1" applyAlignment="1">
      <alignment vertical="center" wrapText="1"/>
    </xf>
    <xf numFmtId="0" fontId="69" fillId="6" borderId="27" xfId="3" applyFont="1" applyFill="1" applyBorder="1" applyAlignment="1">
      <alignment horizontal="left" vertical="center"/>
    </xf>
    <xf numFmtId="0" fontId="70" fillId="0" borderId="28" xfId="3" applyFont="1" applyFill="1" applyBorder="1" applyAlignment="1">
      <alignment vertical="center" wrapText="1"/>
    </xf>
    <xf numFmtId="0" fontId="69" fillId="6" borderId="28" xfId="3" applyFont="1" applyFill="1" applyBorder="1" applyAlignment="1">
      <alignment horizontal="left" vertical="center"/>
    </xf>
    <xf numFmtId="0" fontId="70" fillId="0" borderId="28" xfId="3" applyFont="1" applyFill="1" applyBorder="1" applyAlignment="1">
      <alignment horizontal="left" vertical="center" wrapText="1" indent="3"/>
    </xf>
    <xf numFmtId="0" fontId="69" fillId="0" borderId="28" xfId="3" applyFont="1" applyFill="1" applyBorder="1" applyAlignment="1">
      <alignment horizontal="left" vertical="center"/>
    </xf>
    <xf numFmtId="0" fontId="70" fillId="0" borderId="29" xfId="3" applyFont="1" applyFill="1" applyBorder="1" applyAlignment="1">
      <alignment horizontal="left" vertical="center" wrapText="1" indent="3"/>
    </xf>
    <xf numFmtId="0" fontId="70" fillId="0" borderId="28" xfId="3" applyFont="1" applyFill="1" applyBorder="1" applyAlignment="1">
      <alignment horizontal="left" vertical="center" wrapText="1" indent="1"/>
    </xf>
    <xf numFmtId="0" fontId="50" fillId="8" borderId="28" xfId="3" applyFont="1" applyFill="1" applyBorder="1" applyAlignment="1">
      <alignment horizontal="left" vertical="center" wrapText="1" indent="5"/>
    </xf>
    <xf numFmtId="0" fontId="46" fillId="8" borderId="0" xfId="3" applyFont="1" applyFill="1" applyBorder="1" applyAlignment="1">
      <alignment vertical="center"/>
    </xf>
    <xf numFmtId="0" fontId="10" fillId="8" borderId="0" xfId="3" applyFont="1" applyFill="1" applyBorder="1" applyAlignment="1">
      <alignment horizontal="left"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6" fillId="7" borderId="0" xfId="3" applyFont="1" applyFill="1" applyBorder="1" applyAlignment="1">
      <alignment vertical="center"/>
    </xf>
    <xf numFmtId="0" fontId="57" fillId="9" borderId="43" xfId="3" applyNumberFormat="1" applyFont="1" applyFill="1" applyBorder="1" applyAlignment="1">
      <alignment horizontal="left" vertical="center"/>
    </xf>
    <xf numFmtId="0" fontId="25" fillId="10" borderId="32" xfId="3" applyNumberFormat="1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25" fillId="10" borderId="33" xfId="3" applyNumberFormat="1" applyFont="1" applyFill="1" applyBorder="1" applyAlignment="1">
      <alignment vertical="center" wrapText="1"/>
    </xf>
    <xf numFmtId="0" fontId="43" fillId="8" borderId="0" xfId="2" applyFont="1" applyFill="1" applyBorder="1" applyAlignment="1">
      <alignment horizontal="left" vertical="center" wrapText="1"/>
    </xf>
    <xf numFmtId="0" fontId="42" fillId="8" borderId="0" xfId="0" applyFont="1" applyFill="1"/>
    <xf numFmtId="0" fontId="42" fillId="0" borderId="23" xfId="3" applyFont="1" applyFill="1" applyBorder="1" applyAlignment="1">
      <alignment horizontal="left" vertical="center"/>
    </xf>
    <xf numFmtId="0" fontId="50" fillId="8" borderId="29" xfId="3" applyFont="1" applyFill="1" applyBorder="1" applyAlignment="1">
      <alignment horizontal="left" vertical="center" wrapText="1" indent="5"/>
    </xf>
    <xf numFmtId="0" fontId="18" fillId="0" borderId="40" xfId="2" applyFont="1" applyFill="1" applyBorder="1" applyAlignment="1" applyProtection="1">
      <alignment vertical="center"/>
      <protection locked="0"/>
    </xf>
    <xf numFmtId="0" fontId="50" fillId="8" borderId="28" xfId="3" applyFont="1" applyFill="1" applyBorder="1" applyAlignment="1">
      <alignment horizontal="left" vertical="center" wrapText="1" indent="3"/>
    </xf>
    <xf numFmtId="0" fontId="42" fillId="0" borderId="28" xfId="3" applyFont="1" applyFill="1" applyBorder="1" applyAlignment="1">
      <alignment vertical="center"/>
    </xf>
    <xf numFmtId="0" fontId="62" fillId="0" borderId="28" xfId="2" applyFont="1" applyFill="1" applyBorder="1" applyAlignment="1">
      <alignment horizontal="left" vertical="center" wrapText="1"/>
    </xf>
    <xf numFmtId="0" fontId="50" fillId="0" borderId="29" xfId="3" applyNumberFormat="1" applyFont="1" applyFill="1" applyBorder="1" applyAlignment="1">
      <alignment vertical="center"/>
    </xf>
    <xf numFmtId="0" fontId="51" fillId="0" borderId="41" xfId="3" applyFont="1" applyFill="1" applyBorder="1" applyAlignment="1">
      <alignment vertical="center"/>
    </xf>
    <xf numFmtId="0" fontId="42" fillId="0" borderId="44" xfId="0" applyFont="1" applyBorder="1"/>
    <xf numFmtId="43" fontId="42" fillId="0" borderId="0" xfId="0" applyNumberFormat="1" applyFont="1"/>
    <xf numFmtId="0" fontId="58" fillId="0" borderId="0" xfId="0" applyFont="1" applyBorder="1"/>
    <xf numFmtId="164" fontId="58" fillId="0" borderId="0" xfId="1" applyFont="1" applyBorder="1"/>
    <xf numFmtId="0" fontId="16" fillId="5" borderId="24" xfId="2" applyFont="1" applyFill="1" applyBorder="1" applyAlignment="1">
      <alignment horizontal="center"/>
    </xf>
    <xf numFmtId="0" fontId="16" fillId="5" borderId="0" xfId="2" applyFont="1" applyFill="1" applyBorder="1" applyAlignment="1">
      <alignment horizontal="center"/>
    </xf>
    <xf numFmtId="0" fontId="16" fillId="5" borderId="25" xfId="2" applyFont="1" applyFill="1" applyBorder="1" applyAlignment="1">
      <alignment horizontal="center"/>
    </xf>
    <xf numFmtId="0" fontId="28" fillId="2" borderId="25" xfId="2" applyFont="1" applyFill="1" applyBorder="1" applyAlignment="1">
      <alignment horizontal="center"/>
    </xf>
    <xf numFmtId="165" fontId="4" fillId="8" borderId="0" xfId="2" applyNumberFormat="1" applyFill="1" applyBorder="1" applyAlignment="1">
      <alignment vertical="center"/>
    </xf>
    <xf numFmtId="0" fontId="4" fillId="8" borderId="6" xfId="2" applyFill="1" applyBorder="1" applyAlignment="1">
      <alignment vertical="center"/>
    </xf>
    <xf numFmtId="165" fontId="4" fillId="8" borderId="0" xfId="2" applyNumberFormat="1" applyFill="1" applyBorder="1" applyAlignment="1">
      <alignment vertical="center" wrapText="1"/>
    </xf>
    <xf numFmtId="0" fontId="42" fillId="0" borderId="0" xfId="0" applyFont="1" applyAlignment="1">
      <alignment vertical="center" wrapText="1"/>
    </xf>
    <xf numFmtId="0" fontId="42" fillId="0" borderId="0" xfId="0" applyFont="1" applyAlignment="1">
      <alignment vertical="center"/>
    </xf>
    <xf numFmtId="164" fontId="42" fillId="0" borderId="0" xfId="1" applyFont="1" applyAlignment="1">
      <alignment vertical="center"/>
    </xf>
    <xf numFmtId="0" fontId="42" fillId="0" borderId="0" xfId="0" applyFont="1" applyAlignment="1">
      <alignment horizontal="left" vertical="center" wrapText="1"/>
    </xf>
    <xf numFmtId="168" fontId="42" fillId="0" borderId="0" xfId="1" applyNumberFormat="1" applyFont="1" applyAlignment="1"/>
    <xf numFmtId="0" fontId="42" fillId="6" borderId="29" xfId="3" applyFont="1" applyFill="1" applyBorder="1" applyAlignment="1">
      <alignment horizontal="left" vertical="center" wrapText="1"/>
    </xf>
    <xf numFmtId="4" fontId="50" fillId="8" borderId="28" xfId="3" applyNumberFormat="1" applyFont="1" applyFill="1" applyBorder="1" applyAlignment="1">
      <alignment vertical="center" wrapText="1"/>
    </xf>
    <xf numFmtId="164" fontId="50" fillId="8" borderId="28" xfId="1" applyFont="1" applyFill="1" applyBorder="1" applyAlignment="1">
      <alignment vertical="center" wrapText="1"/>
    </xf>
    <xf numFmtId="164" fontId="50" fillId="8" borderId="29" xfId="1" applyFont="1" applyFill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 wrapText="1"/>
    </xf>
    <xf numFmtId="165" fontId="4" fillId="11" borderId="0" xfId="2" applyNumberFormat="1" applyFill="1" applyBorder="1" applyAlignment="1">
      <alignment vertical="center"/>
    </xf>
    <xf numFmtId="14" fontId="10" fillId="8" borderId="0" xfId="3" applyNumberFormat="1" applyFont="1" applyFill="1" applyBorder="1" applyAlignment="1">
      <alignment horizontal="right" vertical="center"/>
    </xf>
    <xf numFmtId="0" fontId="73" fillId="5" borderId="0" xfId="3" applyFont="1" applyFill="1" applyAlignment="1">
      <alignment horizontal="left" vertical="center"/>
    </xf>
    <xf numFmtId="0" fontId="21" fillId="0" borderId="0" xfId="2" applyFont="1" applyFill="1"/>
    <xf numFmtId="0" fontId="51" fillId="0" borderId="27" xfId="3" applyFont="1" applyFill="1" applyBorder="1" applyAlignment="1">
      <alignment vertical="center" wrapText="1"/>
    </xf>
    <xf numFmtId="0" fontId="51" fillId="0" borderId="28" xfId="3" applyFont="1" applyFill="1" applyBorder="1" applyAlignment="1">
      <alignment vertical="center" wrapText="1"/>
    </xf>
    <xf numFmtId="0" fontId="74" fillId="8" borderId="28" xfId="3" applyFont="1" applyFill="1" applyBorder="1" applyAlignment="1">
      <alignment vertical="center" wrapText="1"/>
    </xf>
    <xf numFmtId="0" fontId="51" fillId="8" borderId="28" xfId="3" applyFont="1" applyFill="1" applyBorder="1" applyAlignment="1">
      <alignment vertical="center" wrapText="1"/>
    </xf>
    <xf numFmtId="0" fontId="51" fillId="8" borderId="29" xfId="3" applyFont="1" applyFill="1" applyBorder="1" applyAlignment="1">
      <alignment vertical="center" wrapText="1"/>
    </xf>
    <xf numFmtId="0" fontId="4" fillId="8" borderId="28" xfId="2" applyFont="1" applyFill="1" applyBorder="1" applyAlignment="1">
      <alignment vertical="center" wrapText="1"/>
    </xf>
    <xf numFmtId="0" fontId="4" fillId="8" borderId="29" xfId="2" applyFont="1" applyFill="1" applyBorder="1" applyAlignment="1">
      <alignment vertical="center" wrapText="1"/>
    </xf>
    <xf numFmtId="0" fontId="51" fillId="0" borderId="29" xfId="3" applyFont="1" applyFill="1" applyBorder="1" applyAlignment="1">
      <alignment vertical="center" wrapText="1"/>
    </xf>
    <xf numFmtId="0" fontId="75" fillId="0" borderId="27" xfId="3" applyFont="1" applyFill="1" applyBorder="1" applyAlignment="1">
      <alignment vertical="center" wrapText="1"/>
    </xf>
    <xf numFmtId="0" fontId="75" fillId="0" borderId="28" xfId="3" applyFont="1" applyFill="1" applyBorder="1" applyAlignment="1">
      <alignment vertical="center" wrapText="1"/>
    </xf>
    <xf numFmtId="0" fontId="29" fillId="0" borderId="0" xfId="0" applyFont="1" applyAlignment="1">
      <alignment vertical="center"/>
    </xf>
    <xf numFmtId="0" fontId="25" fillId="0" borderId="0" xfId="3" applyFont="1" applyFill="1" applyBorder="1" applyAlignment="1">
      <alignment horizontal="left" vertical="center"/>
    </xf>
    <xf numFmtId="0" fontId="76" fillId="0" borderId="0" xfId="3" applyFont="1" applyFill="1" applyAlignment="1">
      <alignment horizontal="left" vertical="center"/>
    </xf>
    <xf numFmtId="4" fontId="25" fillId="0" borderId="0" xfId="1" applyNumberFormat="1" applyFont="1" applyFill="1" applyAlignment="1">
      <alignment horizontal="right" vertical="center"/>
    </xf>
    <xf numFmtId="164" fontId="78" fillId="8" borderId="28" xfId="1" applyFont="1" applyFill="1" applyBorder="1" applyAlignment="1">
      <alignment vertical="center" wrapText="1"/>
    </xf>
    <xf numFmtId="0" fontId="79" fillId="0" borderId="27" xfId="2" applyFont="1" applyFill="1" applyBorder="1" applyAlignment="1">
      <alignment horizontal="left" vertical="center" wrapText="1"/>
    </xf>
    <xf numFmtId="3" fontId="50" fillId="8" borderId="29" xfId="3" applyNumberFormat="1" applyFont="1" applyFill="1" applyBorder="1" applyAlignment="1">
      <alignment vertical="center" wrapText="1"/>
    </xf>
    <xf numFmtId="3" fontId="50" fillId="8" borderId="28" xfId="3" applyNumberFormat="1" applyFont="1" applyFill="1" applyBorder="1" applyAlignment="1">
      <alignment vertical="center" wrapText="1"/>
    </xf>
    <xf numFmtId="0" fontId="42" fillId="8" borderId="28" xfId="3" applyFont="1" applyFill="1" applyBorder="1" applyAlignment="1">
      <alignment vertical="center" wrapText="1"/>
    </xf>
    <xf numFmtId="0" fontId="43" fillId="8" borderId="28" xfId="3" applyFont="1" applyFill="1" applyBorder="1" applyAlignment="1">
      <alignment vertical="center" wrapText="1"/>
    </xf>
    <xf numFmtId="0" fontId="43" fillId="0" borderId="28" xfId="2" applyFont="1" applyFill="1" applyBorder="1" applyAlignment="1">
      <alignment horizontal="left" vertical="center" wrapText="1" indent="1"/>
    </xf>
    <xf numFmtId="4" fontId="43" fillId="8" borderId="29" xfId="3" applyNumberFormat="1" applyFont="1" applyFill="1" applyBorder="1" applyAlignment="1">
      <alignment vertical="center" wrapText="1"/>
    </xf>
    <xf numFmtId="164" fontId="43" fillId="8" borderId="29" xfId="1" applyFont="1" applyFill="1" applyBorder="1" applyAlignment="1">
      <alignment vertical="center" wrapText="1"/>
    </xf>
    <xf numFmtId="0" fontId="50" fillId="0" borderId="29" xfId="3" applyFont="1" applyFill="1" applyBorder="1" applyAlignment="1">
      <alignment vertical="center" wrapText="1"/>
    </xf>
    <xf numFmtId="164" fontId="43" fillId="8" borderId="28" xfId="1" applyFont="1" applyFill="1" applyBorder="1" applyAlignment="1">
      <alignment horizontal="right" vertical="center" wrapText="1"/>
    </xf>
    <xf numFmtId="164" fontId="43" fillId="8" borderId="28" xfId="1" applyFont="1" applyFill="1" applyBorder="1" applyAlignment="1">
      <alignment vertical="center" wrapText="1"/>
    </xf>
    <xf numFmtId="0" fontId="43" fillId="0" borderId="28" xfId="3" applyFont="1" applyFill="1" applyBorder="1" applyAlignment="1">
      <alignment horizontal="left" vertical="center" wrapText="1" indent="1"/>
    </xf>
    <xf numFmtId="0" fontId="4" fillId="8" borderId="28" xfId="2" applyFill="1" applyBorder="1" applyAlignment="1">
      <alignment vertical="center" wrapText="1"/>
    </xf>
    <xf numFmtId="43" fontId="42" fillId="6" borderId="28" xfId="3" applyNumberFormat="1" applyFont="1" applyFill="1" applyBorder="1" applyAlignment="1">
      <alignment horizontal="left" vertical="center"/>
    </xf>
    <xf numFmtId="0" fontId="28" fillId="2" borderId="4" xfId="2" applyFont="1" applyFill="1" applyBorder="1" applyAlignment="1">
      <alignment horizontal="center"/>
    </xf>
    <xf numFmtId="0" fontId="29" fillId="0" borderId="2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Border="1" applyAlignment="1">
      <alignment horizontal="left" vertical="center" wrapText="1" indent="2"/>
    </xf>
    <xf numFmtId="0" fontId="12" fillId="2" borderId="0" xfId="3" applyFont="1" applyFill="1" applyBorder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4" xfId="3" applyFont="1" applyFill="1" applyBorder="1" applyAlignment="1">
      <alignment horizontal="left" vertical="center" wrapText="1"/>
    </xf>
    <xf numFmtId="0" fontId="26" fillId="4" borderId="0" xfId="3" applyFont="1" applyFill="1" applyBorder="1" applyAlignment="1">
      <alignment horizontal="left" vertical="center" wrapText="1"/>
    </xf>
    <xf numFmtId="0" fontId="26" fillId="4" borderId="32" xfId="3" applyFont="1" applyFill="1" applyBorder="1" applyAlignment="1">
      <alignment horizontal="left" vertical="center" wrapText="1"/>
    </xf>
    <xf numFmtId="0" fontId="26" fillId="4" borderId="23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Border="1" applyAlignment="1">
      <alignment horizontal="left" vertical="center" wrapText="1" indent="3"/>
    </xf>
    <xf numFmtId="0" fontId="25" fillId="5" borderId="0" xfId="3" applyFont="1" applyFill="1" applyBorder="1" applyAlignment="1">
      <alignment horizontal="left" vertical="center" wrapText="1" indent="3"/>
    </xf>
    <xf numFmtId="0" fontId="25" fillId="5" borderId="0" xfId="3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21" fillId="2" borderId="0" xfId="2" applyFont="1" applyFill="1"/>
    <xf numFmtId="0" fontId="37" fillId="2" borderId="0" xfId="2" applyFont="1" applyFill="1"/>
    <xf numFmtId="0" fontId="16" fillId="5" borderId="24" xfId="2" applyFont="1" applyFill="1" applyBorder="1" applyAlignment="1">
      <alignment horizontal="center"/>
    </xf>
    <xf numFmtId="0" fontId="16" fillId="5" borderId="0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Fill="1" applyBorder="1" applyAlignment="1">
      <alignment horizontal="left" vertical="center"/>
    </xf>
    <xf numFmtId="0" fontId="62" fillId="0" borderId="0" xfId="2" applyFont="1" applyFill="1" applyBorder="1" applyAlignment="1">
      <alignment horizontal="left" vertical="center" wrapText="1"/>
    </xf>
    <xf numFmtId="0" fontId="62" fillId="2" borderId="5" xfId="2" applyFont="1" applyFill="1" applyBorder="1" applyAlignment="1">
      <alignment horizontal="left" vertical="center" wrapText="1"/>
    </xf>
    <xf numFmtId="0" fontId="62" fillId="2" borderId="0" xfId="2" applyFont="1" applyFill="1" applyBorder="1" applyAlignment="1">
      <alignment horizontal="left" vertical="center" wrapText="1"/>
    </xf>
    <xf numFmtId="0" fontId="52" fillId="2" borderId="0" xfId="2" applyFont="1" applyFill="1"/>
    <xf numFmtId="0" fontId="66" fillId="2" borderId="0" xfId="2" applyFont="1" applyFill="1"/>
    <xf numFmtId="0" fontId="64" fillId="2" borderId="0" xfId="0" applyFont="1" applyFill="1" applyAlignment="1">
      <alignment vertical="center" wrapText="1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5" borderId="0" xfId="3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top" wrapText="1" indent="3"/>
    </xf>
    <xf numFmtId="0" fontId="43" fillId="2" borderId="0" xfId="0" applyFont="1" applyFill="1" applyAlignment="1">
      <alignment horizontal="left" vertical="center" wrapText="1" indent="2"/>
    </xf>
    <xf numFmtId="0" fontId="43" fillId="8" borderId="5" xfId="2" applyFont="1" applyFill="1" applyBorder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3" fillId="2" borderId="0" xfId="3" applyFont="1" applyFill="1" applyBorder="1" applyAlignment="1">
      <alignment vertical="center"/>
    </xf>
    <xf numFmtId="0" fontId="62" fillId="8" borderId="0" xfId="2" applyFont="1" applyFill="1" applyBorder="1" applyAlignment="1">
      <alignment horizontal="left" vertical="center" wrapText="1"/>
    </xf>
    <xf numFmtId="0" fontId="62" fillId="8" borderId="5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 indent="2"/>
    </xf>
    <xf numFmtId="0" fontId="43" fillId="2" borderId="0" xfId="3" applyFont="1" applyFill="1" applyBorder="1" applyAlignment="1">
      <alignment horizontal="left" vertical="center"/>
    </xf>
    <xf numFmtId="0" fontId="28" fillId="2" borderId="25" xfId="2" applyFont="1" applyFill="1" applyBorder="1" applyAlignment="1">
      <alignment horizontal="center"/>
    </xf>
    <xf numFmtId="164" fontId="42" fillId="6" borderId="28" xfId="1" applyFont="1" applyFill="1" applyBorder="1" applyAlignment="1">
      <alignment horizontal="left" vertical="center"/>
    </xf>
  </cellXfs>
  <cellStyles count="8">
    <cellStyle name="Comma" xfId="1" builtinId="3"/>
    <cellStyle name="Explanatory Text" xfId="5" builtinId="53"/>
    <cellStyle name="Hyperlink" xfId="2" builtinId="8"/>
    <cellStyle name="Hyperlink 2" xfId="4" xr:uid="{00000000-0005-0000-0000-000000000000}"/>
    <cellStyle name="Normal" xfId="0" builtinId="0"/>
    <cellStyle name="Normal 2" xfId="3" xr:uid="{00000000-0005-0000-0000-000004000000}"/>
    <cellStyle name="Normal 3" xfId="7" xr:uid="{00000000-0005-0000-0000-000005000000}"/>
    <cellStyle name="Percent" xfId="6" builtinId="5"/>
  </cellStyles>
  <dxfs count="107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strike val="0"/>
        <outline val="0"/>
        <shadow val="0"/>
        <vertAlign val="baseline"/>
        <name val="Franklin Gothic Book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00000000-0011-0000-FFFF-FFFF00000000}"/>
    <tableStyle name="EITI Table 2" pivot="0" count="3" xr9:uid="{00000000-0011-0000-FFFF-FFFF01000000}">
      <tableStyleElement type="headerRow" dxfId="106"/>
      <tableStyleElement type="firstRowStripe" dxfId="105"/>
      <tableStyleElement type="secondRowStripe" dxfId="104"/>
    </tableStyle>
    <tableStyle name="EITI Table 3" pivot="0" count="3" xr9:uid="{00000000-0011-0000-FFFF-FFFF02000000}">
      <tableStyleElement type="headerRow" dxfId="103"/>
      <tableStyleElement type="firstRowStripe" dxfId="102"/>
      <tableStyleElement type="secondRowStripe" dxfId="101"/>
    </tableStyle>
  </tableStyles>
  <colors>
    <mruColors>
      <color rgb="FFF6A70A"/>
      <color rgb="FFF2F2F2"/>
      <color rgb="FF0076AF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79400" y="1054667"/>
          <a:ext cx="14128750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70711" y="0"/>
          <a:ext cx="1371600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8</xdr:col>
      <xdr:colOff>0</xdr:colOff>
      <xdr:row>0</xdr:row>
      <xdr:rowOff>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74320" y="0"/>
          <a:ext cx="18143220" cy="0"/>
          <a:chOff x="1133" y="1230"/>
          <a:chExt cx="8460" cy="208"/>
        </a:xfrm>
      </xdr:grpSpPr>
      <xdr:sp macro="" textlink="">
        <xdr:nvSpPr>
          <xdr:cNvPr id="3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4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3610286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12912" y="0"/>
          <a:ext cx="17055353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28</xdr:row>
      <xdr:rowOff>212910</xdr:rowOff>
    </xdr:from>
    <xdr:to>
      <xdr:col>14</xdr:col>
      <xdr:colOff>9788</xdr:colOff>
      <xdr:row>51</xdr:row>
      <xdr:rowOff>7511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225135</xdr:colOff>
      <xdr:row>6</xdr:row>
      <xdr:rowOff>0</xdr:rowOff>
    </xdr:from>
    <xdr:to>
      <xdr:col>11</xdr:col>
      <xdr:colOff>-1</xdr:colOff>
      <xdr:row>7</xdr:row>
      <xdr:rowOff>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EBC606C-1012-4AF4-B8D7-C4D12538854A}"/>
            </a:ext>
          </a:extLst>
        </xdr:cNvPr>
        <xdr:cNvGrpSpPr>
          <a:grpSpLocks/>
        </xdr:cNvGrpSpPr>
      </xdr:nvGrpSpPr>
      <xdr:grpSpPr bwMode="auto">
        <a:xfrm>
          <a:off x="272143" y="0"/>
          <a:ext cx="20238356" cy="0"/>
          <a:chOff x="1133" y="1230"/>
          <a:chExt cx="8460" cy="208"/>
        </a:xfrm>
      </xdr:grpSpPr>
      <xdr:sp macro="" textlink="">
        <xdr:nvSpPr>
          <xdr:cNvPr id="8" name="Rektangel 2">
            <a:extLst>
              <a:ext uri="{FF2B5EF4-FFF2-40B4-BE49-F238E27FC236}">
                <a16:creationId xmlns:a16="http://schemas.microsoft.com/office/drawing/2014/main" id="{F504947F-A219-4670-B0A7-4DD0C31B3FD2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9" name="Rektangel 3">
            <a:extLst>
              <a:ext uri="{FF2B5EF4-FFF2-40B4-BE49-F238E27FC236}">
                <a16:creationId xmlns:a16="http://schemas.microsoft.com/office/drawing/2014/main" id="{EA8A0DCC-456C-48EA-A445-D1CA27EE7A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53</xdr:row>
      <xdr:rowOff>304800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d.eiti.org/Shared%20Documents/Not%20country-specific/Summary%20Data/2.0%20Summary%20data%20up-to-date%20template/Summary%20Data%202.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65/Documents/SD/Madagascar/2017%20Summary%20Data%20Madagascar%20F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65/Downloads/SD/2.0/Summary%20Data%202.0%20data%20validation%20french%20translatio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d.eiti.org/Shared%20Documents/Countries/DRC/1%20Implementation/2%20EITI%20Reports/2017%20Report/ITIE%20RDC%202017_fr_eiti_summary_data_template_2%20(Enregistr&#233;%20automatiquemen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Part 1 - About"/>
      <sheetName val="Part 2 - Disclosure checklist"/>
      <sheetName val="Part 3 - Reporting entities"/>
      <sheetName val="Part 4 - Government revenues"/>
      <sheetName val="Part 5 - Company data"/>
      <sheetName val="Lists"/>
      <sheetName val="Summary Data 2.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Partie 1 - Présentation"/>
      <sheetName val="Partie 2 - Liste de pointage"/>
      <sheetName val="Partie 3 - Entités déclarantes"/>
      <sheetName val="Partie 4 - Recettes de l’État"/>
      <sheetName val="Partie 5 - Données d’entreprise"/>
      <sheetName val="Listes"/>
    </sheetNames>
    <sheetDataSet>
      <sheetData sheetId="0"/>
      <sheetData sheetId="1"/>
      <sheetData sheetId="2">
        <row r="17">
          <cell r="D17" t="str">
            <v>Les cellules en bleu pâle ne servent qu’à indiquer les sources et/ou inscrire des commentaires</v>
          </cell>
        </row>
        <row r="22">
          <cell r="D22" t="str">
            <v>Inclusion</v>
          </cell>
        </row>
        <row r="25">
          <cell r="D25" t="str">
            <v>Oui, à travers le rapportage ITIE</v>
          </cell>
        </row>
        <row r="26">
          <cell r="D26" t="str">
            <v>Oui, à travers le rapportage ITIE</v>
          </cell>
        </row>
        <row r="27">
          <cell r="D27" t="str">
            <v>Oui, à travers le rapportage ITIE</v>
          </cell>
        </row>
        <row r="28">
          <cell r="D28" t="str">
            <v>Oui, à travers le rapportage ITIE</v>
          </cell>
        </row>
        <row r="32">
          <cell r="D32" t="str">
            <v>Oui, à travers le rapportage ITIE</v>
          </cell>
        </row>
        <row r="33">
          <cell r="D33" t="str">
            <v>Oui, à travers le rapportage ITIE</v>
          </cell>
        </row>
        <row r="34">
          <cell r="D34" t="str">
            <v>Oui, à travers le rapportage ITIE</v>
          </cell>
        </row>
        <row r="35">
          <cell r="D35" t="str">
            <v>Oui, à travers le rapportage ITIE</v>
          </cell>
        </row>
        <row r="36">
          <cell r="D36" t="str">
            <v>Oui, à travers le rapportage ITIE</v>
          </cell>
        </row>
        <row r="37">
          <cell r="D37" t="str">
            <v>Mines:  2 octrois et 58 mouvements de permis
Pétrole: 1</v>
          </cell>
        </row>
        <row r="40">
          <cell r="D40" t="str">
            <v>Oui, divulgation systématique</v>
          </cell>
        </row>
        <row r="41">
          <cell r="D41" t="str">
            <v>Non disponible</v>
          </cell>
        </row>
        <row r="42">
          <cell r="D42" t="str">
            <v>Oui, divulgation systématique</v>
          </cell>
        </row>
        <row r="45">
          <cell r="D45" t="str">
            <v>Non disponible</v>
          </cell>
        </row>
        <row r="46">
          <cell r="D46" t="str">
            <v>Non disponible</v>
          </cell>
        </row>
        <row r="47">
          <cell r="D47" t="str">
            <v>Sans objet.</v>
          </cell>
        </row>
        <row r="48">
          <cell r="D48" t="str">
            <v>Non disponible</v>
          </cell>
        </row>
        <row r="49">
          <cell r="D49" t="str">
            <v>Non disponible</v>
          </cell>
        </row>
        <row r="52">
          <cell r="D52" t="str">
            <v>Oui, à travers le rapportage ITIE</v>
          </cell>
        </row>
        <row r="53">
          <cell r="D53" t="str">
            <v>Oui, à travers le rapportage ITIE</v>
          </cell>
        </row>
        <row r="54">
          <cell r="D54" t="str">
            <v/>
          </cell>
        </row>
        <row r="57">
          <cell r="D57" t="str">
            <v>Oui, divulgation systématique</v>
          </cell>
        </row>
        <row r="58">
          <cell r="D58" t="str">
            <v>Oui, à travers le rapportage ITIE</v>
          </cell>
        </row>
        <row r="59">
          <cell r="D59" t="str">
            <v>Oui, à travers le rapportage ITIE</v>
          </cell>
        </row>
        <row r="62">
          <cell r="D62" t="str">
            <v>Oui, à travers le rapportage ITIE</v>
          </cell>
        </row>
        <row r="66">
          <cell r="D66" t="str">
            <v>Oui, à travers le rapportage ITIE</v>
          </cell>
        </row>
        <row r="67">
          <cell r="D67" t="str">
            <v>Oui, à travers le rapportage ITIE</v>
          </cell>
        </row>
        <row r="68">
          <cell r="D68">
            <v>0</v>
          </cell>
        </row>
        <row r="69">
          <cell r="D69">
            <v>0</v>
          </cell>
        </row>
        <row r="70">
          <cell r="D70">
            <v>0</v>
          </cell>
        </row>
        <row r="71">
          <cell r="D71">
            <v>0</v>
          </cell>
        </row>
        <row r="72">
          <cell r="D72">
            <v>35473</v>
          </cell>
        </row>
        <row r="73">
          <cell r="D73">
            <v>392301233</v>
          </cell>
        </row>
        <row r="74">
          <cell r="D74">
            <v>3053</v>
          </cell>
        </row>
        <row r="75">
          <cell r="D75">
            <v>32602344</v>
          </cell>
        </row>
        <row r="76">
          <cell r="D76">
            <v>584455</v>
          </cell>
        </row>
        <row r="77">
          <cell r="D77">
            <v>12161266.02</v>
          </cell>
        </row>
        <row r="78">
          <cell r="D78">
            <v>12728.35</v>
          </cell>
        </row>
        <row r="79">
          <cell r="D79">
            <v>10994485.130000001</v>
          </cell>
        </row>
        <row r="80">
          <cell r="D80">
            <v>124</v>
          </cell>
        </row>
        <row r="81">
          <cell r="D81">
            <v>113730</v>
          </cell>
        </row>
        <row r="82">
          <cell r="D82">
            <v>63410.22</v>
          </cell>
        </row>
        <row r="83">
          <cell r="D83">
            <v>753407.3</v>
          </cell>
        </row>
        <row r="84">
          <cell r="D84">
            <v>166002</v>
          </cell>
        </row>
        <row r="85">
          <cell r="D85">
            <v>760789.2</v>
          </cell>
        </row>
        <row r="86">
          <cell r="D86">
            <v>25070.22</v>
          </cell>
        </row>
        <row r="87">
          <cell r="D87">
            <v>201264.41</v>
          </cell>
        </row>
        <row r="88">
          <cell r="D88">
            <v>7092677</v>
          </cell>
        </row>
        <row r="89">
          <cell r="D89">
            <v>95965787.200000003</v>
          </cell>
        </row>
        <row r="90">
          <cell r="D90">
            <v>4163012</v>
          </cell>
        </row>
        <row r="91">
          <cell r="D91">
            <v>87647891.280000001</v>
          </cell>
        </row>
        <row r="92">
          <cell r="D92">
            <v>469326</v>
          </cell>
        </row>
        <row r="93">
          <cell r="D93">
            <v>52085799.479999997</v>
          </cell>
        </row>
        <row r="94">
          <cell r="D94">
            <v>26040</v>
          </cell>
        </row>
        <row r="95">
          <cell r="D95">
            <v>6963096</v>
          </cell>
        </row>
        <row r="96">
          <cell r="D96">
            <v>2884.98</v>
          </cell>
        </row>
        <row r="97">
          <cell r="D97">
            <v>607762.72</v>
          </cell>
        </row>
        <row r="98">
          <cell r="D98">
            <v>2439.712</v>
          </cell>
        </row>
        <row r="99">
          <cell r="D99">
            <v>649780.36</v>
          </cell>
        </row>
        <row r="102">
          <cell r="D102" t="str">
            <v>Oui, à travers le rapportage ITIE</v>
          </cell>
        </row>
        <row r="103">
          <cell r="D103" t="str">
            <v>Oui, à travers le rapportage ITIE</v>
          </cell>
        </row>
        <row r="104">
          <cell r="D104">
            <v>0</v>
          </cell>
        </row>
        <row r="105">
          <cell r="D105">
            <v>0</v>
          </cell>
        </row>
        <row r="106">
          <cell r="D106">
            <v>0</v>
          </cell>
        </row>
        <row r="107">
          <cell r="D107">
            <v>0</v>
          </cell>
        </row>
        <row r="108">
          <cell r="D108">
            <v>35204.1</v>
          </cell>
        </row>
        <row r="109">
          <cell r="D109">
            <v>362119590.13</v>
          </cell>
        </row>
        <row r="110">
          <cell r="D110">
            <v>3125</v>
          </cell>
        </row>
        <row r="111">
          <cell r="D111">
            <v>181983657.95999998</v>
          </cell>
        </row>
        <row r="112">
          <cell r="D112">
            <v>107706</v>
          </cell>
        </row>
        <row r="113">
          <cell r="D113">
            <v>13882009.359999999</v>
          </cell>
        </row>
        <row r="114">
          <cell r="D114">
            <v>161845.37</v>
          </cell>
        </row>
        <row r="115">
          <cell r="D115">
            <v>17114170.370000005</v>
          </cell>
        </row>
        <row r="116">
          <cell r="D116">
            <v>10701.75</v>
          </cell>
        </row>
        <row r="117">
          <cell r="D117">
            <v>4844950.09</v>
          </cell>
        </row>
        <row r="118">
          <cell r="D118">
            <v>154</v>
          </cell>
        </row>
        <row r="119">
          <cell r="D119">
            <v>126507.08</v>
          </cell>
        </row>
        <row r="120">
          <cell r="D120">
            <v>430479</v>
          </cell>
        </row>
        <row r="121">
          <cell r="D121">
            <v>80063301.25999999</v>
          </cell>
        </row>
        <row r="122">
          <cell r="D122">
            <v>27950</v>
          </cell>
        </row>
        <row r="123">
          <cell r="D123">
            <v>15536470.43</v>
          </cell>
        </row>
        <row r="124">
          <cell r="D124">
            <v>1589.39</v>
          </cell>
        </row>
        <row r="125">
          <cell r="D125">
            <v>1297332.31</v>
          </cell>
        </row>
        <row r="128">
          <cell r="D128" t="str">
            <v>Oui, à travers le rapportage ITIE</v>
          </cell>
        </row>
        <row r="129">
          <cell r="D129" t="str">
            <v>Oui, à travers le rapportage ITIE</v>
          </cell>
        </row>
        <row r="130">
          <cell r="D130">
            <v>0.9569657415077778</v>
          </cell>
        </row>
        <row r="133">
          <cell r="D133" t="str">
            <v>Sans objet.</v>
          </cell>
        </row>
        <row r="135">
          <cell r="D135" t="str">
            <v>&lt;nombre&gt;</v>
          </cell>
        </row>
        <row r="136">
          <cell r="D136" t="str">
            <v>&lt;nombre&gt;</v>
          </cell>
        </row>
        <row r="137">
          <cell r="D137" t="str">
            <v>&lt;nombre&gt;</v>
          </cell>
        </row>
        <row r="139">
          <cell r="D139" t="str">
            <v>&lt;nombre&gt;</v>
          </cell>
        </row>
        <row r="140">
          <cell r="D140" t="str">
            <v>&lt;nombre&gt;</v>
          </cell>
        </row>
        <row r="141">
          <cell r="D141" t="str">
            <v>&lt;nombre&gt;</v>
          </cell>
        </row>
        <row r="142">
          <cell r="D142" t="str">
            <v>&lt;nombre&gt;</v>
          </cell>
        </row>
        <row r="143">
          <cell r="D143" t="str">
            <v>&lt;nombre&gt;</v>
          </cell>
        </row>
        <row r="144">
          <cell r="D144" t="str">
            <v>&lt;nombre&gt;</v>
          </cell>
        </row>
        <row r="145">
          <cell r="D145" t="str">
            <v>&lt;nombre&gt;</v>
          </cell>
        </row>
        <row r="148">
          <cell r="D148" t="str">
            <v>Sans objet.</v>
          </cell>
        </row>
        <row r="149">
          <cell r="D149" t="str">
            <v>&lt;nombre&gt;</v>
          </cell>
        </row>
        <row r="152">
          <cell r="D152" t="str">
            <v>Sans objet.</v>
          </cell>
        </row>
        <row r="153">
          <cell r="D153" t="str">
            <v>&lt;nombre&gt;</v>
          </cell>
        </row>
        <row r="156">
          <cell r="D156" t="str">
            <v>Oui, divulgation systématique</v>
          </cell>
        </row>
        <row r="157">
          <cell r="D157">
            <v>17700998.661519095</v>
          </cell>
        </row>
        <row r="158">
          <cell r="D158">
            <v>2203690.6919838539</v>
          </cell>
        </row>
        <row r="159">
          <cell r="D159">
            <v>0</v>
          </cell>
        </row>
        <row r="162">
          <cell r="D162" t="str">
            <v>Oui, à travers le rapportage ITIE</v>
          </cell>
        </row>
        <row r="163">
          <cell r="D163">
            <v>1386187.9580744293</v>
          </cell>
        </row>
        <row r="166">
          <cell r="D166">
            <v>1.9479452054794522</v>
          </cell>
        </row>
        <row r="169">
          <cell r="D169" t="str">
            <v>Oui, à travers le rapportage ITIE</v>
          </cell>
        </row>
        <row r="170">
          <cell r="D170" t="str">
            <v>Oui, à travers le rapportage ITIE</v>
          </cell>
        </row>
        <row r="171">
          <cell r="D171" t="str">
            <v>Oui, à travers le rapportage ITIE</v>
          </cell>
        </row>
        <row r="172">
          <cell r="D172" t="str">
            <v>Oui, à travers le rapportage ITIE</v>
          </cell>
        </row>
        <row r="173">
          <cell r="D173" t="str">
            <v>Oui, à travers le rapportage ITIE</v>
          </cell>
        </row>
        <row r="174">
          <cell r="D174" t="str">
            <v>Oui, à travers le rapportage ITIE</v>
          </cell>
        </row>
        <row r="177">
          <cell r="D177" t="str">
            <v>Oui, à travers le rapportage ITIE</v>
          </cell>
        </row>
        <row r="178">
          <cell r="D178">
            <v>4356971.0573554393</v>
          </cell>
        </row>
        <row r="181">
          <cell r="D181" t="str">
            <v>Oui, à travers le rapportage ITIE</v>
          </cell>
        </row>
        <row r="182">
          <cell r="D182">
            <v>4512981.7844057167</v>
          </cell>
        </row>
        <row r="183">
          <cell r="D183">
            <v>5287180.3125214744</v>
          </cell>
        </row>
        <row r="185">
          <cell r="D185" t="str">
            <v>Oui, à travers le rapportage ITIE</v>
          </cell>
        </row>
        <row r="186">
          <cell r="D186" t="str">
            <v>Oui, à travers le rapportage ITIE</v>
          </cell>
        </row>
        <row r="187">
          <cell r="D187" t="str">
            <v>Oui, à travers le rapportage ITIE</v>
          </cell>
        </row>
        <row r="190">
          <cell r="D190" t="str">
            <v>Non disponible</v>
          </cell>
        </row>
        <row r="191">
          <cell r="D191" t="str">
            <v>&lt;nombre&gt;</v>
          </cell>
        </row>
        <row r="192">
          <cell r="D192" t="str">
            <v>&lt;nombre&gt;</v>
          </cell>
        </row>
        <row r="193">
          <cell r="D193" t="str">
            <v>Oui, à travers le rapportage ITIE</v>
          </cell>
        </row>
        <row r="194">
          <cell r="D194">
            <v>2347525.67</v>
          </cell>
        </row>
        <row r="195">
          <cell r="D195">
            <v>214854.27</v>
          </cell>
        </row>
        <row r="196">
          <cell r="D196" t="str">
            <v>Oui, à travers le rapportage ITIE</v>
          </cell>
        </row>
        <row r="197">
          <cell r="D197">
            <v>84193.120622718023</v>
          </cell>
        </row>
        <row r="198">
          <cell r="D198" t="str">
            <v>&lt;nombre&gt;</v>
          </cell>
        </row>
        <row r="201">
          <cell r="D201" t="str">
            <v>Oui, à travers le rapportage ITIE</v>
          </cell>
        </row>
        <row r="202">
          <cell r="D202" t="str">
            <v>&lt;nombre&gt;</v>
          </cell>
        </row>
        <row r="205">
          <cell r="D205" t="str">
            <v>Oui, à travers le rapportage ITIE</v>
          </cell>
        </row>
        <row r="206">
          <cell r="D206">
            <v>11500000</v>
          </cell>
        </row>
        <row r="207">
          <cell r="D207" t="str">
            <v>&lt;nombre&gt;</v>
          </cell>
        </row>
        <row r="208">
          <cell r="D208">
            <v>238100000</v>
          </cell>
        </row>
        <row r="209">
          <cell r="D209">
            <v>50960000</v>
          </cell>
        </row>
        <row r="210">
          <cell r="D210">
            <v>1389940000</v>
          </cell>
        </row>
        <row r="211">
          <cell r="D211">
            <v>720380000</v>
          </cell>
        </row>
        <row r="212">
          <cell r="D212">
            <v>2867450000</v>
          </cell>
        </row>
        <row r="213">
          <cell r="D213" t="str">
            <v>&lt;nombre&gt;</v>
          </cell>
        </row>
        <row r="214">
          <cell r="D214" t="str">
            <v>&lt;nombre&gt;</v>
          </cell>
        </row>
        <row r="215">
          <cell r="D215">
            <v>11410</v>
          </cell>
        </row>
        <row r="216">
          <cell r="D216">
            <v>605937</v>
          </cell>
        </row>
        <row r="217">
          <cell r="D217" t="str">
            <v>&lt;nombre&gt;</v>
          </cell>
        </row>
        <row r="218">
          <cell r="D218" t="str">
            <v>&lt;nombre&gt;</v>
          </cell>
        </row>
        <row r="222">
          <cell r="D222" t="str">
            <v>Oui, à travers le rapportage ITIE</v>
          </cell>
        </row>
        <row r="223">
          <cell r="D223" t="str">
            <v>Oui, divulgation systématique</v>
          </cell>
        </row>
        <row r="224">
          <cell r="D224" t="str">
            <v>Oui, à travers le rapportage ITIE</v>
          </cell>
        </row>
      </sheetData>
      <sheetData sheetId="3"/>
      <sheetData sheetId="4"/>
      <sheetData sheetId="5"/>
      <sheetData sheetId="6">
        <row r="4">
          <cell r="K4" t="str">
            <v>Oui, divulgation systématique</v>
          </cell>
        </row>
        <row r="5">
          <cell r="K5" t="str">
            <v>Oui, à travers le rapportage ITIE</v>
          </cell>
        </row>
        <row r="6">
          <cell r="K6" t="str">
            <v>Sans objet.</v>
          </cell>
        </row>
        <row r="7">
          <cell r="K7" t="str">
            <v>Non disponible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Part 3 - Reporting entities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Partie 1 - Présentation"/>
      <sheetName val="Partie 3 - Entités déclarantes"/>
      <sheetName val="Partie 4 - Recettes de l’État"/>
      <sheetName val="Partie 5 - Données d’entreprise"/>
      <sheetName val="Listes"/>
      <sheetName val="ITIE RDC 2017_fr_eiti_summary_d"/>
    </sheetNames>
    <sheetDataSet>
      <sheetData sheetId="0">
        <row r="4">
          <cell r="G4">
            <v>43868</v>
          </cell>
        </row>
      </sheetData>
      <sheetData sheetId="1">
        <row r="26">
          <cell r="E26">
            <v>43100</v>
          </cell>
        </row>
        <row r="30">
          <cell r="E30">
            <v>43830</v>
          </cell>
        </row>
        <row r="33">
          <cell r="E33" t="str">
            <v/>
          </cell>
        </row>
      </sheetData>
      <sheetData sheetId="2"/>
      <sheetData sheetId="3">
        <row r="90">
          <cell r="J90">
            <v>1682445073.9999995</v>
          </cell>
        </row>
      </sheetData>
      <sheetData sheetId="4">
        <row r="918">
          <cell r="K918">
            <v>1665052961.6400001</v>
          </cell>
        </row>
      </sheetData>
      <sheetData sheetId="5">
        <row r="4">
          <cell r="K4" t="str">
            <v>Oui, divulgation systématique</v>
          </cell>
        </row>
        <row r="5">
          <cell r="K5" t="str">
            <v>Oui, à travers le rapportage ITIE</v>
          </cell>
        </row>
        <row r="6">
          <cell r="K6" t="str">
            <v>Sans objet.</v>
          </cell>
        </row>
      </sheetData>
      <sheetData sheetId="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40:H159" totalsRowShown="0" headerRowDxfId="100" dataDxfId="99" tableBorderDxfId="98" headerRowCellStyle="Normal 2">
  <autoFilter ref="B40:H159" xr:uid="{00000000-0009-0000-0100-000009000000}"/>
  <tableColumns count="7">
    <tableColumn id="1" xr3:uid="{00000000-0010-0000-0000-000001000000}" name="Nom complet de l’entreprise" dataDxfId="97"/>
    <tableColumn id="2" xr3:uid="{00000000-0010-0000-0000-000002000000}" name="Identifiant de l’entreprise" dataDxfId="96"/>
    <tableColumn id="5" xr3:uid="{00000000-0010-0000-0000-000005000000}" name="Secteur" dataDxfId="95" dataCellStyle="Normal 2"/>
    <tableColumn id="3" xr3:uid="{00000000-0010-0000-0000-000003000000}" name="Matières premières (séparation par virgule)" dataDxfId="94" dataCellStyle="Normal 2"/>
    <tableColumn id="4" xr3:uid="{00000000-0010-0000-0000-000004000000}" name="Cotation boursière ou site Internet d’entreprise " dataDxfId="93"/>
    <tableColumn id="8" xr3:uid="{00000000-0010-0000-0000-000008000000}" name="Rapport financier audité (si indisponible, bilan comptable ou flux de trésorerie…)" dataDxfId="92"/>
    <tableColumn id="6" xr3:uid="{00000000-0010-0000-0000-000006000000}" name="Rapport de paiements à l’État" dataDxfId="91"/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9000000}" name="Table6_GFS_codes_classification" displayName="Table6_GFS_codes_classification" ref="S2:Y30" totalsRowShown="0" headerRowDxfId="22" dataDxfId="21">
  <autoFilter ref="S2:Y30" xr:uid="{00000000-0009-0000-0100-000007000000}"/>
  <tableColumns count="7">
    <tableColumn id="4" xr3:uid="{00000000-0010-0000-0900-000004000000}" name="Combiné" dataDxfId="20"/>
    <tableColumn id="1" xr3:uid="{00000000-0010-0000-0900-000001000000}" name="Codes GFS des flux de revenus issus des entreprises extractives" dataDxfId="19"/>
    <tableColumn id="2" xr3:uid="{00000000-0010-0000-0900-000002000000}" name="Code GFS" dataDxfId="18"/>
    <tableColumn id="5" xr3:uid="{00000000-0010-0000-0900-000005000000}" name="GFS Niveau 1" dataDxfId="17"/>
    <tableColumn id="6" xr3:uid="{00000000-0010-0000-0900-000006000000}" name="GFS Niveau 2" dataDxfId="16"/>
    <tableColumn id="7" xr3:uid="{00000000-0010-0000-0900-000007000000}" name="GFS Niveau 3" dataDxfId="15"/>
    <tableColumn id="8" xr3:uid="{00000000-0010-0000-0900-000008000000}" name="GFS Niveau 4" dataDxfId="1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A000000}" name="Table7_sectors" displayName="Table7_sectors" ref="AA2:AA9" totalsRowShown="0" headerRowDxfId="13" dataDxfId="12">
  <autoFilter ref="AA2:AA9" xr:uid="{00000000-0009-0000-0100-000008000000}"/>
  <tableColumns count="1">
    <tableColumn id="1" xr3:uid="{00000000-0010-0000-0A00-000001000000}" name="Secteur (s)" data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2" displayName="Table12" ref="AC2:AC8" totalsRowShown="0" headerRowDxfId="10" dataDxfId="9">
  <autoFilter ref="AC2:AC8" xr:uid="{00000000-0009-0000-0100-00000C000000}"/>
  <tableColumns count="1">
    <tableColumn id="1" xr3:uid="{00000000-0010-0000-0B00-000001000000}" name="Étapes du projet" dataDxfId="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able15" displayName="Table15" ref="AE2:AE7" totalsRowShown="0" headerRowDxfId="7" dataDxfId="6">
  <autoFilter ref="AE2:AE7" xr:uid="{00000000-0009-0000-0100-00000F000000}"/>
  <tableColumns count="1">
    <tableColumn id="1" xr3:uid="{00000000-0010-0000-0C00-000001000000}" name="Type d'Agence" dataDxfId="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D000000}" name="Table5_Commodities_list" displayName="Table5_Commodities_list" ref="N2:P72" totalsRowShown="0" headerRowDxfId="4" dataDxfId="3">
  <autoFilter ref="N2:P72" xr:uid="{00000000-0009-0000-0100-000005000000}"/>
  <tableColumns count="3">
    <tableColumn id="1" xr3:uid="{00000000-0010-0000-0D00-000001000000}" name="Code de produit HS" dataDxfId="2"/>
    <tableColumn id="4" xr3:uid="{00000000-0010-0000-0D00-000004000000}" name="Description de produit HS" dataDxfId="1"/>
    <tableColumn id="3" xr3:uid="{00000000-0010-0000-0D00-000003000000}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31" totalsRowShown="0" headerRowDxfId="90" dataDxfId="89" tableBorderDxfId="88" headerRowCellStyle="Normal 2">
  <autoFilter ref="B20:E31" xr:uid="{00000000-0009-0000-0100-00000B000000}"/>
  <tableColumns count="4">
    <tableColumn id="1" xr3:uid="{00000000-0010-0000-0100-000001000000}" name="Nom complet de l’entité" dataDxfId="87" dataCellStyle="Normal 2"/>
    <tableColumn id="4" xr3:uid="{00000000-0010-0000-0100-000004000000}" name="Type d'Agence" dataDxfId="86" dataCellStyle="Normal 2"/>
    <tableColumn id="2" xr3:uid="{00000000-0010-0000-0100-000002000000}" name="N° d’identifiant (le cas échéant)" dataDxfId="85"/>
    <tableColumn id="3" xr3:uid="{00000000-0010-0000-0100-000003000000}" name="Total déclaré" dataDxfId="84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162:J179" totalsRowShown="0" headerRowDxfId="83" dataDxfId="82" tableBorderDxfId="81" headerRowCellStyle="Normal 2">
  <autoFilter ref="B162:J179" xr:uid="{00000000-0009-0000-0100-00000E000000}"/>
  <tableColumns count="9">
    <tableColumn id="1" xr3:uid="{00000000-0010-0000-0200-000001000000}" name="Nom complet du projet" dataDxfId="80"/>
    <tableColumn id="2" xr3:uid="{00000000-0010-0000-0200-000002000000}" name="Référence(s) de la convention juridique : contrat, licence, bail, concession,..." dataDxfId="79"/>
    <tableColumn id="3" xr3:uid="{00000000-0010-0000-0200-000003000000}" name="Sociétés associées, commencer par l’Opérateur" dataDxfId="78"/>
    <tableColumn id="5" xr3:uid="{00000000-0010-0000-0200-000005000000}" name="Matières premières (une matière/ligne)" dataDxfId="77" dataCellStyle="Normal 2"/>
    <tableColumn id="6" xr3:uid="{00000000-0010-0000-0200-000006000000}" name="Statut" dataDxfId="76"/>
    <tableColumn id="7" xr3:uid="{00000000-0010-0000-0200-000007000000}" name="Volume de production" dataDxfId="75"/>
    <tableColumn id="8" xr3:uid="{00000000-0010-0000-0200-000008000000}" name="Unité" dataDxfId="74"/>
    <tableColumn id="9" xr3:uid="{00000000-0010-0000-0200-000009000000}" name="Valeur de production" dataDxfId="73"/>
    <tableColumn id="10" xr3:uid="{00000000-0010-0000-0200-00000A000000}" name="Devise" dataDxfId="72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84" totalsRowShown="0" headerRowDxfId="71" dataDxfId="70">
  <autoFilter ref="B21:K84" xr:uid="{00000000-0009-0000-0100-000006000000}"/>
  <sortState xmlns:xlrd2="http://schemas.microsoft.com/office/spreadsheetml/2017/richdata2" ref="B22:K84">
    <sortCondition descending="1" ref="J21:J84"/>
  </sortState>
  <tableColumns count="10">
    <tableColumn id="8" xr3:uid="{00000000-0010-0000-0300-000008000000}" name="GFS Niveau 1" dataDxfId="69"/>
    <tableColumn id="9" xr3:uid="{00000000-0010-0000-0300-000009000000}" name="GFS Niveau 2" dataDxfId="68"/>
    <tableColumn id="10" xr3:uid="{00000000-0010-0000-0300-00000A000000}" name="GFS Niveau 3" dataDxfId="67"/>
    <tableColumn id="7" xr3:uid="{00000000-0010-0000-0300-000007000000}" name="GFS Niveau 4" dataDxfId="66"/>
    <tableColumn id="1" xr3:uid="{00000000-0010-0000-0300-000001000000}" name="Classification SFP" dataDxfId="65"/>
    <tableColumn id="11" xr3:uid="{00000000-0010-0000-0300-00000B000000}" name="Secteur" dataDxfId="64"/>
    <tableColumn id="3" xr3:uid="{00000000-0010-0000-0300-000003000000}" name="Nom du flux de revenus" dataDxfId="63"/>
    <tableColumn id="4" xr3:uid="{00000000-0010-0000-0300-000004000000}" name="Entité de l’État" dataDxfId="62"/>
    <tableColumn id="5" xr3:uid="{00000000-0010-0000-0300-000005000000}" name="Valeur des revenus" dataDxfId="61"/>
    <tableColumn id="2" xr3:uid="{00000000-0010-0000-0300-000002000000}" name="Devise" dataDxfId="60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21:N915" totalsRowShown="0" headerRowDxfId="59" dataDxfId="58">
  <autoFilter ref="B21:N915" xr:uid="{00000000-0009-0000-0100-00000A000000}"/>
  <sortState xmlns:xlrd2="http://schemas.microsoft.com/office/spreadsheetml/2017/richdata2" ref="B22:N915">
    <sortCondition ref="C21:C915"/>
  </sortState>
  <tableColumns count="13">
    <tableColumn id="7" xr3:uid="{00000000-0010-0000-0400-000007000000}" name="Secteur" dataDxfId="57"/>
    <tableColumn id="1" xr3:uid="{00000000-0010-0000-0400-000001000000}" name="Entreprise" dataDxfId="56"/>
    <tableColumn id="3" xr3:uid="{00000000-0010-0000-0400-000003000000}" name="Entité de l’État" dataDxfId="55"/>
    <tableColumn id="4" xr3:uid="{00000000-0010-0000-0400-000004000000}" name="Nom du paiement" dataDxfId="54"/>
    <tableColumn id="5" xr3:uid="{00000000-0010-0000-0400-000005000000}" name="Perçu par projet (O/N)" dataDxfId="53"/>
    <tableColumn id="6" xr3:uid="{00000000-0010-0000-0400-000006000000}" name="Déclaré par projet (O/N)" dataDxfId="52"/>
    <tableColumn id="2" xr3:uid="{00000000-0010-0000-0400-000002000000}" name="Nom du projet" dataDxfId="51"/>
    <tableColumn id="13" xr3:uid="{00000000-0010-0000-0400-00000D000000}" name="Devise de déclaration" dataDxfId="50"/>
    <tableColumn id="14" xr3:uid="{00000000-0010-0000-0400-00000E000000}" name="Valeur de revenus" dataDxfId="49"/>
    <tableColumn id="18" xr3:uid="{00000000-0010-0000-0400-000012000000}" name="Paiement effectué en nature?" dataDxfId="48"/>
    <tableColumn id="8" xr3:uid="{00000000-0010-0000-0400-000008000000}" name="Volume en nature (si applicable)" dataDxfId="47"/>
    <tableColumn id="9" xr3:uid="{00000000-0010-0000-0400-000009000000}" name="Unité (si applicable)" dataDxfId="46"/>
    <tableColumn id="11" xr3:uid="{00000000-0010-0000-0400-00000B000000}" name="Commentaires" dataDxfId="45"/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2"/>
    <tableColumn id="2" xr3:uid="{00000000-0010-0000-0500-000002000000}" name="Code ISO de pays (alpha 2)" dataDxfId="41"/>
    <tableColumn id="3" xr3:uid="{00000000-0010-0000-0500-000003000000}" name="Code ISO de devise (alpha 3)" dataDxfId="40"/>
    <tableColumn id="4" xr3:uid="{00000000-0010-0000-0500-000004000000}" name="Code numérique ISO (UN M49)" dataDxfId="39"/>
    <tableColumn id="5" xr3:uid="{00000000-0010-0000-0500-000005000000}" name="Code de devise (ISO 4217)" dataDxfId="38"/>
    <tableColumn id="6" xr3:uid="{00000000-0010-0000-0500-000006000000}" name="Code numérique de devise (ISO 4217)" dataDxfId="37"/>
    <tableColumn id="7" xr3:uid="{00000000-0010-0000-0500-000007000000}" name="Devise" dataDxfId="3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e" dataDxfId="3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0" headerRowBorderDxfId="31" tableBorderDxfId="29">
  <autoFilter ref="I10:K168" xr:uid="{00000000-0009-0000-0100-000004000000}"/>
  <tableColumns count="3">
    <tableColumn id="1" xr3:uid="{00000000-0010-0000-0700-000001000000}" name="Code de devise (ISO 4217)" dataDxfId="28"/>
    <tableColumn id="2" xr3:uid="{00000000-0010-0000-0700-000002000000}" name="Code numérique de devise (ISO 4217)" dataDxfId="27"/>
    <tableColumn id="3" xr3:uid="{00000000-0010-0000-0700-000003000000}" name="Devise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e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http://emine.ht2techinfo.cd/dashboard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https://eiti.org/document/2017-democratic-republic-of-congo-eiti-report" TargetMode="External"/><Relationship Id="rId17" Type="http://schemas.openxmlformats.org/officeDocument/2006/relationships/drawing" Target="../drawings/drawing2.xml"/><Relationship Id="rId2" Type="http://schemas.openxmlformats.org/officeDocument/2006/relationships/hyperlink" Target="mailto:data@eiti.org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hyperlink" Target="https://fxtop.com/fr/historique-taux-change.php?A=1&amp;C1=USD&amp;C2=CDF&amp;TR=1&amp;DD1=01&amp;MM1=01&amp;YYYY1=2017&amp;B=1&amp;P=&amp;I=1&amp;DD2=31&amp;MM2=12&amp;YYYY2=2017&amp;btnOK=Chercher" TargetMode="External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hyperlink" Target="mailto:f.mabrouk@bdo.tn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39" Type="http://schemas.openxmlformats.org/officeDocument/2006/relationships/hyperlink" Target="http://www.mines-rdc.cd/fr/wp-content/uploads/documents/Statistiques/2017/statistique_finale_2017.pdf?x57237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42" Type="http://schemas.openxmlformats.org/officeDocument/2006/relationships/hyperlink" Target="https://www.droit-afrique.com/uploads/Congo-Code-2016-Hydrocarbures.pdf" TargetMode="External"/><Relationship Id="rId47" Type="http://schemas.openxmlformats.org/officeDocument/2006/relationships/hyperlink" Target="https://www.leganet.cd/Legislation/Droit%20economique/Code%20Forestier/D.011.26.20.05.2011.htm" TargetMode="External"/><Relationship Id="rId50" Type="http://schemas.openxmlformats.org/officeDocument/2006/relationships/hyperlink" Target="https://www.gecamines.cd/" TargetMode="External"/><Relationship Id="rId55" Type="http://schemas.openxmlformats.org/officeDocument/2006/relationships/hyperlink" Target="http://www.mibardc.net/" TargetMode="External"/><Relationship Id="rId63" Type="http://schemas.openxmlformats.org/officeDocument/2006/relationships/hyperlink" Target="http://www.mines-rdc.cd/fr/wp-content/uploads/documents/Statistiques/2017/statistique_finale_2017.pdf?x57237" TargetMode="External"/><Relationship Id="rId7" Type="http://schemas.openxmlformats.org/officeDocument/2006/relationships/hyperlink" Target="https://eiti.org/fr/document/norme-itie-2016" TargetMode="External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41" Type="http://schemas.openxmlformats.org/officeDocument/2006/relationships/hyperlink" Target="https://www.droit-afrique.com/uploads/Congo-Code-2016-Hydrocarbures.pdf" TargetMode="External"/><Relationship Id="rId54" Type="http://schemas.openxmlformats.org/officeDocument/2006/relationships/hyperlink" Target="http://sokimo.cd/V3/" TargetMode="External"/><Relationship Id="rId62" Type="http://schemas.openxmlformats.org/officeDocument/2006/relationships/hyperlink" Target="https://budget.gouv.cd/budget-anterieurs/Les%20Rapports%20des%20redditions%20des%20comptes%20(site%20cour%20des%20comptes)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hyperlink" Target="http://www.mines-rdc.cd/fr/wp-content/uploads/documents/Statistiques/2017/statistique_finale_2017.pdf?x57237" TargetMode="External"/><Relationship Id="rId40" Type="http://schemas.openxmlformats.org/officeDocument/2006/relationships/hyperlink" Target="https://www.droit-afrique.com/uploads/Congo-Code-2016-Hydrocarbures.pdf" TargetMode="External"/><Relationship Id="rId45" Type="http://schemas.openxmlformats.org/officeDocument/2006/relationships/hyperlink" Target="https://drive.google.com/file/d/1dARygl1vDhW1QykwSgem93Ch_tnjJ2QX/view" TargetMode="External"/><Relationship Id="rId53" Type="http://schemas.openxmlformats.org/officeDocument/2006/relationships/hyperlink" Target="http://www.sakima.cd/" TargetMode="External"/><Relationship Id="rId58" Type="http://schemas.openxmlformats.org/officeDocument/2006/relationships/hyperlink" Target="https://drive.google.com/file/d/1WKOR_MPxOni5D4_wtQTWDZ9kmNc7im-9/view" TargetMode="External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hyperlink" Target="https://www.mines-rdc.cd/fr/" TargetMode="External"/><Relationship Id="rId49" Type="http://schemas.openxmlformats.org/officeDocument/2006/relationships/hyperlink" Target="https://drive.google.com/file/d/1cVRPfj4LL5GqLT3-rsx3Pe3gsCt7IHML/view" TargetMode="External"/><Relationship Id="rId57" Type="http://schemas.openxmlformats.org/officeDocument/2006/relationships/hyperlink" Target="http://congomines.org/drc_companies/65-societe-de-developpement-industriel-et-minier-du-congo" TargetMode="External"/><Relationship Id="rId61" Type="http://schemas.openxmlformats.org/officeDocument/2006/relationships/hyperlink" Target="https://www.leganet.cd/Legislation/Droit%20Public/compta/Loi.11.011.13.07.2011.htm" TargetMode="External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4" Type="http://schemas.openxmlformats.org/officeDocument/2006/relationships/hyperlink" Target="http://www.itierdc.net/carte-de-la-rdc-cliquable/registre-petrolier/" TargetMode="External"/><Relationship Id="rId52" Type="http://schemas.openxmlformats.org/officeDocument/2006/relationships/hyperlink" Target="http://cominiere.cd/" TargetMode="External"/><Relationship Id="rId60" Type="http://schemas.openxmlformats.org/officeDocument/2006/relationships/hyperlink" Target="http://www.bcc.cd/downloads/pub/rapann/rapport_annuel_2017.pdf" TargetMode="External"/><Relationship Id="rId65" Type="http://schemas.openxmlformats.org/officeDocument/2006/relationships/drawing" Target="../drawings/drawing3.xm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s://www.mines-rdc.cd/fr/" TargetMode="External"/><Relationship Id="rId43" Type="http://schemas.openxmlformats.org/officeDocument/2006/relationships/hyperlink" Target="https://drive.google.com/file/d/177P8aYOkX8qEUOPmDIhOdELbNoE-hzI7/view" TargetMode="External"/><Relationship Id="rId48" Type="http://schemas.openxmlformats.org/officeDocument/2006/relationships/hyperlink" Target="http://hydrocarbures.gouv.cd/?-Contrats" TargetMode="External"/><Relationship Id="rId56" Type="http://schemas.openxmlformats.org/officeDocument/2006/relationships/hyperlink" Target="http://congomines.org/reports/429-statuts-societe-miniere-kisenge-manganese-sarl" TargetMode="External"/><Relationship Id="rId64" Type="http://schemas.openxmlformats.org/officeDocument/2006/relationships/printerSettings" Target="../printerSettings/printerSettings3.bin"/><Relationship Id="rId8" Type="http://schemas.openxmlformats.org/officeDocument/2006/relationships/hyperlink" Target="https://eiti.org/fr/document/norme-itie-2016" TargetMode="External"/><Relationship Id="rId51" Type="http://schemas.openxmlformats.org/officeDocument/2006/relationships/hyperlink" Target="http://www.sonahydroc.com/" TargetMode="External"/><Relationship Id="rId3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38" Type="http://schemas.openxmlformats.org/officeDocument/2006/relationships/hyperlink" Target="http://www.mines-rdc.cd/fr/wp-content/uploads/documents/Statistiques/2017/statistique_finale_2017.pdf?x57237" TargetMode="External"/><Relationship Id="rId46" Type="http://schemas.openxmlformats.org/officeDocument/2006/relationships/hyperlink" Target="http://hydrocarbures.gouv.cd/?-Contrats" TargetMode="External"/><Relationship Id="rId59" Type="http://schemas.openxmlformats.org/officeDocument/2006/relationships/hyperlink" Target="http://www.droit-afrique.com/upload/doc/rdc/RDC-Code-2002-minier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https://eiti.org/fr/pays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eiti.org/fr/document/modele-donnees-resumees-iti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data@eiti.org" TargetMode="External"/><Relationship Id="rId9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xternal/np/sta/gfsm/" TargetMode="External"/><Relationship Id="rId13" Type="http://schemas.openxmlformats.org/officeDocument/2006/relationships/table" Target="../tables/table4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hyperlink" Target="https://eiti.org/fr/document/exigences-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pays" TargetMode="External"/><Relationship Id="rId9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zoomScale="70" zoomScaleNormal="70" workbookViewId="0">
      <selection activeCell="C26" sqref="C26"/>
    </sheetView>
  </sheetViews>
  <sheetFormatPr defaultColWidth="4" defaultRowHeight="24" customHeight="1" x14ac:dyDescent="0.35"/>
  <cols>
    <col min="1" max="1" width="4" style="17"/>
    <col min="2" max="2" width="4" style="17" hidden="1" customWidth="1"/>
    <col min="3" max="3" width="76.54296875" style="17" customWidth="1"/>
    <col min="4" max="4" width="2.90625" style="17" customWidth="1"/>
    <col min="5" max="5" width="61.6328125" style="17" customWidth="1"/>
    <col min="6" max="6" width="10.6328125" style="17" customWidth="1"/>
    <col min="7" max="7" width="50.54296875" style="17" customWidth="1"/>
    <col min="8" max="14" width="4" style="17"/>
    <col min="15" max="15" width="42" style="17" bestFit="1" customWidth="1"/>
    <col min="16" max="16384" width="4" style="17"/>
  </cols>
  <sheetData>
    <row r="1" spans="2:14" ht="15.75" customHeight="1" x14ac:dyDescent="0.35"/>
    <row r="2" spans="2:14" ht="16" x14ac:dyDescent="0.35">
      <c r="C2" s="18"/>
      <c r="E2" s="18"/>
    </row>
    <row r="3" spans="2:14" ht="16" x14ac:dyDescent="0.35">
      <c r="B3" s="18"/>
      <c r="C3" s="18"/>
      <c r="E3" s="19"/>
      <c r="G3" s="19"/>
      <c r="H3" s="18"/>
    </row>
    <row r="4" spans="2:14" ht="16" x14ac:dyDescent="0.35">
      <c r="B4" s="18"/>
      <c r="C4" s="18"/>
      <c r="E4" s="19" t="s">
        <v>2147</v>
      </c>
      <c r="F4" s="267"/>
      <c r="G4" s="332">
        <v>43868</v>
      </c>
      <c r="H4" s="18"/>
    </row>
    <row r="5" spans="2:14" ht="16" x14ac:dyDescent="0.35">
      <c r="B5" s="18"/>
      <c r="H5" s="18"/>
    </row>
    <row r="6" spans="2:14" ht="27" customHeight="1" x14ac:dyDescent="0.35">
      <c r="B6" s="18"/>
      <c r="H6" s="18"/>
    </row>
    <row r="7" spans="2:14" ht="0.65" customHeight="1" x14ac:dyDescent="0.35">
      <c r="B7" s="18"/>
      <c r="H7" s="18"/>
    </row>
    <row r="8" spans="2:14" ht="20.149999999999999" customHeight="1" x14ac:dyDescent="0.35">
      <c r="B8" s="18"/>
      <c r="H8" s="18"/>
    </row>
    <row r="9" spans="2:14" ht="16" x14ac:dyDescent="0.35">
      <c r="B9" s="18"/>
      <c r="C9" s="20"/>
      <c r="D9" s="21"/>
      <c r="E9" s="21"/>
      <c r="F9" s="22"/>
      <c r="G9" s="22"/>
      <c r="H9" s="18"/>
      <c r="I9" s="18"/>
      <c r="J9" s="18"/>
      <c r="K9" s="18"/>
      <c r="L9" s="18"/>
      <c r="M9" s="18"/>
      <c r="N9" s="18"/>
    </row>
    <row r="10" spans="2:14" ht="22.5" x14ac:dyDescent="0.35">
      <c r="B10" s="18"/>
      <c r="C10" s="23" t="s">
        <v>2148</v>
      </c>
      <c r="D10" s="24"/>
      <c r="E10" s="24"/>
      <c r="F10" s="22"/>
      <c r="G10" s="22"/>
      <c r="H10" s="18"/>
      <c r="I10" s="18"/>
      <c r="J10" s="18"/>
      <c r="K10" s="18"/>
      <c r="L10" s="18"/>
      <c r="M10" s="18"/>
      <c r="N10" s="18"/>
    </row>
    <row r="11" spans="2:14" ht="16" x14ac:dyDescent="0.35">
      <c r="B11" s="18"/>
      <c r="C11" s="25" t="s">
        <v>2383</v>
      </c>
      <c r="D11" s="26"/>
      <c r="E11" s="26"/>
      <c r="F11" s="22"/>
      <c r="G11" s="22"/>
      <c r="H11" s="18"/>
      <c r="I11" s="18"/>
      <c r="J11" s="18"/>
      <c r="K11" s="18"/>
      <c r="L11" s="18"/>
      <c r="M11" s="18"/>
      <c r="N11" s="18"/>
    </row>
    <row r="12" spans="2:14" ht="16" x14ac:dyDescent="0.35">
      <c r="B12" s="18"/>
      <c r="C12" s="20"/>
      <c r="D12" s="21"/>
      <c r="E12" s="21"/>
      <c r="F12" s="22"/>
      <c r="G12" s="22"/>
      <c r="H12" s="18"/>
      <c r="I12" s="18"/>
      <c r="J12" s="18"/>
      <c r="K12" s="18"/>
      <c r="L12" s="18"/>
      <c r="M12" s="18"/>
      <c r="N12" s="18"/>
    </row>
    <row r="13" spans="2:14" ht="16" x14ac:dyDescent="0.35">
      <c r="B13" s="18"/>
      <c r="C13" s="27" t="s">
        <v>2542</v>
      </c>
      <c r="D13" s="21"/>
      <c r="E13" s="21"/>
      <c r="F13" s="22"/>
      <c r="G13" s="22"/>
      <c r="H13" s="18"/>
      <c r="I13" s="18"/>
      <c r="J13" s="18"/>
      <c r="K13" s="18"/>
      <c r="L13" s="18"/>
      <c r="M13" s="18"/>
      <c r="N13" s="18"/>
    </row>
    <row r="14" spans="2:14" ht="16" x14ac:dyDescent="0.35">
      <c r="B14" s="18"/>
      <c r="C14" s="368" t="s">
        <v>2149</v>
      </c>
      <c r="D14" s="368"/>
      <c r="E14" s="368"/>
      <c r="F14" s="22"/>
      <c r="G14" s="22"/>
      <c r="H14" s="18"/>
      <c r="I14" s="18"/>
      <c r="J14" s="18"/>
      <c r="K14" s="18"/>
      <c r="L14" s="18"/>
      <c r="M14" s="18"/>
      <c r="N14" s="18"/>
    </row>
    <row r="15" spans="2:14" ht="16" x14ac:dyDescent="0.35">
      <c r="B15" s="18"/>
      <c r="C15" s="28"/>
      <c r="D15" s="28"/>
      <c r="E15" s="28"/>
      <c r="F15" s="22"/>
      <c r="G15" s="22"/>
      <c r="H15" s="18"/>
      <c r="I15" s="18"/>
      <c r="J15" s="18"/>
      <c r="K15" s="18"/>
      <c r="L15" s="18"/>
      <c r="M15" s="18"/>
      <c r="N15" s="18"/>
    </row>
    <row r="16" spans="2:14" ht="16" x14ac:dyDescent="0.35">
      <c r="B16" s="18"/>
      <c r="C16" s="29" t="s">
        <v>2150</v>
      </c>
      <c r="D16" s="30"/>
      <c r="E16" s="30"/>
      <c r="F16" s="22"/>
      <c r="G16" s="22"/>
      <c r="H16" s="18"/>
      <c r="I16" s="18"/>
      <c r="J16" s="18"/>
      <c r="K16" s="18"/>
      <c r="L16" s="18"/>
      <c r="M16" s="18"/>
      <c r="N16" s="18"/>
    </row>
    <row r="17" spans="2:14" ht="16" x14ac:dyDescent="0.35">
      <c r="B17" s="18"/>
      <c r="C17" s="31" t="s">
        <v>2151</v>
      </c>
      <c r="D17" s="30"/>
      <c r="E17" s="30"/>
      <c r="F17" s="22"/>
      <c r="G17" s="22"/>
      <c r="H17" s="18"/>
      <c r="I17" s="18"/>
      <c r="J17" s="18"/>
      <c r="K17" s="18"/>
      <c r="L17" s="18"/>
      <c r="M17" s="18"/>
      <c r="N17" s="18"/>
    </row>
    <row r="18" spans="2:14" ht="16" x14ac:dyDescent="0.35">
      <c r="B18" s="18"/>
      <c r="C18" s="31" t="s">
        <v>2152</v>
      </c>
      <c r="D18" s="30"/>
      <c r="E18" s="30"/>
      <c r="F18" s="22"/>
      <c r="G18" s="22"/>
      <c r="H18" s="18"/>
      <c r="I18" s="18"/>
      <c r="J18" s="18"/>
      <c r="K18" s="18"/>
      <c r="L18" s="18"/>
      <c r="M18" s="18"/>
      <c r="N18" s="18"/>
    </row>
    <row r="19" spans="2:14" ht="16" x14ac:dyDescent="0.35">
      <c r="B19" s="18"/>
      <c r="C19" s="376" t="s">
        <v>2153</v>
      </c>
      <c r="D19" s="376"/>
      <c r="E19" s="376"/>
      <c r="F19" s="22"/>
      <c r="G19" s="22"/>
      <c r="H19" s="18"/>
      <c r="I19" s="18"/>
      <c r="J19" s="18"/>
      <c r="K19" s="18"/>
      <c r="L19" s="18"/>
      <c r="M19" s="18"/>
      <c r="N19" s="18"/>
    </row>
    <row r="20" spans="2:14" ht="32.15" customHeight="1" x14ac:dyDescent="0.35">
      <c r="B20" s="18"/>
      <c r="C20" s="367" t="s">
        <v>2154</v>
      </c>
      <c r="D20" s="367"/>
      <c r="E20" s="367"/>
      <c r="F20" s="22"/>
      <c r="G20" s="22"/>
      <c r="H20" s="18"/>
      <c r="I20" s="18"/>
      <c r="J20" s="18"/>
      <c r="K20" s="18"/>
      <c r="L20" s="18"/>
      <c r="M20" s="18"/>
      <c r="N20" s="18"/>
    </row>
    <row r="21" spans="2:14" ht="16" x14ac:dyDescent="0.35">
      <c r="B21" s="18"/>
      <c r="C21" s="30"/>
      <c r="D21" s="30"/>
      <c r="E21" s="30"/>
      <c r="F21" s="22"/>
      <c r="G21" s="22"/>
      <c r="H21" s="18"/>
      <c r="I21" s="18"/>
      <c r="J21" s="18"/>
      <c r="K21" s="18"/>
      <c r="L21" s="18"/>
      <c r="M21" s="18"/>
      <c r="N21" s="18"/>
    </row>
    <row r="22" spans="2:14" ht="16" x14ac:dyDescent="0.35">
      <c r="B22" s="18"/>
      <c r="C22" s="32" t="s">
        <v>2155</v>
      </c>
      <c r="D22" s="33"/>
      <c r="E22" s="33"/>
      <c r="F22" s="22"/>
      <c r="G22" s="22"/>
      <c r="H22" s="18"/>
      <c r="I22" s="18"/>
      <c r="J22" s="18"/>
      <c r="K22" s="18"/>
      <c r="L22" s="18"/>
      <c r="M22" s="18"/>
      <c r="N22" s="18"/>
    </row>
    <row r="23" spans="2:14" ht="16" x14ac:dyDescent="0.35">
      <c r="B23" s="18"/>
      <c r="C23" s="33"/>
      <c r="D23" s="33"/>
      <c r="E23" s="33"/>
      <c r="F23" s="22"/>
      <c r="G23" s="22"/>
      <c r="H23" s="18"/>
      <c r="I23" s="18"/>
      <c r="J23" s="18"/>
      <c r="K23" s="18"/>
      <c r="L23" s="18"/>
      <c r="M23" s="18"/>
      <c r="N23" s="18"/>
    </row>
    <row r="24" spans="2:14" ht="16" x14ac:dyDescent="0.35">
      <c r="B24" s="18"/>
      <c r="C24" s="34"/>
      <c r="D24" s="24"/>
      <c r="E24" s="24"/>
      <c r="F24" s="22"/>
      <c r="G24" s="22"/>
      <c r="H24" s="18"/>
      <c r="I24" s="18"/>
      <c r="J24" s="18"/>
      <c r="K24" s="18"/>
      <c r="L24" s="18"/>
      <c r="M24" s="18"/>
      <c r="N24" s="18"/>
    </row>
    <row r="25" spans="2:14" ht="16" x14ac:dyDescent="0.35">
      <c r="B25" s="18"/>
      <c r="C25" s="35" t="s">
        <v>2156</v>
      </c>
      <c r="D25" s="24"/>
      <c r="E25" s="24"/>
      <c r="F25" s="22"/>
      <c r="G25" s="22"/>
      <c r="H25" s="18"/>
      <c r="I25" s="18"/>
      <c r="J25" s="18"/>
      <c r="K25" s="18"/>
      <c r="L25" s="18"/>
      <c r="M25" s="18"/>
      <c r="N25" s="18"/>
    </row>
    <row r="26" spans="2:14" ht="16" x14ac:dyDescent="0.35">
      <c r="B26" s="18"/>
      <c r="C26" s="36"/>
      <c r="D26" s="24"/>
      <c r="E26" s="24"/>
      <c r="F26" s="22"/>
      <c r="G26" s="22"/>
      <c r="H26" s="18"/>
      <c r="I26" s="18"/>
      <c r="J26" s="18"/>
      <c r="K26" s="18"/>
      <c r="L26" s="18"/>
      <c r="M26" s="18"/>
      <c r="N26" s="18"/>
    </row>
    <row r="27" spans="2:14" ht="16" x14ac:dyDescent="0.35">
      <c r="B27" s="18"/>
      <c r="C27" s="37" t="s">
        <v>2157</v>
      </c>
      <c r="D27" s="24"/>
      <c r="E27" s="24"/>
      <c r="F27" s="22"/>
      <c r="G27" s="22"/>
      <c r="H27" s="18"/>
      <c r="I27" s="18"/>
      <c r="J27" s="18"/>
      <c r="K27" s="18"/>
      <c r="L27" s="18"/>
      <c r="M27" s="18"/>
      <c r="N27" s="18"/>
    </row>
    <row r="28" spans="2:14" ht="16" x14ac:dyDescent="0.35">
      <c r="B28" s="18"/>
      <c r="C28" s="37" t="s">
        <v>2158</v>
      </c>
      <c r="D28" s="24"/>
      <c r="E28" s="24"/>
      <c r="F28" s="22"/>
      <c r="G28" s="22"/>
      <c r="H28" s="18"/>
      <c r="I28" s="18"/>
      <c r="J28" s="18"/>
      <c r="K28" s="18"/>
      <c r="L28" s="18"/>
      <c r="M28" s="18"/>
      <c r="N28" s="18"/>
    </row>
    <row r="29" spans="2:14" ht="16" x14ac:dyDescent="0.35">
      <c r="B29" s="18"/>
      <c r="C29" s="37" t="s">
        <v>2159</v>
      </c>
      <c r="D29" s="24"/>
      <c r="E29" s="24"/>
      <c r="F29" s="22"/>
      <c r="G29" s="22"/>
      <c r="H29" s="18"/>
      <c r="I29" s="18"/>
      <c r="J29" s="18"/>
      <c r="K29" s="18"/>
      <c r="L29" s="18"/>
      <c r="M29" s="18"/>
      <c r="N29" s="18"/>
    </row>
    <row r="30" spans="2:14" ht="16" x14ac:dyDescent="0.35">
      <c r="B30" s="18"/>
      <c r="C30" s="37" t="s">
        <v>2160</v>
      </c>
      <c r="D30" s="24"/>
      <c r="E30" s="24"/>
      <c r="F30" s="22"/>
      <c r="G30" s="22"/>
      <c r="H30" s="18"/>
      <c r="I30" s="18"/>
      <c r="J30" s="18"/>
      <c r="K30" s="18"/>
      <c r="L30" s="18"/>
      <c r="M30" s="18"/>
      <c r="N30" s="18"/>
    </row>
    <row r="31" spans="2:14" ht="16" x14ac:dyDescent="0.35">
      <c r="B31" s="18"/>
      <c r="C31" s="37" t="s">
        <v>2161</v>
      </c>
      <c r="D31" s="24"/>
      <c r="E31" s="24"/>
      <c r="F31" s="22"/>
      <c r="G31" s="22"/>
      <c r="H31" s="18"/>
      <c r="I31" s="18"/>
      <c r="J31" s="18"/>
      <c r="K31" s="18"/>
      <c r="L31" s="18"/>
      <c r="M31" s="18"/>
      <c r="N31" s="18"/>
    </row>
    <row r="32" spans="2:14" ht="16" x14ac:dyDescent="0.35">
      <c r="B32" s="18"/>
      <c r="C32" s="34"/>
      <c r="D32" s="34"/>
      <c r="E32" s="34"/>
      <c r="F32" s="22"/>
      <c r="G32" s="22"/>
      <c r="H32" s="18"/>
      <c r="I32" s="18"/>
      <c r="J32" s="18"/>
      <c r="K32" s="18"/>
      <c r="L32" s="18"/>
      <c r="M32" s="18"/>
      <c r="N32" s="18"/>
    </row>
    <row r="33" spans="2:14" ht="16" x14ac:dyDescent="0.4">
      <c r="B33" s="18"/>
      <c r="C33" s="369" t="s">
        <v>2071</v>
      </c>
      <c r="D33" s="369"/>
      <c r="E33" s="38" t="s">
        <v>2113</v>
      </c>
      <c r="F33" s="22"/>
      <c r="G33" s="22"/>
      <c r="H33" s="18"/>
      <c r="I33" s="18"/>
      <c r="J33" s="18"/>
      <c r="K33" s="18"/>
      <c r="L33" s="18"/>
      <c r="M33" s="18"/>
      <c r="N33" s="18"/>
    </row>
    <row r="34" spans="2:14" s="42" customFormat="1" ht="16" x14ac:dyDescent="0.4">
      <c r="B34" s="39"/>
      <c r="C34" s="40"/>
      <c r="D34" s="40"/>
      <c r="E34" s="41"/>
      <c r="F34" s="39"/>
      <c r="G34" s="39"/>
      <c r="H34" s="39"/>
      <c r="I34" s="39"/>
      <c r="J34" s="39"/>
      <c r="K34" s="39"/>
      <c r="L34" s="39"/>
      <c r="M34" s="39"/>
      <c r="N34" s="39"/>
    </row>
    <row r="35" spans="2:14" s="44" customFormat="1" ht="32" x14ac:dyDescent="0.35">
      <c r="B35" s="43"/>
      <c r="C35" s="268" t="s">
        <v>2384</v>
      </c>
      <c r="E35" s="45" t="s">
        <v>2162</v>
      </c>
      <c r="G35" s="46" t="s">
        <v>2163</v>
      </c>
      <c r="H35" s="43"/>
    </row>
    <row r="36" spans="2:14" s="42" customFormat="1" ht="16" x14ac:dyDescent="0.35">
      <c r="B36" s="39"/>
      <c r="C36" s="47"/>
      <c r="E36" s="47"/>
      <c r="G36" s="47"/>
      <c r="H36" s="39"/>
    </row>
    <row r="37" spans="2:14" ht="16" x14ac:dyDescent="0.4">
      <c r="B37" s="18"/>
      <c r="C37" s="29" t="s">
        <v>2072</v>
      </c>
      <c r="D37" s="34"/>
      <c r="E37" s="48"/>
      <c r="F37" s="22"/>
      <c r="G37" s="22"/>
      <c r="H37" s="18"/>
      <c r="I37" s="18"/>
      <c r="J37" s="18"/>
      <c r="K37" s="18"/>
      <c r="L37" s="18"/>
      <c r="M37" s="18"/>
      <c r="N37" s="18"/>
    </row>
    <row r="38" spans="2:14" ht="16" x14ac:dyDescent="0.4">
      <c r="B38" s="18"/>
      <c r="C38" s="49"/>
      <c r="D38" s="49"/>
      <c r="E38" s="50"/>
      <c r="F38" s="18"/>
      <c r="G38" s="18"/>
      <c r="H38" s="18"/>
      <c r="I38" s="18"/>
      <c r="J38" s="18"/>
      <c r="K38" s="18"/>
      <c r="L38" s="18"/>
      <c r="M38" s="18"/>
      <c r="N38" s="18"/>
    </row>
    <row r="40" spans="2:14" ht="15.65" customHeight="1" x14ac:dyDescent="0.35">
      <c r="B40" s="18"/>
      <c r="C40" s="51" t="s">
        <v>2164</v>
      </c>
      <c r="D40" s="52"/>
      <c r="E40" s="53" t="s">
        <v>2165</v>
      </c>
      <c r="F40" s="54"/>
      <c r="G40" s="55"/>
      <c r="H40" s="18"/>
    </row>
    <row r="41" spans="2:14" ht="43.5" customHeight="1" x14ac:dyDescent="0.35">
      <c r="B41" s="18"/>
      <c r="C41" s="56" t="s">
        <v>2166</v>
      </c>
      <c r="D41" s="52"/>
      <c r="E41" s="57" t="s">
        <v>2167</v>
      </c>
      <c r="F41" s="58"/>
      <c r="G41" s="59"/>
      <c r="H41" s="18"/>
    </row>
    <row r="42" spans="2:14" ht="45" customHeight="1" x14ac:dyDescent="0.35">
      <c r="B42" s="18"/>
      <c r="C42" s="56" t="s">
        <v>2168</v>
      </c>
      <c r="D42" s="52"/>
      <c r="E42" s="372" t="s">
        <v>2169</v>
      </c>
      <c r="F42" s="373"/>
      <c r="G42" s="59"/>
      <c r="H42" s="18"/>
    </row>
    <row r="43" spans="2:14" ht="30" customHeight="1" x14ac:dyDescent="0.35">
      <c r="B43" s="18"/>
      <c r="C43" s="56" t="s">
        <v>2170</v>
      </c>
      <c r="D43" s="52"/>
      <c r="E43" s="57" t="s">
        <v>2171</v>
      </c>
      <c r="F43" s="58"/>
      <c r="G43" s="59"/>
      <c r="H43" s="18"/>
    </row>
    <row r="44" spans="2:14" ht="48" customHeight="1" x14ac:dyDescent="0.35">
      <c r="B44" s="18"/>
      <c r="C44" s="60" t="s">
        <v>2172</v>
      </c>
      <c r="D44" s="52"/>
      <c r="E44" s="374" t="s">
        <v>2173</v>
      </c>
      <c r="F44" s="375"/>
      <c r="G44" s="61"/>
      <c r="H44" s="18"/>
    </row>
    <row r="45" spans="2:14" ht="9" customHeight="1" x14ac:dyDescent="0.35">
      <c r="B45" s="18"/>
      <c r="H45" s="18"/>
    </row>
    <row r="46" spans="2:14" ht="17.25" customHeight="1" thickBot="1" x14ac:dyDescent="0.45">
      <c r="B46" s="18"/>
      <c r="C46" s="370" t="s">
        <v>2174</v>
      </c>
      <c r="D46" s="370"/>
      <c r="E46" s="370"/>
      <c r="F46" s="370"/>
      <c r="G46" s="370"/>
      <c r="H46" s="18"/>
    </row>
    <row r="47" spans="2:14" ht="24" customHeight="1" thickBot="1" x14ac:dyDescent="0.45">
      <c r="B47" s="18"/>
      <c r="C47" s="371" t="s">
        <v>2175</v>
      </c>
      <c r="D47" s="371"/>
      <c r="E47" s="371"/>
      <c r="F47" s="371"/>
      <c r="G47" s="371"/>
      <c r="H47" s="18"/>
    </row>
    <row r="48" spans="2:14" ht="19.5" customHeight="1" thickBot="1" x14ac:dyDescent="0.45">
      <c r="C48" s="370" t="s">
        <v>2176</v>
      </c>
      <c r="D48" s="370"/>
      <c r="E48" s="370"/>
      <c r="F48" s="370"/>
      <c r="G48" s="370"/>
    </row>
    <row r="49" spans="2:15" ht="18.75" customHeight="1" thickBot="1" x14ac:dyDescent="0.45">
      <c r="C49" s="364" t="s">
        <v>2177</v>
      </c>
      <c r="D49" s="364"/>
      <c r="E49" s="364"/>
      <c r="F49" s="364"/>
      <c r="G49" s="364"/>
    </row>
    <row r="50" spans="2:15" ht="16.5" thickBot="1" x14ac:dyDescent="0.4">
      <c r="C50" s="62"/>
      <c r="D50" s="62"/>
      <c r="E50" s="62"/>
      <c r="F50" s="62"/>
      <c r="G50" s="63"/>
    </row>
    <row r="51" spans="2:15" ht="18.75" customHeight="1" x14ac:dyDescent="0.35">
      <c r="C51" s="365" t="s">
        <v>2178</v>
      </c>
      <c r="D51" s="365"/>
      <c r="E51" s="365"/>
      <c r="G51" s="18"/>
    </row>
    <row r="52" spans="2:15" ht="16" x14ac:dyDescent="0.35">
      <c r="C52" s="366" t="s">
        <v>2382</v>
      </c>
      <c r="D52" s="366"/>
      <c r="E52" s="366"/>
    </row>
    <row r="53" spans="2:15" ht="16" x14ac:dyDescent="0.35">
      <c r="B53" s="64" t="s">
        <v>2179</v>
      </c>
      <c r="C53" s="65"/>
      <c r="D53" s="64"/>
      <c r="E53" s="66"/>
      <c r="F53" s="64"/>
      <c r="G53" s="64"/>
      <c r="H53" s="18"/>
    </row>
    <row r="54" spans="2:15" ht="16" x14ac:dyDescent="0.35">
      <c r="B54" s="67"/>
      <c r="C54" s="67"/>
      <c r="D54" s="18"/>
      <c r="E54" s="68"/>
      <c r="F54" s="18"/>
      <c r="G54" s="68"/>
      <c r="H54" s="18"/>
    </row>
    <row r="55" spans="2:15" s="71" customFormat="1" ht="16" x14ac:dyDescent="0.35">
      <c r="B55" s="64" t="s">
        <v>2180</v>
      </c>
      <c r="C55" s="69"/>
      <c r="D55" s="64"/>
      <c r="E55" s="70"/>
      <c r="F55" s="64"/>
      <c r="G55" s="64"/>
      <c r="H55" s="64"/>
    </row>
    <row r="56" spans="2:15" s="71" customFormat="1" ht="16" x14ac:dyDescent="0.35">
      <c r="B56" s="64" t="s">
        <v>2180</v>
      </c>
      <c r="C56" s="69"/>
      <c r="D56" s="64"/>
      <c r="E56" s="70"/>
      <c r="F56" s="64"/>
      <c r="G56" s="64"/>
      <c r="H56" s="64"/>
    </row>
    <row r="57" spans="2:15" ht="15" customHeight="1" x14ac:dyDescent="0.35">
      <c r="B57" s="67"/>
      <c r="C57" s="67"/>
      <c r="D57" s="18"/>
      <c r="E57" s="68"/>
      <c r="F57" s="18"/>
      <c r="G57" s="68"/>
      <c r="H57" s="18"/>
    </row>
    <row r="58" spans="2:15" ht="16" x14ac:dyDescent="0.35">
      <c r="B58" s="64" t="s">
        <v>2181</v>
      </c>
      <c r="C58" s="72"/>
      <c r="D58" s="64"/>
      <c r="E58" s="66"/>
      <c r="F58" s="64"/>
      <c r="G58" s="64"/>
      <c r="H58" s="18"/>
      <c r="O58" s="71"/>
    </row>
    <row r="59" spans="2:15" s="71" customFormat="1" ht="16" x14ac:dyDescent="0.35">
      <c r="B59" s="64" t="s">
        <v>2181</v>
      </c>
      <c r="C59" s="69"/>
      <c r="D59" s="64"/>
      <c r="E59" s="66"/>
      <c r="F59" s="64"/>
      <c r="G59" s="64"/>
      <c r="H59" s="64"/>
    </row>
    <row r="60" spans="2:15" ht="16" x14ac:dyDescent="0.35">
      <c r="B60" s="64" t="s">
        <v>2181</v>
      </c>
      <c r="C60" s="69"/>
      <c r="D60" s="64"/>
      <c r="E60" s="70"/>
      <c r="F60" s="64"/>
      <c r="G60" s="64"/>
      <c r="H60" s="18"/>
    </row>
    <row r="61" spans="2:15" s="71" customFormat="1" ht="16" x14ac:dyDescent="0.35">
      <c r="B61" s="64" t="s">
        <v>2181</v>
      </c>
      <c r="C61" s="69"/>
      <c r="D61" s="64"/>
      <c r="E61" s="66"/>
      <c r="F61" s="64"/>
      <c r="G61" s="73"/>
      <c r="H61" s="64"/>
    </row>
    <row r="62" spans="2:15" ht="16" x14ac:dyDescent="0.35">
      <c r="B62" s="64" t="s">
        <v>2181</v>
      </c>
      <c r="C62" s="72"/>
      <c r="D62" s="64"/>
      <c r="E62" s="66"/>
      <c r="F62" s="64"/>
      <c r="G62" s="64"/>
      <c r="H62" s="18"/>
    </row>
    <row r="63" spans="2:15" ht="16" x14ac:dyDescent="0.35">
      <c r="B63" s="64" t="s">
        <v>2181</v>
      </c>
      <c r="C63" s="69"/>
      <c r="D63" s="64"/>
      <c r="E63" s="70"/>
      <c r="F63" s="64"/>
      <c r="G63" s="64"/>
      <c r="H63" s="18"/>
    </row>
    <row r="64" spans="2:15" s="71" customFormat="1" ht="16" x14ac:dyDescent="0.35">
      <c r="B64" s="64" t="s">
        <v>2181</v>
      </c>
      <c r="C64" s="69"/>
      <c r="D64" s="64"/>
      <c r="E64" s="66"/>
      <c r="F64" s="64"/>
      <c r="G64" s="73"/>
      <c r="H64" s="64"/>
    </row>
    <row r="65" spans="2:8" ht="16" x14ac:dyDescent="0.35">
      <c r="B65" s="64" t="s">
        <v>2181</v>
      </c>
      <c r="C65" s="72"/>
      <c r="D65" s="64"/>
      <c r="E65" s="66"/>
      <c r="F65" s="64"/>
      <c r="G65" s="64"/>
      <c r="H65" s="18"/>
    </row>
    <row r="66" spans="2:8" s="71" customFormat="1" ht="16" x14ac:dyDescent="0.35">
      <c r="B66" s="64" t="s">
        <v>2181</v>
      </c>
      <c r="C66" s="69"/>
      <c r="D66" s="64"/>
      <c r="E66" s="70"/>
      <c r="F66" s="64"/>
      <c r="G66" s="64"/>
      <c r="H66" s="64"/>
    </row>
    <row r="67" spans="2:8" s="71" customFormat="1" ht="16" x14ac:dyDescent="0.35">
      <c r="B67" s="64" t="s">
        <v>2181</v>
      </c>
      <c r="C67" s="69"/>
      <c r="D67" s="64"/>
      <c r="E67" s="66"/>
      <c r="F67" s="64"/>
      <c r="G67" s="73"/>
      <c r="H67" s="64"/>
    </row>
    <row r="68" spans="2:8" s="71" customFormat="1" ht="16" x14ac:dyDescent="0.35">
      <c r="B68" s="67"/>
      <c r="C68" s="67"/>
      <c r="D68" s="18"/>
      <c r="E68" s="68"/>
      <c r="F68" s="18"/>
      <c r="G68" s="68"/>
      <c r="H68" s="64"/>
    </row>
    <row r="69" spans="2:8" ht="16" x14ac:dyDescent="0.35">
      <c r="B69" s="64" t="s">
        <v>2182</v>
      </c>
      <c r="C69" s="65"/>
      <c r="D69" s="64"/>
      <c r="E69" s="66"/>
      <c r="F69" s="64"/>
      <c r="G69" s="64"/>
      <c r="H69" s="18"/>
    </row>
    <row r="70" spans="2:8" s="71" customFormat="1" ht="16" x14ac:dyDescent="0.35">
      <c r="B70" s="64" t="s">
        <v>2182</v>
      </c>
      <c r="C70" s="74"/>
      <c r="D70" s="64"/>
      <c r="E70" s="66"/>
      <c r="F70" s="64"/>
      <c r="G70" s="64"/>
      <c r="H70" s="64"/>
    </row>
    <row r="71" spans="2:8" s="71" customFormat="1" ht="16" x14ac:dyDescent="0.35">
      <c r="B71" s="64" t="s">
        <v>2182</v>
      </c>
      <c r="C71" s="74"/>
      <c r="D71" s="64"/>
      <c r="E71" s="66"/>
      <c r="F71" s="64"/>
      <c r="G71" s="64"/>
      <c r="H71" s="64"/>
    </row>
    <row r="72" spans="2:8" ht="16" x14ac:dyDescent="0.35">
      <c r="B72" s="64" t="s">
        <v>2182</v>
      </c>
      <c r="C72" s="74"/>
      <c r="D72" s="64"/>
      <c r="E72" s="66"/>
      <c r="F72" s="64"/>
      <c r="G72" s="64"/>
      <c r="H72" s="18"/>
    </row>
    <row r="73" spans="2:8" s="71" customFormat="1" ht="16" x14ac:dyDescent="0.35">
      <c r="B73" s="64" t="s">
        <v>2182</v>
      </c>
      <c r="C73" s="74"/>
      <c r="D73" s="64"/>
      <c r="E73" s="66"/>
      <c r="F73" s="64"/>
      <c r="G73" s="64"/>
      <c r="H73" s="64"/>
    </row>
    <row r="74" spans="2:8" s="71" customFormat="1" ht="16" x14ac:dyDescent="0.35">
      <c r="B74" s="64" t="s">
        <v>2182</v>
      </c>
      <c r="C74" s="75"/>
      <c r="D74" s="64"/>
      <c r="E74" s="66"/>
      <c r="F74" s="64"/>
      <c r="G74" s="64"/>
      <c r="H74" s="64"/>
    </row>
    <row r="75" spans="2:8" ht="16" x14ac:dyDescent="0.35">
      <c r="B75" s="64" t="s">
        <v>2182</v>
      </c>
      <c r="C75" s="74"/>
      <c r="D75" s="64"/>
      <c r="E75" s="66"/>
      <c r="F75" s="64"/>
      <c r="G75" s="64"/>
      <c r="H75" s="18"/>
    </row>
    <row r="76" spans="2:8" ht="16" x14ac:dyDescent="0.35">
      <c r="B76" s="64" t="s">
        <v>2182</v>
      </c>
      <c r="C76" s="74"/>
      <c r="D76" s="64"/>
      <c r="E76" s="66"/>
      <c r="F76" s="64"/>
      <c r="G76" s="64"/>
      <c r="H76" s="18"/>
    </row>
    <row r="77" spans="2:8" ht="16" x14ac:dyDescent="0.35">
      <c r="B77" s="64" t="s">
        <v>2182</v>
      </c>
      <c r="C77" s="76"/>
      <c r="D77" s="64"/>
      <c r="E77" s="66"/>
      <c r="F77" s="64"/>
      <c r="G77" s="64"/>
      <c r="H77" s="18"/>
    </row>
    <row r="78" spans="2:8" ht="16" x14ac:dyDescent="0.35">
      <c r="B78" s="64" t="s">
        <v>2182</v>
      </c>
      <c r="C78" s="74"/>
      <c r="D78" s="64"/>
      <c r="E78" s="77"/>
      <c r="F78" s="64"/>
      <c r="G78" s="64"/>
      <c r="H78" s="18"/>
    </row>
    <row r="79" spans="2:8" ht="16" x14ac:dyDescent="0.35">
      <c r="B79" s="64" t="s">
        <v>2182</v>
      </c>
      <c r="C79" s="78"/>
      <c r="D79" s="64"/>
      <c r="E79" s="66"/>
      <c r="F79" s="64"/>
      <c r="G79" s="64"/>
      <c r="H79" s="18"/>
    </row>
    <row r="80" spans="2:8" ht="16" x14ac:dyDescent="0.35">
      <c r="B80" s="64" t="s">
        <v>2182</v>
      </c>
      <c r="C80" s="74"/>
      <c r="D80" s="64"/>
      <c r="E80" s="66"/>
      <c r="F80" s="64"/>
      <c r="G80" s="64"/>
      <c r="H80" s="18"/>
    </row>
    <row r="81" spans="2:8" ht="16" x14ac:dyDescent="0.35">
      <c r="B81" s="64" t="s">
        <v>2182</v>
      </c>
      <c r="C81" s="74"/>
      <c r="D81" s="64"/>
      <c r="E81" s="66"/>
      <c r="F81" s="64"/>
      <c r="G81" s="64"/>
      <c r="H81" s="18"/>
    </row>
    <row r="82" spans="2:8" ht="16" x14ac:dyDescent="0.35">
      <c r="B82" s="64" t="s">
        <v>2182</v>
      </c>
      <c r="C82" s="74"/>
      <c r="D82" s="64"/>
      <c r="E82" s="66"/>
      <c r="F82" s="64"/>
      <c r="G82" s="64"/>
      <c r="H82" s="18"/>
    </row>
    <row r="83" spans="2:8" ht="16" x14ac:dyDescent="0.35">
      <c r="B83" s="64" t="s">
        <v>2182</v>
      </c>
      <c r="C83" s="74"/>
      <c r="D83" s="64"/>
      <c r="E83" s="66"/>
      <c r="F83" s="64"/>
      <c r="G83" s="64"/>
      <c r="H83" s="18"/>
    </row>
    <row r="84" spans="2:8" ht="16" x14ac:dyDescent="0.35">
      <c r="B84" s="64"/>
      <c r="C84" s="67"/>
      <c r="D84" s="79"/>
      <c r="E84" s="80"/>
      <c r="F84" s="79"/>
      <c r="G84" s="79"/>
      <c r="H84" s="18"/>
    </row>
    <row r="85" spans="2:8" ht="16" x14ac:dyDescent="0.35">
      <c r="B85" s="64"/>
      <c r="C85" s="69"/>
      <c r="D85" s="64"/>
      <c r="E85" s="81"/>
      <c r="F85" s="64"/>
      <c r="G85" s="64"/>
      <c r="H85" s="18"/>
    </row>
    <row r="86" spans="2:8" ht="16" x14ac:dyDescent="0.35">
      <c r="B86" s="64"/>
      <c r="C86" s="69"/>
      <c r="D86" s="64"/>
      <c r="E86" s="81"/>
      <c r="F86" s="64"/>
      <c r="G86" s="64"/>
      <c r="H86" s="18"/>
    </row>
    <row r="87" spans="2:8" ht="16" x14ac:dyDescent="0.35">
      <c r="B87" s="64"/>
      <c r="C87" s="69"/>
      <c r="D87" s="64"/>
      <c r="E87" s="81"/>
      <c r="F87" s="64"/>
      <c r="G87" s="64"/>
      <c r="H87" s="18"/>
    </row>
    <row r="88" spans="2:8" ht="16" x14ac:dyDescent="0.35">
      <c r="B88" s="64"/>
      <c r="C88" s="69"/>
      <c r="D88" s="64"/>
      <c r="E88" s="81"/>
      <c r="F88" s="64"/>
      <c r="G88" s="64"/>
      <c r="H88" s="18"/>
    </row>
    <row r="89" spans="2:8" s="71" customFormat="1" ht="16" x14ac:dyDescent="0.35">
      <c r="B89" s="67"/>
      <c r="C89" s="67"/>
      <c r="D89" s="79"/>
      <c r="E89" s="80"/>
      <c r="F89" s="79"/>
      <c r="G89" s="79"/>
      <c r="H89" s="64"/>
    </row>
    <row r="90" spans="2:8" ht="16" x14ac:dyDescent="0.35">
      <c r="B90" s="64" t="s">
        <v>2183</v>
      </c>
      <c r="C90" s="69"/>
      <c r="D90" s="64"/>
      <c r="E90" s="66"/>
      <c r="F90" s="64"/>
      <c r="G90" s="64"/>
      <c r="H90" s="18"/>
    </row>
    <row r="91" spans="2:8" ht="16" x14ac:dyDescent="0.35">
      <c r="B91" s="64" t="s">
        <v>2183</v>
      </c>
      <c r="C91" s="69"/>
      <c r="D91" s="64"/>
      <c r="E91" s="66"/>
      <c r="F91" s="64"/>
      <c r="G91" s="64"/>
      <c r="H91" s="18"/>
    </row>
    <row r="92" spans="2:8" ht="16" x14ac:dyDescent="0.35">
      <c r="B92" s="64" t="s">
        <v>2183</v>
      </c>
      <c r="C92" s="69"/>
      <c r="D92" s="64"/>
      <c r="E92" s="66"/>
      <c r="F92" s="64"/>
      <c r="G92" s="64"/>
      <c r="H92" s="18"/>
    </row>
    <row r="93" spans="2:8" ht="16" x14ac:dyDescent="0.35">
      <c r="B93" s="64" t="s">
        <v>2183</v>
      </c>
      <c r="C93" s="66"/>
      <c r="D93" s="64"/>
      <c r="E93" s="66"/>
      <c r="F93" s="64"/>
      <c r="G93" s="64"/>
      <c r="H93" s="18"/>
    </row>
    <row r="94" spans="2:8" ht="16" x14ac:dyDescent="0.35">
      <c r="B94" s="18"/>
      <c r="C94" s="49"/>
      <c r="D94" s="49"/>
      <c r="E94" s="49"/>
      <c r="F94" s="49"/>
      <c r="G94" s="18"/>
      <c r="H94" s="18"/>
    </row>
    <row r="95" spans="2:8" ht="16" x14ac:dyDescent="0.35">
      <c r="B95" s="18"/>
      <c r="H95" s="18"/>
    </row>
    <row r="103" ht="16" x14ac:dyDescent="0.35"/>
    <row r="104" ht="16" x14ac:dyDescent="0.35"/>
    <row r="105" ht="16" x14ac:dyDescent="0.35"/>
    <row r="106" ht="16" x14ac:dyDescent="0.35"/>
    <row r="107" ht="16" x14ac:dyDescent="0.35"/>
    <row r="108" ht="16" x14ac:dyDescent="0.35"/>
    <row r="109" ht="16" x14ac:dyDescent="0.35"/>
    <row r="110" ht="16" x14ac:dyDescent="0.35"/>
    <row r="111" ht="16" x14ac:dyDescent="0.35"/>
    <row r="112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00000000-0002-0000-0000-000000000000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00000000-0002-0000-0000-000001000000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00000000-0002-0000-0000-000002000000}">
      <formula1>444</formula1>
      <formula2>445</formula2>
    </dataValidation>
    <dataValidation allowBlank="1" showInputMessage="1" showErrorMessage="1" errorTitle="Veuillez ne pas modifier" error="Veuillez ne pas modifier ces cellules" sqref="C52:E52" xr:uid="{00000000-0002-0000-0000-000003000000}"/>
    <dataValidation type="whole" allowBlank="1" showInputMessage="1" showErrorMessage="1" errorTitle="Veuillez ne pas modifier" error="Veuillez ne pas modifier ces cellules" sqref="C11" xr:uid="{00000000-0002-0000-0000-000004000000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0000000}"/>
    <hyperlink ref="G49" r:id="rId2" display="Give us your feedback or report a conflict in the data! Write to us at  data@eiti.org" xr:uid="{00000000-0004-0000-0000-000001000000}"/>
    <hyperlink ref="E49:F49" r:id="rId3" display="Give us your feedback or report a conflict in the data! Write to us at  data@eiti.org" xr:uid="{00000000-0004-0000-0000-000002000000}"/>
    <hyperlink ref="F49" r:id="rId4" display="Give us your feedback or report a conflict in the data! Write to us at  data@eiti.org" xr:uid="{00000000-0004-0000-0000-000003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04000000}"/>
    <hyperlink ref="E33" r:id="rId6" xr:uid="{00000000-0004-0000-0000-000005000000}"/>
    <hyperlink ref="C46:G46" r:id="rId7" display="Pour plus d’information sur l’ITIE, visitez notre site Internet  https://eiti.org" xr:uid="{00000000-0004-0000-0000-000006000000}"/>
    <hyperlink ref="C47:G47" r:id="rId8" display="Vous voulez en savoir plus sur votre pays ? Vérifiez si votre pays met en œuvre la Norme ITIE en visitant https://eiti.org/countries" xr:uid="{00000000-0004-0000-0000-000007000000}"/>
    <hyperlink ref="C48:G48" r:id="rId9" display="Pour la version la plus récente des modèles de données résumées, consultez https://eiti.org/fr/document/modele-donnees-resumees-itie" xr:uid="{00000000-0004-0000-0000-000008000000}"/>
    <hyperlink ref="C19:E19" r:id="rId10" display="3. Prière de soumettre cette fiche de données en même temps que le Rapport ITIE. L’envoyer au Secrétariat international à : data@eiti.org. " xr:uid="{00000000-0004-0000-0000-000009000000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opLeftCell="A36" zoomScale="85" zoomScaleNormal="85" workbookViewId="0">
      <selection activeCell="G55" sqref="G55"/>
    </sheetView>
  </sheetViews>
  <sheetFormatPr defaultColWidth="4" defaultRowHeight="24" customHeight="1" x14ac:dyDescent="0.35"/>
  <cols>
    <col min="1" max="1" width="4" style="17"/>
    <col min="2" max="2" width="4" style="17" hidden="1" customWidth="1"/>
    <col min="3" max="3" width="84.08984375" style="17" customWidth="1"/>
    <col min="4" max="4" width="2.90625" style="17" customWidth="1"/>
    <col min="5" max="5" width="63.453125" style="17" bestFit="1" customWidth="1"/>
    <col min="6" max="6" width="2.90625" style="17" customWidth="1"/>
    <col min="7" max="7" width="58.453125" style="17" customWidth="1"/>
    <col min="8" max="10" width="4" style="17"/>
    <col min="11" max="11" width="9.54296875" style="17" bestFit="1" customWidth="1"/>
    <col min="12" max="14" width="4" style="17"/>
    <col min="15" max="15" width="42" style="17" bestFit="1" customWidth="1"/>
    <col min="16" max="16" width="50" style="17" customWidth="1"/>
    <col min="17" max="16384" width="4" style="17"/>
  </cols>
  <sheetData>
    <row r="1" spans="2:9" ht="15.75" hidden="1" customHeight="1" x14ac:dyDescent="0.35"/>
    <row r="2" spans="2:9" ht="16" hidden="1" x14ac:dyDescent="0.35">
      <c r="C2" s="18"/>
      <c r="E2" s="18"/>
    </row>
    <row r="3" spans="2:9" ht="16" hidden="1" x14ac:dyDescent="0.35">
      <c r="B3" s="18"/>
      <c r="C3" s="18"/>
      <c r="E3" s="19"/>
      <c r="G3" s="19" t="s">
        <v>2184</v>
      </c>
      <c r="H3" s="18"/>
    </row>
    <row r="4" spans="2:9" ht="16" hidden="1" x14ac:dyDescent="0.35">
      <c r="B4" s="18"/>
      <c r="C4" s="18"/>
      <c r="E4" s="19"/>
      <c r="G4" s="19">
        <f>Introduction!G4</f>
        <v>43868</v>
      </c>
      <c r="H4" s="18"/>
    </row>
    <row r="5" spans="2:9" ht="16" hidden="1" x14ac:dyDescent="0.35">
      <c r="B5" s="18"/>
      <c r="H5" s="18"/>
    </row>
    <row r="6" spans="2:9" ht="16" hidden="1" x14ac:dyDescent="0.35">
      <c r="B6" s="18"/>
      <c r="H6" s="18"/>
    </row>
    <row r="7" spans="2:9" ht="16" x14ac:dyDescent="0.35">
      <c r="B7" s="18"/>
      <c r="H7" s="18"/>
    </row>
    <row r="8" spans="2:9" ht="16" x14ac:dyDescent="0.35">
      <c r="B8" s="18"/>
      <c r="C8" s="21" t="s">
        <v>2226</v>
      </c>
      <c r="D8" s="21"/>
      <c r="E8" s="21"/>
      <c r="F8" s="21"/>
      <c r="G8" s="21"/>
      <c r="H8" s="18"/>
    </row>
    <row r="9" spans="2:9" ht="19.5" customHeight="1" x14ac:dyDescent="0.35">
      <c r="B9" s="18"/>
      <c r="C9" s="82" t="s">
        <v>2185</v>
      </c>
      <c r="D9" s="83"/>
      <c r="E9" s="83"/>
      <c r="F9" s="83"/>
      <c r="G9" s="82"/>
      <c r="H9" s="18"/>
    </row>
    <row r="10" spans="2:9" ht="30.65" customHeight="1" x14ac:dyDescent="0.35">
      <c r="B10" s="18"/>
      <c r="C10" s="377" t="s">
        <v>2227</v>
      </c>
      <c r="D10" s="377"/>
      <c r="E10" s="377"/>
      <c r="F10" s="84"/>
      <c r="G10" s="379"/>
      <c r="H10" s="18"/>
    </row>
    <row r="11" spans="2:9" ht="31.5" customHeight="1" x14ac:dyDescent="0.35">
      <c r="B11" s="18"/>
      <c r="C11" s="378" t="s">
        <v>2114</v>
      </c>
      <c r="D11" s="378"/>
      <c r="E11" s="378"/>
      <c r="F11" s="84"/>
      <c r="G11" s="379"/>
      <c r="H11" s="18"/>
    </row>
    <row r="12" spans="2:9" ht="14.4" customHeight="1" x14ac:dyDescent="0.35">
      <c r="B12" s="18"/>
      <c r="C12" s="378" t="s">
        <v>2228</v>
      </c>
      <c r="D12" s="378"/>
      <c r="E12" s="378"/>
      <c r="F12" s="378"/>
      <c r="G12" s="379"/>
      <c r="H12" s="18"/>
    </row>
    <row r="13" spans="2:9" ht="14.15" customHeight="1" x14ac:dyDescent="0.4">
      <c r="B13" s="18"/>
      <c r="C13" s="85" t="s">
        <v>2229</v>
      </c>
      <c r="D13" s="85"/>
      <c r="E13" s="85"/>
      <c r="F13" s="85"/>
      <c r="G13" s="379"/>
      <c r="H13" s="86"/>
      <c r="I13" s="86"/>
    </row>
    <row r="14" spans="2:9" ht="16" x14ac:dyDescent="0.35">
      <c r="B14" s="18"/>
      <c r="D14" s="87"/>
      <c r="E14" s="87"/>
      <c r="H14" s="18"/>
    </row>
    <row r="15" spans="2:9" ht="32" x14ac:dyDescent="0.35">
      <c r="B15" s="18"/>
      <c r="C15" s="268" t="s">
        <v>2384</v>
      </c>
      <c r="D15" s="42"/>
      <c r="E15" s="45" t="s">
        <v>2073</v>
      </c>
      <c r="F15" s="42"/>
      <c r="G15" s="88" t="s">
        <v>2163</v>
      </c>
      <c r="H15" s="18"/>
    </row>
    <row r="16" spans="2:9" ht="16" x14ac:dyDescent="0.35">
      <c r="B16" s="18"/>
      <c r="D16" s="87"/>
      <c r="E16" s="87"/>
      <c r="H16" s="18"/>
    </row>
    <row r="17" spans="1:15" ht="23" thickBot="1" x14ac:dyDescent="0.4">
      <c r="B17" s="89"/>
      <c r="C17" s="90" t="s">
        <v>2186</v>
      </c>
      <c r="D17" s="91"/>
      <c r="E17" s="92"/>
      <c r="F17" s="91"/>
      <c r="G17" s="91"/>
      <c r="H17" s="18"/>
    </row>
    <row r="18" spans="1:15" ht="16.5" thickBot="1" x14ac:dyDescent="0.4">
      <c r="A18" s="93"/>
      <c r="B18" s="94"/>
      <c r="C18" s="95" t="s">
        <v>2187</v>
      </c>
      <c r="D18" s="96"/>
      <c r="E18" s="97" t="s">
        <v>2188</v>
      </c>
      <c r="F18" s="96"/>
      <c r="G18" s="98" t="s">
        <v>2189</v>
      </c>
      <c r="H18" s="18"/>
      <c r="I18" s="18"/>
      <c r="J18" s="18"/>
      <c r="K18" s="18"/>
      <c r="L18" s="18"/>
      <c r="M18" s="18"/>
      <c r="N18" s="18"/>
    </row>
    <row r="19" spans="1:15" ht="16.5" thickBot="1" x14ac:dyDescent="0.4">
      <c r="B19" s="99"/>
      <c r="C19" s="100" t="s">
        <v>2179</v>
      </c>
      <c r="D19" s="91"/>
      <c r="E19" s="101"/>
      <c r="F19" s="91"/>
      <c r="G19" s="101"/>
      <c r="H19" s="18"/>
      <c r="I19" s="18"/>
      <c r="J19" s="18"/>
      <c r="K19" s="18"/>
      <c r="L19" s="18"/>
      <c r="M19" s="18"/>
      <c r="N19" s="18"/>
    </row>
    <row r="20" spans="1:15" ht="16" x14ac:dyDescent="0.35">
      <c r="A20" s="71"/>
      <c r="B20" s="64" t="s">
        <v>2179</v>
      </c>
      <c r="C20" s="102" t="s">
        <v>2190</v>
      </c>
      <c r="D20" s="64"/>
      <c r="E20" s="269" t="s">
        <v>706</v>
      </c>
      <c r="F20" s="64"/>
      <c r="G20" s="103"/>
      <c r="H20" s="18"/>
      <c r="I20" s="18"/>
      <c r="K20" s="18"/>
      <c r="L20" s="18"/>
      <c r="M20" s="18"/>
      <c r="N20" s="18"/>
      <c r="O20" s="18"/>
    </row>
    <row r="21" spans="1:15" ht="16" x14ac:dyDescent="0.35">
      <c r="A21" s="71"/>
      <c r="B21" s="64" t="s">
        <v>2179</v>
      </c>
      <c r="C21" s="104" t="s">
        <v>2191</v>
      </c>
      <c r="D21" s="64"/>
      <c r="E21" s="105" t="str">
        <f>IFERROR(VLOOKUP($E$20,Table1_Country_codes_and_currencies[],3,FALSE),"")</f>
        <v>COD</v>
      </c>
      <c r="F21" s="64"/>
      <c r="G21" s="103"/>
      <c r="H21" s="18"/>
      <c r="I21" s="18"/>
      <c r="J21" s="18"/>
      <c r="K21" s="18"/>
      <c r="L21" s="18"/>
      <c r="M21" s="18"/>
      <c r="N21" s="18"/>
    </row>
    <row r="22" spans="1:15" ht="16" x14ac:dyDescent="0.35">
      <c r="B22" s="64" t="s">
        <v>2179</v>
      </c>
      <c r="C22" s="104" t="s">
        <v>2192</v>
      </c>
      <c r="D22" s="64"/>
      <c r="E22" s="105" t="str">
        <f>IFERROR(VLOOKUP($E$20,Table1_Country_codes_and_currencies[],7,FALSE),"")</f>
        <v>Franc congolais</v>
      </c>
      <c r="F22" s="64"/>
      <c r="G22" s="103"/>
      <c r="H22" s="18"/>
      <c r="I22" s="18"/>
      <c r="J22" s="18"/>
      <c r="K22" s="18"/>
      <c r="L22" s="18"/>
      <c r="M22" s="18"/>
      <c r="N22" s="18"/>
    </row>
    <row r="23" spans="1:15" ht="16.5" thickBot="1" x14ac:dyDescent="0.4">
      <c r="B23" s="64" t="s">
        <v>2179</v>
      </c>
      <c r="C23" s="106" t="s">
        <v>2193</v>
      </c>
      <c r="D23" s="107"/>
      <c r="E23" s="108" t="str">
        <f>IFERROR(VLOOKUP($E$20,Table1_Country_codes_and_currencies[],5,FALSE),"")</f>
        <v>CDF</v>
      </c>
      <c r="F23" s="107"/>
      <c r="G23" s="109"/>
      <c r="H23" s="18"/>
      <c r="I23" s="18"/>
      <c r="J23" s="18"/>
      <c r="K23" s="18"/>
      <c r="L23" s="18"/>
      <c r="M23" s="18"/>
      <c r="N23" s="18"/>
    </row>
    <row r="24" spans="1:15" ht="16.5" thickBot="1" x14ac:dyDescent="0.4">
      <c r="B24" s="99"/>
      <c r="C24" s="100" t="s">
        <v>2180</v>
      </c>
      <c r="D24" s="91"/>
      <c r="E24" s="101"/>
      <c r="F24" s="91"/>
      <c r="G24" s="101"/>
      <c r="H24" s="18"/>
      <c r="I24" s="18"/>
      <c r="J24" s="18"/>
      <c r="K24" s="18"/>
      <c r="L24" s="18"/>
      <c r="M24" s="18"/>
      <c r="N24" s="18"/>
    </row>
    <row r="25" spans="1:15" ht="16" x14ac:dyDescent="0.35">
      <c r="A25" s="71"/>
      <c r="B25" s="64" t="s">
        <v>2180</v>
      </c>
      <c r="C25" s="102" t="s">
        <v>2194</v>
      </c>
      <c r="D25" s="64"/>
      <c r="E25" s="270">
        <v>42736</v>
      </c>
      <c r="F25" s="64"/>
      <c r="G25" s="103"/>
      <c r="H25" s="18"/>
      <c r="I25" s="18"/>
      <c r="J25" s="18"/>
      <c r="K25" s="18"/>
      <c r="L25" s="18"/>
      <c r="M25" s="18"/>
      <c r="N25" s="18"/>
    </row>
    <row r="26" spans="1:15" ht="16.5" thickBot="1" x14ac:dyDescent="0.4">
      <c r="A26" s="71"/>
      <c r="B26" s="64" t="s">
        <v>2180</v>
      </c>
      <c r="C26" s="110" t="s">
        <v>2195</v>
      </c>
      <c r="D26" s="107"/>
      <c r="E26" s="270">
        <v>43100</v>
      </c>
      <c r="F26" s="107"/>
      <c r="G26" s="109"/>
      <c r="H26" s="18"/>
      <c r="I26" s="18"/>
      <c r="J26" s="18"/>
      <c r="K26" s="18"/>
      <c r="L26" s="18"/>
      <c r="M26" s="18"/>
      <c r="N26" s="18"/>
    </row>
    <row r="27" spans="1:15" ht="16.5" thickBot="1" x14ac:dyDescent="0.4">
      <c r="B27" s="99"/>
      <c r="C27" s="100" t="s">
        <v>2181</v>
      </c>
      <c r="D27" s="91"/>
      <c r="E27" s="111"/>
      <c r="F27" s="91"/>
      <c r="G27" s="101"/>
      <c r="H27" s="18"/>
      <c r="I27" s="18"/>
      <c r="J27" s="18"/>
      <c r="K27" s="18"/>
      <c r="L27" s="18"/>
      <c r="M27" s="18"/>
      <c r="N27" s="18"/>
    </row>
    <row r="28" spans="1:15" ht="16" x14ac:dyDescent="0.35">
      <c r="B28" s="64" t="s">
        <v>2181</v>
      </c>
      <c r="C28" s="112" t="s">
        <v>2196</v>
      </c>
      <c r="D28" s="64"/>
      <c r="E28" s="269" t="s">
        <v>1477</v>
      </c>
      <c r="F28" s="64"/>
      <c r="G28" s="103" t="s">
        <v>2548</v>
      </c>
      <c r="H28" s="18"/>
      <c r="I28" s="18"/>
      <c r="J28" s="18"/>
      <c r="K28" s="18"/>
      <c r="L28" s="18"/>
      <c r="M28" s="18"/>
      <c r="N28" s="18"/>
    </row>
    <row r="29" spans="1:15" ht="16" x14ac:dyDescent="0.35">
      <c r="A29" s="71"/>
      <c r="B29" s="64" t="s">
        <v>2181</v>
      </c>
      <c r="C29" s="102" t="s">
        <v>2197</v>
      </c>
      <c r="D29" s="64"/>
      <c r="E29" s="271" t="s">
        <v>2546</v>
      </c>
      <c r="F29" s="64"/>
      <c r="G29" s="103"/>
      <c r="H29" s="18"/>
      <c r="I29" s="18"/>
      <c r="J29" s="18"/>
      <c r="K29" s="18"/>
      <c r="L29" s="18"/>
      <c r="M29" s="18"/>
      <c r="N29" s="18"/>
    </row>
    <row r="30" spans="1:15" ht="16" x14ac:dyDescent="0.35">
      <c r="B30" s="64" t="s">
        <v>2181</v>
      </c>
      <c r="C30" s="102" t="s">
        <v>2198</v>
      </c>
      <c r="D30" s="64"/>
      <c r="E30" s="272">
        <v>43830</v>
      </c>
      <c r="F30" s="64"/>
      <c r="G30" s="103"/>
      <c r="H30" s="18"/>
      <c r="I30" s="18"/>
      <c r="J30" s="18"/>
      <c r="K30" s="18"/>
      <c r="L30" s="18"/>
      <c r="M30" s="18"/>
      <c r="N30" s="18"/>
    </row>
    <row r="31" spans="1:15" ht="16" x14ac:dyDescent="0.35">
      <c r="A31" s="71"/>
      <c r="B31" s="64" t="s">
        <v>2181</v>
      </c>
      <c r="C31" s="102" t="s">
        <v>2199</v>
      </c>
      <c r="D31" s="64"/>
      <c r="E31" s="318" t="s">
        <v>2547</v>
      </c>
      <c r="F31" s="64"/>
      <c r="G31" s="103"/>
      <c r="H31" s="18"/>
      <c r="I31" s="18"/>
      <c r="J31" s="18"/>
      <c r="K31" s="18"/>
      <c r="L31" s="18"/>
      <c r="M31" s="18"/>
      <c r="N31" s="18"/>
    </row>
    <row r="32" spans="1:15" ht="32" x14ac:dyDescent="0.35">
      <c r="B32" s="64" t="s">
        <v>2181</v>
      </c>
      <c r="C32" s="113" t="s">
        <v>2122</v>
      </c>
      <c r="D32" s="114"/>
      <c r="E32" s="271" t="s">
        <v>2543</v>
      </c>
      <c r="F32" s="114"/>
      <c r="G32" s="115"/>
      <c r="H32" s="18"/>
      <c r="I32" s="18"/>
      <c r="J32" s="18"/>
      <c r="K32" s="18"/>
      <c r="L32" s="18"/>
      <c r="M32" s="18"/>
      <c r="N32" s="18"/>
    </row>
    <row r="33" spans="1:14" ht="16" x14ac:dyDescent="0.35">
      <c r="B33" s="64" t="s">
        <v>2181</v>
      </c>
      <c r="C33" s="102" t="s">
        <v>2200</v>
      </c>
      <c r="D33" s="64"/>
      <c r="E33" s="272" t="str">
        <f>IF(OR($E$32=Listes!$I$4,$E$32=Listes!$I$5),"&lt;Date sous ce format: AAAA-MM-JJ&gt;","")</f>
        <v/>
      </c>
      <c r="F33" s="64"/>
      <c r="G33" s="116"/>
      <c r="H33" s="18"/>
      <c r="I33" s="18"/>
      <c r="J33" s="18"/>
      <c r="K33" s="18"/>
      <c r="L33" s="18"/>
      <c r="M33" s="18"/>
      <c r="N33" s="18"/>
    </row>
    <row r="34" spans="1:14" ht="16" x14ac:dyDescent="0.35">
      <c r="A34" s="71"/>
      <c r="B34" s="64" t="s">
        <v>2181</v>
      </c>
      <c r="C34" s="102" t="s">
        <v>2201</v>
      </c>
      <c r="D34" s="64"/>
      <c r="E34" s="273" t="str">
        <f>IF(OR($E$32=Listes!$I$4,$E$32=Listes!$I$5),"&lt;URL&gt;","")</f>
        <v/>
      </c>
      <c r="F34" s="64"/>
      <c r="G34" s="116"/>
      <c r="H34" s="18"/>
      <c r="I34" s="18"/>
      <c r="J34" s="18"/>
      <c r="K34" s="18"/>
      <c r="L34" s="18"/>
      <c r="M34" s="18"/>
      <c r="N34" s="18"/>
    </row>
    <row r="35" spans="1:14" ht="16" x14ac:dyDescent="0.35">
      <c r="B35" s="64" t="s">
        <v>2181</v>
      </c>
      <c r="C35" s="113" t="s">
        <v>2202</v>
      </c>
      <c r="D35" s="114"/>
      <c r="E35" s="271" t="s">
        <v>2543</v>
      </c>
      <c r="F35" s="117"/>
      <c r="G35" s="118"/>
      <c r="H35" s="18"/>
      <c r="I35" s="18"/>
      <c r="J35" s="18"/>
      <c r="K35" s="18"/>
      <c r="L35" s="18"/>
      <c r="M35" s="18"/>
      <c r="N35" s="18"/>
    </row>
    <row r="36" spans="1:14" ht="16" x14ac:dyDescent="0.35">
      <c r="A36" s="71"/>
      <c r="B36" s="64" t="s">
        <v>2181</v>
      </c>
      <c r="C36" s="102" t="s">
        <v>2203</v>
      </c>
      <c r="D36" s="64"/>
      <c r="E36" s="272" t="str">
        <f>IF(OR($E$35=Listes!$I$4,$E$35=Listes!$I$5),"&lt;Date sous ce format: AAAA-MM-JJ&gt;","")</f>
        <v/>
      </c>
      <c r="F36" s="64"/>
      <c r="G36" s="103"/>
      <c r="H36" s="18"/>
      <c r="I36" s="18"/>
      <c r="J36" s="18"/>
      <c r="K36" s="18"/>
      <c r="L36" s="18"/>
      <c r="M36" s="18"/>
      <c r="N36" s="18"/>
    </row>
    <row r="37" spans="1:14" ht="16.5" thickBot="1" x14ac:dyDescent="0.4">
      <c r="A37" s="71"/>
      <c r="B37" s="64" t="s">
        <v>2181</v>
      </c>
      <c r="C37" s="102" t="s">
        <v>2204</v>
      </c>
      <c r="D37" s="119"/>
      <c r="E37" s="274" t="s">
        <v>2115</v>
      </c>
      <c r="F37" s="107"/>
      <c r="G37" s="120"/>
      <c r="H37" s="121"/>
      <c r="I37" s="121"/>
      <c r="J37" s="18"/>
      <c r="K37" s="18"/>
      <c r="L37" s="18"/>
      <c r="M37" s="18"/>
      <c r="N37" s="18"/>
    </row>
    <row r="38" spans="1:14" ht="15.9" customHeight="1" thickBot="1" x14ac:dyDescent="0.4">
      <c r="A38" s="18"/>
      <c r="C38" s="304" t="s">
        <v>2205</v>
      </c>
      <c r="D38" s="122"/>
      <c r="E38" s="66"/>
      <c r="F38" s="123"/>
      <c r="G38" s="73"/>
      <c r="H38" s="121"/>
      <c r="I38" s="121"/>
    </row>
    <row r="39" spans="1:14" ht="16" x14ac:dyDescent="0.35">
      <c r="A39" s="64"/>
      <c r="B39" s="67"/>
      <c r="C39" s="124" t="s">
        <v>2206</v>
      </c>
      <c r="D39" s="125"/>
      <c r="E39" s="275" t="s">
        <v>1497</v>
      </c>
      <c r="F39" s="121"/>
      <c r="G39" s="126"/>
      <c r="H39" s="121"/>
      <c r="I39" s="121"/>
      <c r="J39" s="18"/>
      <c r="K39" s="18"/>
      <c r="L39" s="18"/>
      <c r="M39" s="18"/>
      <c r="N39" s="18"/>
    </row>
    <row r="40" spans="1:14" ht="16.5" thickBot="1" x14ac:dyDescent="0.4">
      <c r="A40" s="18"/>
      <c r="B40" s="64" t="s">
        <v>2182</v>
      </c>
      <c r="C40" s="127" t="s">
        <v>2207</v>
      </c>
      <c r="D40" s="128"/>
      <c r="E40" s="331" t="s">
        <v>2549</v>
      </c>
      <c r="F40" s="129"/>
      <c r="G40" s="103" t="s">
        <v>2550</v>
      </c>
      <c r="H40" s="121"/>
      <c r="I40" s="121"/>
      <c r="J40" s="18"/>
      <c r="K40" s="18"/>
      <c r="L40" s="18"/>
      <c r="M40" s="18"/>
      <c r="N40" s="18"/>
    </row>
    <row r="41" spans="1:14" ht="18" customHeight="1" thickBot="1" x14ac:dyDescent="0.4">
      <c r="A41" s="71"/>
      <c r="B41" s="64" t="s">
        <v>2182</v>
      </c>
      <c r="C41" s="100" t="s">
        <v>2182</v>
      </c>
      <c r="D41" s="91"/>
      <c r="E41" s="130"/>
      <c r="F41" s="91"/>
      <c r="G41" s="130"/>
      <c r="H41" s="18"/>
      <c r="I41" s="18"/>
    </row>
    <row r="42" spans="1:14" ht="15.65" customHeight="1" x14ac:dyDescent="0.35">
      <c r="B42" s="64" t="s">
        <v>2182</v>
      </c>
      <c r="C42" s="104" t="s">
        <v>2208</v>
      </c>
      <c r="D42" s="64"/>
      <c r="E42" s="105"/>
      <c r="F42" s="64"/>
      <c r="G42" s="64"/>
      <c r="H42" s="18"/>
      <c r="I42" s="18"/>
    </row>
    <row r="43" spans="1:14" ht="16.5" customHeight="1" x14ac:dyDescent="0.35">
      <c r="A43" s="71"/>
      <c r="B43" s="64" t="s">
        <v>2182</v>
      </c>
      <c r="C43" s="131" t="s">
        <v>1496</v>
      </c>
      <c r="D43" s="64"/>
      <c r="E43" s="271" t="s">
        <v>1477</v>
      </c>
      <c r="F43" s="64"/>
      <c r="G43" s="116"/>
      <c r="H43" s="121"/>
      <c r="I43" s="121"/>
      <c r="J43" s="18"/>
      <c r="K43" s="18"/>
    </row>
    <row r="44" spans="1:14" ht="16.5" customHeight="1" x14ac:dyDescent="0.35">
      <c r="A44" s="71"/>
      <c r="B44" s="64" t="s">
        <v>2182</v>
      </c>
      <c r="C44" s="131" t="s">
        <v>1502</v>
      </c>
      <c r="D44" s="64"/>
      <c r="E44" s="271" t="s">
        <v>2543</v>
      </c>
      <c r="F44" s="64"/>
      <c r="G44" s="116"/>
      <c r="H44" s="121"/>
      <c r="I44" s="121"/>
      <c r="J44" s="18"/>
      <c r="K44" s="18"/>
    </row>
    <row r="45" spans="1:14" ht="15.65" customHeight="1" x14ac:dyDescent="0.35">
      <c r="B45" s="64" t="s">
        <v>2182</v>
      </c>
      <c r="C45" s="131" t="s">
        <v>2209</v>
      </c>
      <c r="D45" s="64"/>
      <c r="E45" s="271" t="s">
        <v>1477</v>
      </c>
      <c r="F45" s="64"/>
      <c r="G45" s="116"/>
      <c r="H45" s="121"/>
      <c r="I45" s="121"/>
      <c r="J45" s="18"/>
      <c r="K45" s="18"/>
    </row>
    <row r="46" spans="1:14" ht="18" customHeight="1" x14ac:dyDescent="0.35">
      <c r="B46" s="64" t="s">
        <v>2182</v>
      </c>
      <c r="C46" s="131" t="s">
        <v>2123</v>
      </c>
      <c r="D46" s="64"/>
      <c r="E46" s="271" t="s">
        <v>2543</v>
      </c>
      <c r="F46" s="64"/>
      <c r="G46" s="116"/>
      <c r="H46" s="18"/>
    </row>
    <row r="47" spans="1:14" ht="16" x14ac:dyDescent="0.35">
      <c r="B47" s="64" t="s">
        <v>2182</v>
      </c>
      <c r="C47" s="132" t="s">
        <v>2210</v>
      </c>
      <c r="D47" s="64"/>
      <c r="E47" s="271" t="s">
        <v>2544</v>
      </c>
      <c r="F47" s="64"/>
      <c r="G47" s="116"/>
      <c r="H47" s="18"/>
    </row>
    <row r="48" spans="1:14" ht="16" x14ac:dyDescent="0.35">
      <c r="B48" s="64" t="s">
        <v>2182</v>
      </c>
      <c r="C48" s="131" t="s">
        <v>2120</v>
      </c>
      <c r="D48" s="64"/>
      <c r="E48" s="271">
        <v>27</v>
      </c>
      <c r="F48" s="64"/>
      <c r="G48" s="116"/>
      <c r="H48" s="121"/>
      <c r="I48" s="121"/>
      <c r="J48" s="18"/>
      <c r="K48" s="18"/>
    </row>
    <row r="49" spans="1:15" ht="16" x14ac:dyDescent="0.35">
      <c r="B49" s="64" t="s">
        <v>2182</v>
      </c>
      <c r="C49" s="131" t="s">
        <v>2121</v>
      </c>
      <c r="D49" s="133"/>
      <c r="E49" s="271">
        <f>11+107</f>
        <v>118</v>
      </c>
      <c r="F49" s="64"/>
      <c r="G49" s="134"/>
      <c r="H49" s="121"/>
      <c r="I49" s="121"/>
      <c r="J49" s="18"/>
      <c r="K49" s="18"/>
    </row>
    <row r="50" spans="1:15" ht="16" x14ac:dyDescent="0.35">
      <c r="B50" s="64" t="s">
        <v>2182</v>
      </c>
      <c r="C50" s="135" t="s">
        <v>2230</v>
      </c>
      <c r="D50" s="64"/>
      <c r="E50" s="276" t="s">
        <v>1705</v>
      </c>
      <c r="F50" s="114"/>
      <c r="G50" s="116"/>
      <c r="H50" s="121"/>
      <c r="I50" s="121"/>
      <c r="J50" s="18"/>
      <c r="K50" s="18"/>
    </row>
    <row r="51" spans="1:15" ht="16" x14ac:dyDescent="0.35">
      <c r="B51" s="64" t="s">
        <v>2182</v>
      </c>
      <c r="C51" s="136" t="s">
        <v>2212</v>
      </c>
      <c r="D51" s="64"/>
      <c r="E51" s="277">
        <v>1448.5</v>
      </c>
      <c r="F51" s="64"/>
      <c r="G51" s="116"/>
      <c r="H51" s="121"/>
      <c r="I51" s="121"/>
      <c r="J51" s="18"/>
      <c r="K51" s="18"/>
    </row>
    <row r="52" spans="1:15" ht="42" x14ac:dyDescent="0.35">
      <c r="B52" s="64" t="s">
        <v>2182</v>
      </c>
      <c r="C52" s="137" t="s">
        <v>2119</v>
      </c>
      <c r="D52" s="138"/>
      <c r="E52" s="320" t="s">
        <v>2553</v>
      </c>
      <c r="F52" s="138"/>
      <c r="G52" s="116"/>
      <c r="H52" s="121"/>
      <c r="I52" s="121"/>
      <c r="J52" s="18"/>
      <c r="K52" s="18"/>
    </row>
    <row r="53" spans="1:15" s="93" customFormat="1" ht="25.5" customHeight="1" x14ac:dyDescent="0.35">
      <c r="A53" s="17"/>
      <c r="B53" s="64" t="s">
        <v>2182</v>
      </c>
      <c r="C53" s="139" t="s">
        <v>2231</v>
      </c>
      <c r="D53" s="64"/>
      <c r="E53" s="140"/>
      <c r="F53" s="64"/>
      <c r="G53" s="115"/>
      <c r="H53" s="18"/>
      <c r="I53" s="17"/>
    </row>
    <row r="54" spans="1:15" ht="15.65" customHeight="1" x14ac:dyDescent="0.35">
      <c r="B54" s="64" t="s">
        <v>2182</v>
      </c>
      <c r="C54" s="131" t="s">
        <v>2213</v>
      </c>
      <c r="D54" s="64"/>
      <c r="E54" s="271" t="s">
        <v>1477</v>
      </c>
      <c r="F54" s="64"/>
      <c r="G54" s="116"/>
      <c r="H54" s="18"/>
    </row>
    <row r="55" spans="1:15" s="71" customFormat="1" ht="16" x14ac:dyDescent="0.35">
      <c r="A55" s="17"/>
      <c r="B55" s="64"/>
      <c r="C55" s="131" t="s">
        <v>2214</v>
      </c>
      <c r="D55" s="64"/>
      <c r="E55" s="271" t="s">
        <v>1477</v>
      </c>
      <c r="F55" s="64"/>
      <c r="G55" s="116"/>
      <c r="H55" s="18"/>
      <c r="I55" s="17"/>
    </row>
    <row r="56" spans="1:15" s="71" customFormat="1" ht="15.65" customHeight="1" x14ac:dyDescent="0.35">
      <c r="A56" s="17"/>
      <c r="B56" s="64"/>
      <c r="C56" s="131" t="s">
        <v>2215</v>
      </c>
      <c r="D56" s="64"/>
      <c r="E56" s="271" t="s">
        <v>1477</v>
      </c>
      <c r="F56" s="64"/>
      <c r="G56" s="116"/>
      <c r="H56" s="94"/>
      <c r="I56" s="93"/>
    </row>
    <row r="57" spans="1:15" ht="16.5" thickBot="1" x14ac:dyDescent="0.4">
      <c r="B57" s="64"/>
      <c r="C57" s="141" t="s">
        <v>2216</v>
      </c>
      <c r="D57" s="107"/>
      <c r="E57" s="271" t="s">
        <v>2543</v>
      </c>
      <c r="F57" s="107"/>
      <c r="G57" s="142"/>
      <c r="H57" s="18"/>
    </row>
    <row r="58" spans="1:15" ht="16.5" thickBot="1" x14ac:dyDescent="0.4">
      <c r="B58" s="64"/>
      <c r="C58" s="143" t="s">
        <v>2217</v>
      </c>
      <c r="D58" s="144"/>
      <c r="E58" s="145">
        <f>SUM(E59:E62)</f>
        <v>0.99999999999999989</v>
      </c>
      <c r="F58" s="144"/>
      <c r="G58" s="144"/>
      <c r="H58" s="64"/>
      <c r="I58" s="71"/>
    </row>
    <row r="59" spans="1:15" ht="16" x14ac:dyDescent="0.35">
      <c r="B59" s="64"/>
      <c r="C59" s="102" t="s">
        <v>2218</v>
      </c>
      <c r="D59" s="64"/>
      <c r="E59" s="146">
        <f>COUNTIF('[2]Partie 2 - Liste de pointage'!$D:$D,[2]Listes!$K$4)/SUM(COUNTIF('[2]Partie 2 - Liste de pointage'!$D:$D,"*Rapportage ITIE ou divulgation systématique?*"),COUNTIF('[2]Partie 2 - Liste de pointage'!$D:$D,[2]Listes!$K$4),COUNTIF('[2]Partie 2 - Liste de pointage'!$D:$D,[2]Listes!$K$5),COUNTIF('[2]Partie 2 - Liste de pointage'!$D:$D,[2]Listes!$K$6),COUNTIF('[2]Partie 2 - Liste de pointage'!$D:$D,[2]Listes!$K$7))</f>
        <v>9.4339622641509441E-2</v>
      </c>
      <c r="F59" s="64"/>
      <c r="G59" s="147" t="s">
        <v>2219</v>
      </c>
      <c r="H59" s="64"/>
      <c r="I59" s="71"/>
      <c r="K59" s="148"/>
    </row>
    <row r="60" spans="1:15" s="71" customFormat="1" ht="16" x14ac:dyDescent="0.35">
      <c r="B60" s="99"/>
      <c r="C60" s="102" t="s">
        <v>2220</v>
      </c>
      <c r="D60" s="64"/>
      <c r="E60" s="146">
        <f>COUNTIF('[2]Partie 2 - Liste de pointage'!$D:$D,[2]Listes!$K$5)/SUM(COUNTIF('[2]Partie 2 - Liste de pointage'!$D:$D,"*Rapportage ITIE ou divulgation systématique?*"),COUNTIF('[2]Partie 2 - Liste de pointage'!$D:$D,[2]Listes!$K$4),COUNTIF('[2]Partie 2 - Liste de pointage'!$D:$D,[2]Listes!$K$5),COUNTIF('[2]Partie 2 - Liste de pointage'!$D:$D,[2]Listes!$K$6),COUNTIF('[2]Partie 2 - Liste de pointage'!$D:$D,[2]Listes!$K$7))</f>
        <v>0.71698113207547165</v>
      </c>
      <c r="F60" s="64"/>
      <c r="G60" s="147" t="s">
        <v>2219</v>
      </c>
      <c r="H60" s="18"/>
      <c r="I60" s="17"/>
      <c r="K60" s="148"/>
    </row>
    <row r="61" spans="1:15" s="71" customFormat="1" ht="16" x14ac:dyDescent="0.35">
      <c r="A61" s="17"/>
      <c r="B61" s="64" t="s">
        <v>2183</v>
      </c>
      <c r="C61" s="102" t="s">
        <v>1504</v>
      </c>
      <c r="D61" s="64"/>
      <c r="E61" s="146">
        <f>COUNTIF('[2]Partie 2 - Liste de pointage'!$D:$D,[2]Listes!$K$6)/SUM(COUNTIF('[2]Partie 2 - Liste de pointage'!$D:$D,"*Rapportage ITIE ou divulgation systématique?*"),COUNTIF('[2]Partie 2 - Liste de pointage'!$D:$D,[2]Listes!$K$4),COUNTIF('[2]Partie 2 - Liste de pointage'!$D:$D,[2]Listes!$K$5),COUNTIF('[2]Partie 2 - Liste de pointage'!$D:$D,[2]Listes!$K$6),COUNTIF('[2]Partie 2 - Liste de pointage'!$D:$D,[2]Listes!$K$7))</f>
        <v>7.5471698113207544E-2</v>
      </c>
      <c r="F61" s="64"/>
      <c r="G61" s="147" t="s">
        <v>2219</v>
      </c>
      <c r="H61" s="18"/>
      <c r="I61" s="17"/>
      <c r="K61" s="148"/>
    </row>
    <row r="62" spans="1:15" ht="15" customHeight="1" thickBot="1" x14ac:dyDescent="0.4">
      <c r="B62" s="64" t="s">
        <v>2183</v>
      </c>
      <c r="C62" s="102" t="s">
        <v>2221</v>
      </c>
      <c r="D62" s="64"/>
      <c r="E62" s="146">
        <f>COUNTIF('[2]Partie 2 - Liste de pointage'!$D:$D,[2]Listes!$K$7)/SUM(COUNTIF('[2]Partie 2 - Liste de pointage'!$D:$D,"*Rapportage ITIE ou divulgation systématique?*"),COUNTIF('[2]Partie 2 - Liste de pointage'!$D:$D,[2]Listes!$K$4),COUNTIF('[2]Partie 2 - Liste de pointage'!$D:$D,[2]Listes!$K$5),COUNTIF('[2]Partie 2 - Liste de pointage'!$D:$D,[2]Listes!$K$6),COUNTIF('[2]Partie 2 - Liste de pointage'!$D:$D,[2]Listes!$K$7))</f>
        <v>0.11320754716981132</v>
      </c>
      <c r="F62" s="64"/>
      <c r="G62" s="147" t="s">
        <v>2219</v>
      </c>
      <c r="H62" s="18"/>
      <c r="K62" s="148"/>
    </row>
    <row r="63" spans="1:15" ht="16.5" thickBot="1" x14ac:dyDescent="0.4">
      <c r="B63" s="64" t="s">
        <v>2183</v>
      </c>
      <c r="C63" s="149" t="s">
        <v>2222</v>
      </c>
      <c r="D63" s="150"/>
      <c r="E63" s="151"/>
      <c r="F63" s="150"/>
      <c r="G63" s="150"/>
      <c r="H63" s="64"/>
      <c r="I63" s="71"/>
      <c r="O63" s="71"/>
    </row>
    <row r="64" spans="1:15" s="71" customFormat="1" ht="16" x14ac:dyDescent="0.35">
      <c r="A64" s="17"/>
      <c r="B64" s="64" t="s">
        <v>2183</v>
      </c>
      <c r="C64" s="102" t="s">
        <v>2223</v>
      </c>
      <c r="D64" s="64"/>
      <c r="E64" s="269" t="s">
        <v>2608</v>
      </c>
      <c r="F64" s="64"/>
      <c r="G64" s="103"/>
      <c r="H64" s="64"/>
    </row>
    <row r="65" spans="1:9" ht="16" x14ac:dyDescent="0.35">
      <c r="B65" s="18"/>
      <c r="C65" s="102" t="s">
        <v>2224</v>
      </c>
      <c r="D65" s="64"/>
      <c r="E65" s="269" t="s">
        <v>2546</v>
      </c>
      <c r="F65" s="64"/>
      <c r="G65" s="103"/>
      <c r="H65" s="18"/>
    </row>
    <row r="66" spans="1:9" ht="12.75" customHeight="1" x14ac:dyDescent="0.35">
      <c r="B66" s="18"/>
      <c r="C66" s="102" t="s">
        <v>2225</v>
      </c>
      <c r="D66" s="64"/>
      <c r="E66" s="319" t="s">
        <v>2765</v>
      </c>
      <c r="F66" s="64"/>
      <c r="G66" s="103"/>
      <c r="H66" s="18"/>
    </row>
    <row r="67" spans="1:9" ht="18.75" customHeight="1" thickBot="1" x14ac:dyDescent="0.4">
      <c r="B67" s="18"/>
      <c r="C67" s="152"/>
      <c r="D67" s="107"/>
      <c r="E67" s="108"/>
      <c r="F67" s="107"/>
      <c r="G67" s="119"/>
      <c r="H67" s="64"/>
      <c r="I67" s="71"/>
    </row>
    <row r="68" spans="1:9" s="71" customFormat="1" ht="17.25" customHeight="1" x14ac:dyDescent="0.35">
      <c r="A68" s="17"/>
      <c r="B68" s="17"/>
      <c r="C68" s="49"/>
      <c r="D68" s="49"/>
      <c r="E68" s="49"/>
      <c r="F68" s="49"/>
      <c r="G68" s="18"/>
      <c r="H68" s="18"/>
      <c r="I68" s="17"/>
    </row>
    <row r="69" spans="1:9" ht="17.25" hidden="1" customHeight="1" thickBot="1" x14ac:dyDescent="0.45">
      <c r="B69" s="18"/>
      <c r="C69" s="370" t="s">
        <v>2174</v>
      </c>
      <c r="D69" s="370"/>
      <c r="E69" s="370"/>
      <c r="F69" s="370"/>
      <c r="G69" s="370"/>
      <c r="H69" s="18"/>
    </row>
    <row r="70" spans="1:9" ht="24" hidden="1" customHeight="1" thickBot="1" x14ac:dyDescent="0.45">
      <c r="B70" s="18"/>
      <c r="C70" s="371" t="s">
        <v>2175</v>
      </c>
      <c r="D70" s="371"/>
      <c r="E70" s="371"/>
      <c r="F70" s="371"/>
      <c r="G70" s="371"/>
      <c r="H70" s="18"/>
    </row>
    <row r="71" spans="1:9" ht="19.5" hidden="1" customHeight="1" thickBot="1" x14ac:dyDescent="0.45">
      <c r="C71" s="370" t="s">
        <v>2176</v>
      </c>
      <c r="D71" s="370"/>
      <c r="E71" s="370"/>
      <c r="F71" s="370"/>
      <c r="G71" s="370"/>
    </row>
    <row r="72" spans="1:9" ht="18.75" hidden="1" customHeight="1" thickBot="1" x14ac:dyDescent="0.45">
      <c r="C72" s="364" t="s">
        <v>2177</v>
      </c>
      <c r="D72" s="364"/>
      <c r="E72" s="364"/>
      <c r="F72" s="364"/>
      <c r="G72" s="364"/>
    </row>
    <row r="73" spans="1:9" ht="16.5" thickBot="1" x14ac:dyDescent="0.4">
      <c r="B73" s="64" t="s">
        <v>2182</v>
      </c>
      <c r="C73" s="62"/>
      <c r="D73" s="62"/>
      <c r="E73" s="62"/>
      <c r="F73" s="62"/>
      <c r="G73" s="63"/>
      <c r="H73" s="64"/>
      <c r="I73" s="71"/>
    </row>
    <row r="74" spans="1:9" s="71" customFormat="1" ht="16" x14ac:dyDescent="0.35">
      <c r="B74" s="64" t="s">
        <v>2182</v>
      </c>
      <c r="C74" s="365" t="s">
        <v>2232</v>
      </c>
      <c r="D74" s="365"/>
      <c r="E74" s="365"/>
      <c r="F74" s="17"/>
      <c r="G74" s="18"/>
      <c r="H74" s="64"/>
    </row>
    <row r="75" spans="1:9" s="71" customFormat="1" ht="16" x14ac:dyDescent="0.35">
      <c r="B75" s="64" t="s">
        <v>2182</v>
      </c>
      <c r="C75" s="366" t="s">
        <v>2382</v>
      </c>
      <c r="D75" s="366"/>
      <c r="E75" s="366"/>
      <c r="F75" s="17"/>
      <c r="G75" s="17"/>
      <c r="H75" s="64"/>
    </row>
    <row r="76" spans="1:9" ht="16" x14ac:dyDescent="0.35">
      <c r="B76" s="64" t="s">
        <v>2182</v>
      </c>
      <c r="C76" s="65"/>
      <c r="D76" s="64"/>
      <c r="E76" s="66"/>
      <c r="F76" s="64"/>
      <c r="G76" s="64"/>
      <c r="H76" s="18"/>
    </row>
    <row r="77" spans="1:9" s="71" customFormat="1" ht="16" x14ac:dyDescent="0.35">
      <c r="B77" s="64" t="s">
        <v>2182</v>
      </c>
      <c r="C77" s="74"/>
      <c r="D77" s="64"/>
      <c r="E77" s="66"/>
      <c r="F77" s="64"/>
      <c r="G77" s="64"/>
      <c r="H77" s="64"/>
    </row>
    <row r="78" spans="1:9" s="71" customFormat="1" ht="16" x14ac:dyDescent="0.35">
      <c r="B78" s="64" t="s">
        <v>2182</v>
      </c>
      <c r="C78" s="74"/>
      <c r="D78" s="64"/>
      <c r="E78" s="66"/>
      <c r="F78" s="64"/>
      <c r="G78" s="64"/>
      <c r="H78" s="64"/>
    </row>
    <row r="79" spans="1:9" ht="16" x14ac:dyDescent="0.35">
      <c r="B79" s="64" t="s">
        <v>2182</v>
      </c>
      <c r="C79" s="74"/>
      <c r="D79" s="64"/>
      <c r="E79" s="66"/>
      <c r="F79" s="64"/>
      <c r="G79" s="64"/>
      <c r="H79" s="18"/>
    </row>
    <row r="80" spans="1:9" ht="16" x14ac:dyDescent="0.35">
      <c r="B80" s="64" t="s">
        <v>2182</v>
      </c>
      <c r="C80" s="74"/>
      <c r="D80" s="64"/>
      <c r="E80" s="66"/>
      <c r="F80" s="64"/>
      <c r="G80" s="64"/>
      <c r="H80" s="64"/>
      <c r="I80" s="71"/>
    </row>
    <row r="81" spans="2:9" ht="16" x14ac:dyDescent="0.35">
      <c r="B81" s="64" t="s">
        <v>2182</v>
      </c>
      <c r="C81" s="75"/>
      <c r="D81" s="64"/>
      <c r="E81" s="66"/>
      <c r="F81" s="64"/>
      <c r="G81" s="64"/>
      <c r="H81" s="64"/>
      <c r="I81" s="71"/>
    </row>
    <row r="82" spans="2:9" ht="16" x14ac:dyDescent="0.35">
      <c r="B82" s="64" t="s">
        <v>2182</v>
      </c>
      <c r="C82" s="74"/>
      <c r="D82" s="64"/>
      <c r="E82" s="66"/>
      <c r="F82" s="64"/>
      <c r="G82" s="64"/>
      <c r="H82" s="18"/>
    </row>
    <row r="83" spans="2:9" ht="16" x14ac:dyDescent="0.35">
      <c r="B83" s="64" t="s">
        <v>2182</v>
      </c>
      <c r="C83" s="74"/>
      <c r="D83" s="64"/>
      <c r="E83" s="66"/>
      <c r="F83" s="64"/>
      <c r="G83" s="64"/>
      <c r="H83" s="18"/>
    </row>
    <row r="84" spans="2:9" ht="16" x14ac:dyDescent="0.35">
      <c r="B84" s="64" t="s">
        <v>2182</v>
      </c>
      <c r="C84" s="76"/>
      <c r="D84" s="64"/>
      <c r="E84" s="66"/>
      <c r="F84" s="64"/>
      <c r="G84" s="64"/>
      <c r="H84" s="18"/>
    </row>
    <row r="85" spans="2:9" ht="16" x14ac:dyDescent="0.35">
      <c r="B85" s="64" t="s">
        <v>2182</v>
      </c>
      <c r="C85" s="74"/>
      <c r="D85" s="64"/>
      <c r="E85" s="77"/>
      <c r="F85" s="64"/>
      <c r="G85" s="64"/>
      <c r="H85" s="18"/>
    </row>
    <row r="86" spans="2:9" ht="16" x14ac:dyDescent="0.35">
      <c r="B86" s="64" t="s">
        <v>2182</v>
      </c>
      <c r="C86" s="78"/>
      <c r="D86" s="64"/>
      <c r="E86" s="66"/>
      <c r="F86" s="64"/>
      <c r="G86" s="64"/>
      <c r="H86" s="18"/>
    </row>
    <row r="87" spans="2:9" ht="16" x14ac:dyDescent="0.35">
      <c r="B87" s="64" t="s">
        <v>2182</v>
      </c>
      <c r="C87" s="74"/>
      <c r="D87" s="64"/>
      <c r="E87" s="66"/>
      <c r="F87" s="64"/>
      <c r="G87" s="64"/>
      <c r="H87" s="18"/>
    </row>
    <row r="88" spans="2:9" ht="16" x14ac:dyDescent="0.35">
      <c r="B88" s="64"/>
      <c r="C88" s="74"/>
      <c r="D88" s="64"/>
      <c r="E88" s="66"/>
      <c r="F88" s="64"/>
      <c r="G88" s="64"/>
      <c r="H88" s="18"/>
    </row>
    <row r="89" spans="2:9" ht="16" x14ac:dyDescent="0.35">
      <c r="B89" s="64"/>
      <c r="C89" s="74"/>
      <c r="D89" s="64"/>
      <c r="E89" s="66"/>
      <c r="F89" s="64"/>
      <c r="G89" s="64"/>
      <c r="H89" s="18"/>
    </row>
    <row r="90" spans="2:9" ht="16" x14ac:dyDescent="0.35">
      <c r="B90" s="64"/>
      <c r="C90" s="74"/>
      <c r="D90" s="64"/>
      <c r="E90" s="66"/>
      <c r="F90" s="64"/>
      <c r="G90" s="64"/>
      <c r="H90" s="18"/>
    </row>
    <row r="91" spans="2:9" ht="16" x14ac:dyDescent="0.35">
      <c r="B91" s="64"/>
      <c r="C91" s="67"/>
      <c r="D91" s="79"/>
      <c r="E91" s="80"/>
      <c r="F91" s="79"/>
      <c r="G91" s="79"/>
      <c r="H91" s="18"/>
    </row>
    <row r="92" spans="2:9" ht="16" x14ac:dyDescent="0.35">
      <c r="B92" s="64"/>
      <c r="C92" s="69"/>
      <c r="D92" s="64"/>
      <c r="E92" s="81"/>
      <c r="F92" s="64"/>
      <c r="G92" s="64"/>
      <c r="H92" s="18"/>
    </row>
    <row r="93" spans="2:9" s="71" customFormat="1" ht="16" x14ac:dyDescent="0.35">
      <c r="B93" s="67"/>
      <c r="C93" s="69"/>
      <c r="D93" s="64"/>
      <c r="E93" s="81"/>
      <c r="F93" s="64"/>
      <c r="G93" s="64"/>
      <c r="H93" s="18"/>
      <c r="I93" s="17"/>
    </row>
    <row r="94" spans="2:9" ht="16" x14ac:dyDescent="0.35">
      <c r="B94" s="64" t="s">
        <v>2183</v>
      </c>
      <c r="C94" s="69"/>
      <c r="D94" s="64"/>
      <c r="E94" s="81"/>
      <c r="F94" s="64"/>
      <c r="G94" s="64"/>
      <c r="H94" s="18"/>
    </row>
    <row r="95" spans="2:9" ht="16" x14ac:dyDescent="0.35">
      <c r="B95" s="64" t="s">
        <v>2183</v>
      </c>
      <c r="C95" s="69"/>
      <c r="D95" s="64"/>
      <c r="E95" s="81"/>
      <c r="F95" s="64"/>
      <c r="G95" s="64"/>
      <c r="H95" s="18"/>
    </row>
    <row r="96" spans="2:9" ht="16" x14ac:dyDescent="0.35">
      <c r="B96" s="64" t="s">
        <v>2183</v>
      </c>
      <c r="C96" s="67"/>
      <c r="D96" s="79"/>
      <c r="E96" s="80"/>
      <c r="F96" s="79"/>
      <c r="G96" s="79"/>
      <c r="H96" s="64"/>
      <c r="I96" s="71"/>
    </row>
    <row r="97" spans="2:8" ht="16" x14ac:dyDescent="0.35">
      <c r="B97" s="64" t="s">
        <v>2183</v>
      </c>
      <c r="C97" s="69"/>
      <c r="D97" s="64"/>
      <c r="E97" s="66"/>
      <c r="F97" s="64"/>
      <c r="G97" s="64"/>
      <c r="H97" s="18"/>
    </row>
    <row r="98" spans="2:8" ht="16" x14ac:dyDescent="0.35">
      <c r="B98" s="18"/>
      <c r="C98" s="69"/>
      <c r="D98" s="64"/>
      <c r="E98" s="66"/>
      <c r="F98" s="64"/>
      <c r="G98" s="64"/>
      <c r="H98" s="18"/>
    </row>
    <row r="99" spans="2:8" ht="16" x14ac:dyDescent="0.35">
      <c r="B99" s="18"/>
      <c r="C99" s="69"/>
      <c r="D99" s="64"/>
      <c r="E99" s="66"/>
      <c r="F99" s="64"/>
      <c r="G99" s="64"/>
      <c r="H99" s="18"/>
    </row>
    <row r="100" spans="2:8" ht="16" x14ac:dyDescent="0.35">
      <c r="B100" s="18"/>
      <c r="C100" s="66"/>
      <c r="D100" s="64"/>
      <c r="E100" s="66"/>
      <c r="F100" s="64"/>
      <c r="G100" s="64"/>
      <c r="H100" s="18"/>
    </row>
    <row r="101" spans="2:8" ht="15" customHeight="1" x14ac:dyDescent="0.35">
      <c r="B101" s="18"/>
      <c r="C101" s="49"/>
      <c r="D101" s="49"/>
      <c r="E101" s="49"/>
      <c r="F101" s="49"/>
      <c r="G101" s="18"/>
      <c r="H101" s="18"/>
    </row>
    <row r="102" spans="2:8" ht="15" customHeight="1" x14ac:dyDescent="0.35">
      <c r="C102" s="18"/>
      <c r="D102" s="18"/>
      <c r="E102" s="18"/>
      <c r="F102" s="18"/>
      <c r="G102" s="18"/>
      <c r="H102" s="18"/>
    </row>
    <row r="103" spans="2:8" ht="16" x14ac:dyDescent="0.35">
      <c r="C103" s="381"/>
      <c r="D103" s="381"/>
      <c r="E103" s="381"/>
      <c r="F103" s="381"/>
      <c r="G103" s="381"/>
      <c r="H103" s="18"/>
    </row>
    <row r="104" spans="2:8" ht="16" x14ac:dyDescent="0.35">
      <c r="C104" s="381"/>
      <c r="D104" s="381"/>
      <c r="E104" s="381"/>
      <c r="F104" s="381"/>
      <c r="G104" s="381"/>
      <c r="H104" s="18"/>
    </row>
    <row r="105" spans="2:8" ht="18.75" customHeight="1" x14ac:dyDescent="0.35">
      <c r="C105" s="381"/>
      <c r="D105" s="381"/>
      <c r="E105" s="381"/>
      <c r="F105" s="381"/>
      <c r="G105" s="381"/>
    </row>
    <row r="106" spans="2:8" ht="16" x14ac:dyDescent="0.35">
      <c r="C106" s="381"/>
      <c r="D106" s="381"/>
      <c r="E106" s="381"/>
      <c r="F106" s="381"/>
      <c r="G106" s="381"/>
    </row>
    <row r="107" spans="2:8" ht="16" x14ac:dyDescent="0.35">
      <c r="C107" s="49"/>
      <c r="D107" s="49"/>
      <c r="E107" s="49"/>
      <c r="F107" s="49"/>
      <c r="G107" s="18"/>
    </row>
    <row r="108" spans="2:8" ht="16" x14ac:dyDescent="0.35">
      <c r="C108" s="380"/>
      <c r="D108" s="380"/>
      <c r="E108" s="380"/>
      <c r="F108" s="18"/>
      <c r="G108" s="18"/>
    </row>
    <row r="109" spans="2:8" ht="16" x14ac:dyDescent="0.35">
      <c r="C109" s="380"/>
      <c r="D109" s="380"/>
      <c r="E109" s="380"/>
      <c r="F109" s="18"/>
      <c r="G109" s="18"/>
    </row>
    <row r="110" spans="2:8" ht="16" x14ac:dyDescent="0.35">
      <c r="C110" s="18"/>
      <c r="D110" s="18"/>
      <c r="E110" s="18"/>
      <c r="F110" s="18"/>
      <c r="G110" s="18"/>
    </row>
    <row r="111" spans="2:8" ht="16" x14ac:dyDescent="0.35"/>
    <row r="112" spans="2:8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  <row r="123" ht="16" x14ac:dyDescent="0.35"/>
    <row r="124" ht="16" x14ac:dyDescent="0.35"/>
    <row r="125" ht="16" x14ac:dyDescent="0.35"/>
    <row r="126" ht="16" x14ac:dyDescent="0.35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19">
    <dataValidation allowBlank="1" showInputMessage="1" showErrorMessage="1" promptTitle="URL" prompt="Veuillez insérer l'URL directe vers le document de référence" sqref="G37:G40 E37" xr:uid="{00000000-0002-0000-0100-000000000000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00000000-0002-0000-0100-000001000000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00000000-0002-0000-0100-000002000000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00000000-0002-0000-0100-000003000000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00000000-0002-0000-0100-000004000000}">
      <formula1>10000</formula1>
      <formula2>50000</formula2>
    </dataValidation>
    <dataValidation type="decimal" allowBlank="1" showInputMessage="1" showErrorMessage="1" errorTitle="Veuillez ne pas modifier" sqref="E8:G8" xr:uid="{00000000-0002-0000-0100-00000500000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00000000-0002-0000-0100-000006000000}">
      <formula1>10000</formula1>
      <formula2>50000</formula2>
    </dataValidation>
    <dataValidation allowBlank="1" showInputMessage="1" showErrorMessage="1" promptTitle="Saisissez la date" prompt="Saisissez la date sous un format spécifique: AAAA-MM-JJ" sqref="E30 E33 E36" xr:uid="{00000000-0002-0000-0100-000007000000}"/>
    <dataValidation type="textLength" allowBlank="1" showInputMessage="1" showErrorMessage="1" errorTitle="Veuillez ne pas modifier" error="Veuillez ne pas modifier ces cellules" sqref="C66:C67 F15 D18:G19 D15" xr:uid="{00000000-0002-0000-0100-000008000000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C17:C45 C47 C15 G59:G62" xr:uid="{00000000-0002-0000-0100-000009000000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00000000-0002-0000-0100-00000A000000}">
      <formula1>36161</formula1>
      <formula2>47848</formula2>
    </dataValidation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00000000-0002-0000-0100-00000B000000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0000000-0002-0000-0100-00000C000000}"/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 xr:uid="{00000000-0002-0000-0100-00000D000000}"/>
    <dataValidation allowBlank="1" showInputMessage="1" showErrorMessage="1" promptTitle="Nom de l'entité" prompt="Veuillez insérer le nom de l'organisation, compagnie, ou agence gouvernementale" sqref="E29" xr:uid="{00000000-0002-0000-0100-00000E000000}"/>
    <dataValidation type="whole" allowBlank="1" showInputMessage="1" showErrorMessage="1" errorTitle="Veuillez ne pas modifier" error="Veuillez ne pas modifier ces cellules" sqref="C69:G72" xr:uid="{00000000-0002-0000-0100-00000F000000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00000000-0002-0000-0100-000010000000}"/>
    <dataValidation type="whole" allowBlank="1" showInputMessage="1" showErrorMessage="1" errorTitle="Veuillez ne pas modifier" error="Veuillez ne pas modifier ces cellules" sqref="C46" xr:uid="{00000000-0002-0000-0100-000011000000}">
      <formula1>4</formula1>
      <formula2>5</formula2>
    </dataValidation>
    <dataValidation allowBlank="1" showInputMessage="1" showErrorMessage="1" promptTitle="Autre secteur" prompt="Veuillez indiquer le nom du secteur supplémentaire." sqref="E47" xr:uid="{00000000-0002-0000-0100-000012000000}"/>
  </dataValidations>
  <hyperlinks>
    <hyperlink ref="C13" r:id="rId1" display="Si vous avez des questions, veuillez contacter  data@eiti.org" xr:uid="{00000000-0004-0000-0100-000000000000}"/>
    <hyperlink ref="C72:G72" r:id="rId2" display="Give us your feedback or report a conflict in the data! Write to us at  data@eiti.org" xr:uid="{00000000-0004-0000-0100-000001000000}"/>
    <hyperlink ref="G72" r:id="rId3" display="Give us your feedback or report a conflict in the data! Write to us at  data@eiti.org" xr:uid="{00000000-0004-0000-0100-000002000000}"/>
    <hyperlink ref="E72:F72" r:id="rId4" display="Give us your feedback or report a conflict in the data! Write to us at  data@eiti.org" xr:uid="{00000000-0004-0000-0100-000003000000}"/>
    <hyperlink ref="F72" r:id="rId5" display="Give us your feedback or report a conflict in the data! Write to us at  data@eiti.org" xr:uid="{00000000-0004-0000-0100-000004000000}"/>
    <hyperlink ref="C69:G69" r:id="rId6" display="Pour plus d’information sur l’ITIE, visitez notre site Internet  https://eiti.org" xr:uid="{00000000-0004-0000-0100-000005000000}"/>
    <hyperlink ref="C70:G70" r:id="rId7" display="Vous voulez en savoir plus sur votre pays ? Vérifiez si votre pays met en œuvre la Norme ITIE en visitant https://eiti.org/countries" xr:uid="{00000000-0004-0000-0100-000006000000}"/>
    <hyperlink ref="C71:G71" r:id="rId8" display="Pour la version la plus récente des modèles de données résumées, consultez https://eiti.org/fr/document/modele-donnees-resumees-itie" xr:uid="{00000000-0004-0000-0100-000007000000}"/>
    <hyperlink ref="C50" r:id="rId9" xr:uid="{00000000-0004-0000-0100-000008000000}"/>
    <hyperlink ref="C53" r:id="rId10" location="r4-7" xr:uid="{00000000-0004-0000-0100-000009000000}"/>
    <hyperlink ref="C38" r:id="rId11" location="r7-1" xr:uid="{00000000-0004-0000-0100-00000A000000}"/>
    <hyperlink ref="E31" r:id="rId12" xr:uid="{00000000-0004-0000-0100-00000B000000}"/>
    <hyperlink ref="E40" r:id="rId13" xr:uid="{00000000-0004-0000-0100-00000C000000}"/>
    <hyperlink ref="E66" r:id="rId14" xr:uid="{00000000-0004-0000-0100-00000D000000}"/>
    <hyperlink ref="E52" r:id="rId15" xr:uid="{D1E4CBEB-B939-4EED-ABE3-2577A146EFA6}"/>
  </hyperlinks>
  <pageMargins left="0.25" right="0.25" top="0.75" bottom="0.75" header="0.3" footer="0.3"/>
  <pageSetup paperSize="8" fitToHeight="0" orientation="landscape" horizontalDpi="2400" verticalDpi="2400" r:id="rId16"/>
  <drawing r:id="rId17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00000000-0002-0000-0100-000013000000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00000000-0002-0000-0100-000014000000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00000000-0002-0000-0100-000015000000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3"/>
  <sheetViews>
    <sheetView showGridLines="0" topLeftCell="C183" zoomScale="70" zoomScaleNormal="70" workbookViewId="0">
      <selection activeCell="H193" sqref="H193"/>
    </sheetView>
  </sheetViews>
  <sheetFormatPr defaultColWidth="4" defaultRowHeight="24" customHeight="1" x14ac:dyDescent="0.35"/>
  <cols>
    <col min="1" max="1" width="4" style="17"/>
    <col min="2" max="2" width="56.54296875" style="17" customWidth="1"/>
    <col min="3" max="3" width="4" style="17"/>
    <col min="4" max="4" width="57.453125" style="17" customWidth="1"/>
    <col min="5" max="5" width="4" style="17"/>
    <col min="6" max="6" width="84.6328125" style="17" customWidth="1"/>
    <col min="7" max="7" width="4" style="17"/>
    <col min="8" max="8" width="53.90625" style="17" customWidth="1"/>
    <col min="9" max="15" width="4" style="17"/>
    <col min="16" max="16" width="42" style="17" bestFit="1" customWidth="1"/>
    <col min="17" max="16384" width="4" style="17"/>
  </cols>
  <sheetData>
    <row r="1" spans="1:9" ht="15.75" hidden="1" customHeight="1" x14ac:dyDescent="0.35"/>
    <row r="2" spans="1:9" ht="16" hidden="1" x14ac:dyDescent="0.35">
      <c r="B2" s="18"/>
      <c r="D2" s="18"/>
      <c r="F2" s="18"/>
    </row>
    <row r="3" spans="1:9" ht="16" hidden="1" x14ac:dyDescent="0.35">
      <c r="A3" s="18"/>
      <c r="B3" s="18"/>
      <c r="D3" s="18"/>
      <c r="F3" s="18"/>
      <c r="H3" s="19" t="s">
        <v>2184</v>
      </c>
      <c r="I3" s="18"/>
    </row>
    <row r="4" spans="1:9" ht="16" hidden="1" x14ac:dyDescent="0.35">
      <c r="A4" s="18"/>
      <c r="B4" s="18"/>
      <c r="D4" s="18"/>
      <c r="F4" s="18"/>
      <c r="H4" s="19">
        <f>[4]Introduction!G4</f>
        <v>43868</v>
      </c>
      <c r="I4" s="18"/>
    </row>
    <row r="5" spans="1:9" ht="16" hidden="1" x14ac:dyDescent="0.35">
      <c r="A5" s="18"/>
      <c r="I5" s="18"/>
    </row>
    <row r="6" spans="1:9" ht="16" hidden="1" x14ac:dyDescent="0.35">
      <c r="A6" s="18"/>
      <c r="I6" s="18"/>
    </row>
    <row r="7" spans="1:9" ht="16" x14ac:dyDescent="0.35">
      <c r="A7" s="18"/>
      <c r="I7" s="18"/>
    </row>
    <row r="8" spans="1:9" ht="16" x14ac:dyDescent="0.35">
      <c r="A8" s="18"/>
      <c r="B8" s="153" t="s">
        <v>2233</v>
      </c>
      <c r="C8" s="83"/>
      <c r="D8" s="83"/>
      <c r="E8" s="83"/>
      <c r="F8" s="83"/>
      <c r="G8" s="83"/>
      <c r="H8" s="83"/>
      <c r="I8" s="18"/>
    </row>
    <row r="9" spans="1:9" ht="20" x14ac:dyDescent="0.35">
      <c r="A9" s="18"/>
      <c r="B9" s="82" t="s">
        <v>2185</v>
      </c>
      <c r="C9" s="83"/>
      <c r="D9" s="83"/>
      <c r="E9" s="83"/>
      <c r="F9" s="333"/>
      <c r="G9" s="83"/>
      <c r="H9" s="83"/>
      <c r="I9" s="18"/>
    </row>
    <row r="10" spans="1:9" ht="17.149999999999999" customHeight="1" x14ac:dyDescent="0.35">
      <c r="A10" s="18"/>
      <c r="B10" s="379" t="s">
        <v>2074</v>
      </c>
      <c r="C10" s="379"/>
      <c r="D10" s="379"/>
      <c r="E10" s="379"/>
      <c r="F10" s="379"/>
      <c r="G10" s="379"/>
      <c r="H10" s="379"/>
      <c r="I10" s="18"/>
    </row>
    <row r="11" spans="1:9" ht="51.9" customHeight="1" x14ac:dyDescent="0.35">
      <c r="A11" s="18"/>
      <c r="B11" s="378" t="s">
        <v>2234</v>
      </c>
      <c r="C11" s="378"/>
      <c r="D11" s="378"/>
      <c r="E11" s="378"/>
      <c r="F11" s="379"/>
      <c r="G11" s="379"/>
      <c r="H11" s="379"/>
      <c r="I11" s="18"/>
    </row>
    <row r="12" spans="1:9" ht="36.65" customHeight="1" x14ac:dyDescent="0.35">
      <c r="A12" s="18"/>
      <c r="B12" s="378" t="s">
        <v>2235</v>
      </c>
      <c r="C12" s="378"/>
      <c r="D12" s="378"/>
      <c r="E12" s="378"/>
      <c r="F12" s="379"/>
      <c r="G12" s="379"/>
      <c r="H12" s="379"/>
      <c r="I12" s="18"/>
    </row>
    <row r="13" spans="1:9" ht="39" customHeight="1" x14ac:dyDescent="0.35">
      <c r="A13" s="18"/>
      <c r="B13" s="378" t="s">
        <v>2236</v>
      </c>
      <c r="C13" s="378"/>
      <c r="D13" s="378"/>
      <c r="E13" s="378"/>
      <c r="F13" s="379"/>
      <c r="G13" s="379"/>
      <c r="H13" s="379"/>
      <c r="I13" s="18"/>
    </row>
    <row r="14" spans="1:9" ht="17.149999999999999" customHeight="1" x14ac:dyDescent="0.35">
      <c r="A14" s="18"/>
      <c r="B14" s="378" t="s">
        <v>2237</v>
      </c>
      <c r="C14" s="378"/>
      <c r="D14" s="378"/>
      <c r="E14" s="378"/>
      <c r="F14" s="379"/>
      <c r="G14" s="379"/>
      <c r="H14" s="379"/>
      <c r="I14" s="18"/>
    </row>
    <row r="15" spans="1:9" ht="15" customHeight="1" x14ac:dyDescent="0.4">
      <c r="A15" s="18"/>
      <c r="B15" s="384" t="s">
        <v>2238</v>
      </c>
      <c r="C15" s="385"/>
      <c r="D15" s="385"/>
      <c r="E15" s="385"/>
      <c r="F15" s="385"/>
      <c r="G15" s="385"/>
      <c r="H15" s="385"/>
      <c r="I15" s="18"/>
    </row>
    <row r="16" spans="1:9" ht="15" customHeight="1" x14ac:dyDescent="0.4">
      <c r="A16" s="18"/>
      <c r="E16" s="86"/>
      <c r="F16" s="334"/>
      <c r="G16" s="86"/>
      <c r="H16" s="86"/>
      <c r="I16" s="18"/>
    </row>
    <row r="17" spans="1:9" ht="39" customHeight="1" x14ac:dyDescent="0.35">
      <c r="A17" s="18"/>
      <c r="B17" s="268" t="s">
        <v>2384</v>
      </c>
      <c r="D17" s="154" t="s">
        <v>2075</v>
      </c>
      <c r="F17" s="155" t="s">
        <v>2239</v>
      </c>
      <c r="G17" s="346"/>
      <c r="H17" s="346"/>
      <c r="I17" s="18"/>
    </row>
    <row r="18" spans="1:9" ht="16" x14ac:dyDescent="0.35">
      <c r="A18" s="18"/>
      <c r="I18" s="18"/>
    </row>
    <row r="19" spans="1:9" ht="22.5" x14ac:dyDescent="0.35">
      <c r="A19" s="18"/>
      <c r="B19" s="156" t="s">
        <v>2240</v>
      </c>
      <c r="C19" s="18"/>
      <c r="D19" s="157"/>
      <c r="E19" s="18"/>
      <c r="F19" s="157"/>
      <c r="G19" s="18"/>
      <c r="H19" s="18"/>
      <c r="I19" s="18"/>
    </row>
    <row r="20" spans="1:9" ht="16" x14ac:dyDescent="0.35">
      <c r="A20" s="18"/>
      <c r="B20" s="66" t="s">
        <v>2241</v>
      </c>
      <c r="C20" s="18"/>
      <c r="D20" s="66"/>
      <c r="E20" s="18"/>
      <c r="F20" s="49"/>
      <c r="G20" s="18"/>
      <c r="H20" s="18"/>
      <c r="I20" s="18"/>
    </row>
    <row r="21" spans="1:9" ht="16" x14ac:dyDescent="0.35">
      <c r="A21" s="18"/>
      <c r="B21" s="68"/>
      <c r="C21" s="18"/>
      <c r="D21" s="158"/>
      <c r="E21" s="18"/>
      <c r="F21" s="158"/>
      <c r="G21" s="18"/>
      <c r="H21" s="18"/>
      <c r="I21" s="18"/>
    </row>
    <row r="22" spans="1:9" ht="18.899999999999999" customHeight="1" x14ac:dyDescent="0.35">
      <c r="A22" s="18"/>
      <c r="B22" s="159" t="s">
        <v>2242</v>
      </c>
      <c r="C22" s="160"/>
      <c r="D22" s="159" t="s">
        <v>2243</v>
      </c>
      <c r="E22" s="160"/>
      <c r="F22" s="159" t="s">
        <v>2244</v>
      </c>
      <c r="G22" s="160"/>
      <c r="H22" s="161" t="s">
        <v>2245</v>
      </c>
      <c r="I22" s="18"/>
    </row>
    <row r="23" spans="1:9" ht="18.899999999999999" customHeight="1" x14ac:dyDescent="0.35">
      <c r="A23" s="18"/>
      <c r="B23" s="162" t="s">
        <v>2246</v>
      </c>
      <c r="C23" s="121"/>
      <c r="D23" s="163"/>
      <c r="E23" s="121"/>
      <c r="F23" s="335"/>
      <c r="G23" s="121"/>
      <c r="H23" s="164"/>
      <c r="I23" s="18"/>
    </row>
    <row r="24" spans="1:9" ht="16" x14ac:dyDescent="0.35">
      <c r="A24" s="18"/>
      <c r="B24" s="165" t="s">
        <v>2247</v>
      </c>
      <c r="C24" s="121"/>
      <c r="D24" s="166"/>
      <c r="E24" s="121"/>
      <c r="F24" s="336"/>
      <c r="G24" s="121"/>
      <c r="H24" s="167"/>
      <c r="I24" s="18"/>
    </row>
    <row r="25" spans="1:9" ht="42" x14ac:dyDescent="0.35">
      <c r="A25" s="18"/>
      <c r="B25" s="168" t="s">
        <v>2248</v>
      </c>
      <c r="C25" s="121"/>
      <c r="D25" s="278" t="s">
        <v>2551</v>
      </c>
      <c r="E25" s="121"/>
      <c r="F25" s="337" t="s">
        <v>2766</v>
      </c>
      <c r="G25" s="121"/>
      <c r="H25" s="167"/>
      <c r="I25" s="18"/>
    </row>
    <row r="26" spans="1:9" ht="28" x14ac:dyDescent="0.35">
      <c r="A26" s="18"/>
      <c r="B26" s="168" t="s">
        <v>2249</v>
      </c>
      <c r="C26" s="121"/>
      <c r="D26" s="278" t="s">
        <v>2551</v>
      </c>
      <c r="E26" s="121"/>
      <c r="F26" s="337" t="s">
        <v>2552</v>
      </c>
      <c r="G26" s="121"/>
      <c r="H26" s="167"/>
      <c r="I26" s="18"/>
    </row>
    <row r="27" spans="1:9" ht="28" x14ac:dyDescent="0.35">
      <c r="A27" s="18"/>
      <c r="B27" s="168" t="s">
        <v>2538</v>
      </c>
      <c r="C27" s="121"/>
      <c r="D27" s="278" t="s">
        <v>1497</v>
      </c>
      <c r="E27" s="121"/>
      <c r="F27" s="338" t="s">
        <v>2778</v>
      </c>
      <c r="G27" s="121"/>
      <c r="H27" s="167" t="s">
        <v>2794</v>
      </c>
      <c r="I27" s="18"/>
    </row>
    <row r="28" spans="1:9" ht="28" x14ac:dyDescent="0.35">
      <c r="A28" s="18"/>
      <c r="B28" s="169" t="s">
        <v>2250</v>
      </c>
      <c r="C28" s="121"/>
      <c r="D28" s="278" t="s">
        <v>1497</v>
      </c>
      <c r="E28" s="121"/>
      <c r="F28" s="339" t="s">
        <v>2778</v>
      </c>
      <c r="G28" s="121"/>
      <c r="H28" s="170" t="s">
        <v>2794</v>
      </c>
      <c r="I28" s="18"/>
    </row>
    <row r="29" spans="1:9" ht="15" customHeight="1" x14ac:dyDescent="0.35">
      <c r="A29" s="18"/>
      <c r="B29" s="171"/>
      <c r="C29" s="121"/>
      <c r="D29" s="172"/>
      <c r="E29" s="121"/>
      <c r="F29" s="172"/>
      <c r="G29" s="121"/>
      <c r="H29" s="121"/>
      <c r="I29" s="18"/>
    </row>
    <row r="30" spans="1:9" ht="16" x14ac:dyDescent="0.35">
      <c r="A30" s="18"/>
      <c r="B30" s="162" t="s">
        <v>2251</v>
      </c>
      <c r="C30" s="121"/>
      <c r="D30" s="163"/>
      <c r="E30" s="121"/>
      <c r="F30" s="335"/>
      <c r="G30" s="121"/>
      <c r="H30" s="164"/>
      <c r="I30" s="18"/>
    </row>
    <row r="31" spans="1:9" ht="16" x14ac:dyDescent="0.35">
      <c r="A31" s="18"/>
      <c r="B31" s="165" t="s">
        <v>2247</v>
      </c>
      <c r="C31" s="121"/>
      <c r="D31" s="166"/>
      <c r="E31" s="121"/>
      <c r="F31" s="336"/>
      <c r="G31" s="121"/>
      <c r="H31" s="167"/>
      <c r="I31" s="18"/>
    </row>
    <row r="32" spans="1:9" ht="56" x14ac:dyDescent="0.35">
      <c r="A32" s="18"/>
      <c r="B32" s="168" t="s">
        <v>2252</v>
      </c>
      <c r="C32" s="121"/>
      <c r="D32" s="278" t="s">
        <v>2551</v>
      </c>
      <c r="E32" s="121"/>
      <c r="F32" s="340" t="s">
        <v>2780</v>
      </c>
      <c r="G32" s="121"/>
      <c r="H32" s="167"/>
      <c r="I32" s="18"/>
    </row>
    <row r="33" spans="1:9" ht="16" x14ac:dyDescent="0.35">
      <c r="A33" s="173"/>
      <c r="B33" s="174" t="s">
        <v>2253</v>
      </c>
      <c r="C33" s="175"/>
      <c r="D33" s="278" t="s">
        <v>1497</v>
      </c>
      <c r="E33" s="121"/>
      <c r="F33" s="338" t="str">
        <f>IF(D33=[4]Listes!$K$4,"&lt; Indiquez l'URL de la source &gt;",IF(D33=[4]Listes!$K$5,"&lt; Référence de la section dans le Rapport ITIE ou URL&gt;",IF(D33=[4]Listes!$K$6,"&lt; Référence de la non-applicabilité &gt;","")))</f>
        <v>&lt; Référence de la section dans le Rapport ITIE ou URL&gt;</v>
      </c>
      <c r="G33" s="121"/>
      <c r="H33" s="167"/>
      <c r="I33" s="18"/>
    </row>
    <row r="34" spans="1:9" ht="56" x14ac:dyDescent="0.35">
      <c r="A34" s="18"/>
      <c r="B34" s="168" t="s">
        <v>2254</v>
      </c>
      <c r="C34" s="121"/>
      <c r="D34" s="278" t="s">
        <v>2551</v>
      </c>
      <c r="E34" s="121"/>
      <c r="F34" s="340" t="s">
        <v>2780</v>
      </c>
      <c r="G34" s="121"/>
      <c r="H34" s="167"/>
      <c r="I34" s="18"/>
    </row>
    <row r="35" spans="1:9" ht="16" x14ac:dyDescent="0.35">
      <c r="A35" s="18"/>
      <c r="B35" s="176" t="s">
        <v>2253</v>
      </c>
      <c r="C35" s="175"/>
      <c r="D35" s="278" t="s">
        <v>1497</v>
      </c>
      <c r="E35" s="121"/>
      <c r="F35" s="338" t="str">
        <f>IF(D35=[4]Listes!$K$4,"&lt; Indiquez l'URL de la source &gt;",IF(D35=[4]Listes!$K$5,"&lt; Référence de la section dans le Rapport ITIE ou URL&gt;",IF(D35=[4]Listes!$K$6,"&lt; Référence de la non-applicabilité &gt;","")))</f>
        <v>&lt; Référence de la section dans le Rapport ITIE ou URL&gt;</v>
      </c>
      <c r="G35" s="121"/>
      <c r="H35" s="167"/>
      <c r="I35" s="18"/>
    </row>
    <row r="36" spans="1:9" ht="42" x14ac:dyDescent="0.35">
      <c r="A36" s="18"/>
      <c r="B36" s="168" t="s">
        <v>2255</v>
      </c>
      <c r="C36" s="121"/>
      <c r="D36" s="278" t="s">
        <v>2551</v>
      </c>
      <c r="E36" s="121"/>
      <c r="F36" s="340" t="s">
        <v>2787</v>
      </c>
      <c r="G36" s="121"/>
      <c r="H36" s="167"/>
      <c r="I36" s="18"/>
    </row>
    <row r="37" spans="1:9" ht="16" x14ac:dyDescent="0.35">
      <c r="A37" s="18"/>
      <c r="B37" s="177" t="s">
        <v>2256</v>
      </c>
      <c r="C37" s="175"/>
      <c r="D37" s="280" t="s">
        <v>2781</v>
      </c>
      <c r="E37" s="121"/>
      <c r="F37" s="341" t="s">
        <v>2782</v>
      </c>
      <c r="G37" s="121"/>
      <c r="H37" s="167" t="s">
        <v>2783</v>
      </c>
      <c r="I37" s="18"/>
    </row>
    <row r="38" spans="1:9" ht="16" x14ac:dyDescent="0.35">
      <c r="A38" s="18"/>
      <c r="B38" s="178"/>
      <c r="C38" s="121"/>
      <c r="D38" s="172"/>
      <c r="E38" s="121"/>
      <c r="F38" s="172"/>
      <c r="G38" s="121"/>
      <c r="H38" s="179"/>
      <c r="I38" s="18"/>
    </row>
    <row r="39" spans="1:9" ht="16" x14ac:dyDescent="0.35">
      <c r="A39" s="18"/>
      <c r="B39" s="162" t="s">
        <v>2257</v>
      </c>
      <c r="C39" s="121"/>
      <c r="D39" s="180"/>
      <c r="E39" s="121"/>
      <c r="F39" s="180"/>
      <c r="G39" s="121"/>
      <c r="H39" s="164"/>
      <c r="I39" s="18"/>
    </row>
    <row r="40" spans="1:9" ht="56" x14ac:dyDescent="0.35">
      <c r="A40" s="18"/>
      <c r="B40" s="165" t="s">
        <v>2258</v>
      </c>
      <c r="C40" s="121"/>
      <c r="D40" s="278" t="s">
        <v>2551</v>
      </c>
      <c r="E40" s="121"/>
      <c r="F40" s="340" t="s">
        <v>2786</v>
      </c>
      <c r="G40" s="121"/>
      <c r="H40" s="330" t="s">
        <v>2785</v>
      </c>
      <c r="I40" s="18"/>
    </row>
    <row r="41" spans="1:9" ht="16" x14ac:dyDescent="0.35">
      <c r="A41" s="18"/>
      <c r="B41" s="165" t="s">
        <v>2259</v>
      </c>
      <c r="C41" s="121"/>
      <c r="D41" s="278" t="s">
        <v>2551</v>
      </c>
      <c r="E41" s="121"/>
      <c r="F41" s="340" t="s">
        <v>2784</v>
      </c>
      <c r="G41" s="121"/>
      <c r="H41" s="167"/>
      <c r="I41" s="18"/>
    </row>
    <row r="42" spans="1:9" ht="28" x14ac:dyDescent="0.35">
      <c r="A42" s="18"/>
      <c r="B42" s="181" t="s">
        <v>2260</v>
      </c>
      <c r="C42" s="121"/>
      <c r="D42" s="278" t="s">
        <v>1504</v>
      </c>
      <c r="E42" s="121"/>
      <c r="F42" s="338" t="str">
        <f>IF(D42=[4]Listes!$K$4,"&lt; Indiquez l'URL de la source &gt;",IF(D42=[4]Listes!$K$5,"&lt; Référence de la section dans le Rapport ITIE ou URL&gt;",IF(D42=[4]Listes!$K$6,"&lt; Référence de la non-applicabilité &gt;","")))</f>
        <v>&lt; Référence de la non-applicabilité &gt;</v>
      </c>
      <c r="G42" s="121"/>
      <c r="H42" s="170"/>
      <c r="I42" s="18"/>
    </row>
    <row r="43" spans="1:9" ht="16" x14ac:dyDescent="0.35">
      <c r="A43" s="18"/>
      <c r="B43" s="171"/>
      <c r="C43" s="121"/>
      <c r="D43" s="172"/>
      <c r="E43" s="121"/>
      <c r="F43" s="172"/>
      <c r="G43" s="121"/>
      <c r="H43" s="121"/>
      <c r="I43" s="18"/>
    </row>
    <row r="44" spans="1:9" ht="16" x14ac:dyDescent="0.35">
      <c r="A44" s="18"/>
      <c r="B44" s="162" t="s">
        <v>2261</v>
      </c>
      <c r="C44" s="121"/>
      <c r="D44" s="180"/>
      <c r="E44" s="121"/>
      <c r="F44" s="180"/>
      <c r="G44" s="121"/>
      <c r="H44" s="164"/>
      <c r="I44" s="18"/>
    </row>
    <row r="45" spans="1:9" ht="16" x14ac:dyDescent="0.35">
      <c r="A45" s="18"/>
      <c r="B45" s="165" t="s">
        <v>2262</v>
      </c>
      <c r="C45" s="121"/>
      <c r="D45" s="278" t="s">
        <v>2551</v>
      </c>
      <c r="E45" s="121"/>
      <c r="F45" s="340" t="s">
        <v>2790</v>
      </c>
      <c r="G45" s="121"/>
      <c r="H45" s="167"/>
      <c r="I45" s="18"/>
    </row>
    <row r="46" spans="1:9" ht="42" x14ac:dyDescent="0.35">
      <c r="A46" s="18"/>
      <c r="B46" s="168" t="s">
        <v>2263</v>
      </c>
      <c r="C46" s="121"/>
      <c r="D46" s="278" t="s">
        <v>2551</v>
      </c>
      <c r="E46" s="121"/>
      <c r="F46" s="340" t="s">
        <v>2789</v>
      </c>
      <c r="G46" s="121"/>
      <c r="H46" s="167"/>
      <c r="I46" s="18"/>
    </row>
    <row r="47" spans="1:9" ht="28" x14ac:dyDescent="0.35">
      <c r="A47" s="18"/>
      <c r="B47" s="165" t="s">
        <v>2264</v>
      </c>
      <c r="C47" s="121"/>
      <c r="D47" s="278" t="s">
        <v>2551</v>
      </c>
      <c r="E47" s="121"/>
      <c r="F47" s="340" t="s">
        <v>2791</v>
      </c>
      <c r="G47" s="121"/>
      <c r="H47" s="167"/>
      <c r="I47" s="18"/>
    </row>
    <row r="48" spans="1:9" ht="16" x14ac:dyDescent="0.35">
      <c r="A48" s="18"/>
      <c r="B48" s="165" t="s">
        <v>2265</v>
      </c>
      <c r="C48" s="121"/>
      <c r="D48" s="278" t="s">
        <v>2551</v>
      </c>
      <c r="E48" s="121"/>
      <c r="F48" s="340" t="s">
        <v>2788</v>
      </c>
      <c r="G48" s="121"/>
      <c r="H48" s="167"/>
      <c r="I48" s="18"/>
    </row>
    <row r="49" spans="1:9" ht="28" x14ac:dyDescent="0.35">
      <c r="A49" s="18"/>
      <c r="B49" s="181" t="s">
        <v>2266</v>
      </c>
      <c r="C49" s="121"/>
      <c r="D49" s="280" t="s">
        <v>1504</v>
      </c>
      <c r="E49" s="121"/>
      <c r="F49" s="342" t="str">
        <f>IF(D49=[4]Listes!$K$4,"&lt; Indiquez l'URL de la source &gt;",IF(D49=[4]Listes!$K$5,"&lt; Référence de la section dans le Rapport ITIE ou URL&gt;",IF(D49=[4]Listes!$K$6,"&lt; Référence de la non-applicabilité &gt;","")))</f>
        <v>&lt; Référence de la non-applicabilité &gt;</v>
      </c>
      <c r="G49" s="121"/>
      <c r="H49" s="170"/>
      <c r="I49" s="18"/>
    </row>
    <row r="50" spans="1:9" ht="16" x14ac:dyDescent="0.35">
      <c r="A50" s="18"/>
      <c r="B50" s="171"/>
      <c r="C50" s="121"/>
      <c r="D50" s="172"/>
      <c r="E50" s="121"/>
      <c r="F50" s="172"/>
      <c r="G50" s="121"/>
      <c r="H50" s="121"/>
      <c r="I50" s="18"/>
    </row>
    <row r="51" spans="1:9" ht="16" x14ac:dyDescent="0.35">
      <c r="A51" s="18"/>
      <c r="B51" s="162" t="s">
        <v>2267</v>
      </c>
      <c r="C51" s="121"/>
      <c r="D51" s="182"/>
      <c r="E51" s="121"/>
      <c r="F51" s="182"/>
      <c r="G51" s="121"/>
      <c r="H51" s="164"/>
      <c r="I51" s="18"/>
    </row>
    <row r="52" spans="1:9" ht="16" x14ac:dyDescent="0.35">
      <c r="A52" s="18"/>
      <c r="B52" s="165" t="s">
        <v>2268</v>
      </c>
      <c r="C52" s="121"/>
      <c r="D52" s="278" t="s">
        <v>1497</v>
      </c>
      <c r="E52" s="121"/>
      <c r="F52" s="340" t="s">
        <v>2792</v>
      </c>
      <c r="G52" s="121"/>
      <c r="H52" s="167"/>
      <c r="I52" s="18"/>
    </row>
    <row r="53" spans="1:9" ht="28" x14ac:dyDescent="0.35">
      <c r="A53" s="18"/>
      <c r="B53" s="168" t="s">
        <v>2269</v>
      </c>
      <c r="C53" s="121"/>
      <c r="D53" s="278" t="s">
        <v>1497</v>
      </c>
      <c r="E53" s="121"/>
      <c r="F53" s="338" t="s">
        <v>2793</v>
      </c>
      <c r="G53" s="121"/>
      <c r="H53" s="167" t="s">
        <v>2794</v>
      </c>
      <c r="I53" s="18"/>
    </row>
    <row r="54" spans="1:9" ht="28" x14ac:dyDescent="0.35">
      <c r="A54" s="18"/>
      <c r="B54" s="183" t="s">
        <v>2270</v>
      </c>
      <c r="C54" s="121"/>
      <c r="D54" s="279" t="s">
        <v>1510</v>
      </c>
      <c r="E54" s="121"/>
      <c r="F54" s="339" t="s">
        <v>2793</v>
      </c>
      <c r="G54" s="121"/>
      <c r="H54" s="170" t="s">
        <v>2794</v>
      </c>
      <c r="I54" s="18"/>
    </row>
    <row r="55" spans="1:9" ht="16" x14ac:dyDescent="0.35">
      <c r="A55" s="18"/>
      <c r="B55" s="171"/>
      <c r="C55" s="121"/>
      <c r="D55" s="172"/>
      <c r="E55" s="121"/>
      <c r="F55" s="172"/>
      <c r="G55" s="121"/>
      <c r="H55" s="121"/>
      <c r="I55" s="18"/>
    </row>
    <row r="56" spans="1:9" ht="16" x14ac:dyDescent="0.35">
      <c r="A56" s="18"/>
      <c r="B56" s="162" t="s">
        <v>2271</v>
      </c>
      <c r="C56" s="121"/>
      <c r="D56" s="182"/>
      <c r="E56" s="121"/>
      <c r="F56" s="182"/>
      <c r="G56" s="121"/>
      <c r="H56" s="164"/>
      <c r="I56" s="18"/>
    </row>
    <row r="57" spans="1:9" ht="28" x14ac:dyDescent="0.35">
      <c r="A57" s="18"/>
      <c r="B57" s="184" t="s">
        <v>2272</v>
      </c>
      <c r="C57" s="121"/>
      <c r="D57" s="278" t="s">
        <v>1497</v>
      </c>
      <c r="E57" s="121"/>
      <c r="F57" s="338" t="s">
        <v>2795</v>
      </c>
      <c r="G57" s="121"/>
      <c r="H57" s="167" t="s">
        <v>2794</v>
      </c>
      <c r="I57" s="18"/>
    </row>
    <row r="58" spans="1:9" ht="42" x14ac:dyDescent="0.35">
      <c r="A58" s="18"/>
      <c r="B58" s="185" t="s">
        <v>2139</v>
      </c>
      <c r="C58" s="121"/>
      <c r="D58" s="278" t="s">
        <v>2551</v>
      </c>
      <c r="E58" s="121"/>
      <c r="F58" s="340" t="s">
        <v>2796</v>
      </c>
      <c r="G58" s="121"/>
      <c r="H58" s="167"/>
      <c r="I58" s="18"/>
    </row>
    <row r="59" spans="1:9" ht="16" x14ac:dyDescent="0.35">
      <c r="A59" s="18"/>
      <c r="B59" s="185"/>
      <c r="C59" s="121"/>
      <c r="D59" s="278"/>
      <c r="E59" s="121"/>
      <c r="F59" s="340" t="s">
        <v>2797</v>
      </c>
      <c r="G59" s="121"/>
      <c r="H59" s="167"/>
      <c r="I59" s="18"/>
    </row>
    <row r="60" spans="1:9" ht="16" x14ac:dyDescent="0.35">
      <c r="A60" s="18"/>
      <c r="B60" s="185"/>
      <c r="C60" s="121"/>
      <c r="D60" s="278"/>
      <c r="E60" s="121"/>
      <c r="F60" s="340" t="s">
        <v>2798</v>
      </c>
      <c r="G60" s="121"/>
      <c r="H60" s="167"/>
      <c r="I60" s="18"/>
    </row>
    <row r="61" spans="1:9" ht="16" x14ac:dyDescent="0.35">
      <c r="A61" s="18"/>
      <c r="B61" s="185"/>
      <c r="C61" s="121"/>
      <c r="D61" s="278"/>
      <c r="E61" s="121"/>
      <c r="F61" s="340" t="s">
        <v>2799</v>
      </c>
      <c r="G61" s="121"/>
      <c r="H61" s="167"/>
      <c r="I61" s="18"/>
    </row>
    <row r="62" spans="1:9" ht="16" x14ac:dyDescent="0.35">
      <c r="A62" s="18"/>
      <c r="B62" s="185"/>
      <c r="C62" s="121"/>
      <c r="D62" s="278"/>
      <c r="E62" s="121"/>
      <c r="F62" s="340" t="s">
        <v>2800</v>
      </c>
      <c r="G62" s="121"/>
      <c r="H62" s="167"/>
      <c r="I62" s="18"/>
    </row>
    <row r="63" spans="1:9" ht="16" x14ac:dyDescent="0.35">
      <c r="A63" s="18"/>
      <c r="B63" s="185"/>
      <c r="C63" s="121"/>
      <c r="D63" s="278"/>
      <c r="E63" s="121"/>
      <c r="F63" s="340" t="s">
        <v>2801</v>
      </c>
      <c r="G63" s="121"/>
      <c r="H63" s="167"/>
      <c r="I63" s="18"/>
    </row>
    <row r="64" spans="1:9" ht="16" x14ac:dyDescent="0.35">
      <c r="A64" s="18"/>
      <c r="B64" s="185"/>
      <c r="C64" s="121"/>
      <c r="D64" s="278"/>
      <c r="E64" s="121"/>
      <c r="F64" s="340" t="s">
        <v>2802</v>
      </c>
      <c r="G64" s="121"/>
      <c r="H64" s="167"/>
      <c r="I64" s="18"/>
    </row>
    <row r="65" spans="1:9" ht="16" x14ac:dyDescent="0.35">
      <c r="A65" s="18"/>
      <c r="B65" s="185"/>
      <c r="C65" s="121"/>
      <c r="D65" s="278"/>
      <c r="E65" s="121"/>
      <c r="F65" s="340" t="s">
        <v>2803</v>
      </c>
      <c r="G65" s="121"/>
      <c r="H65" s="167"/>
      <c r="I65" s="18"/>
    </row>
    <row r="66" spans="1:9" ht="16" x14ac:dyDescent="0.35">
      <c r="A66" s="18"/>
      <c r="B66" s="185"/>
      <c r="C66" s="121"/>
      <c r="D66" s="278"/>
      <c r="E66" s="121"/>
      <c r="F66" s="340"/>
      <c r="G66" s="121"/>
      <c r="H66" s="167"/>
      <c r="I66" s="18"/>
    </row>
    <row r="67" spans="1:9" ht="16" x14ac:dyDescent="0.35">
      <c r="A67" s="18"/>
      <c r="B67" s="185"/>
      <c r="C67" s="121"/>
      <c r="D67" s="278"/>
      <c r="E67" s="121"/>
      <c r="F67" s="340"/>
      <c r="G67" s="121"/>
      <c r="H67" s="167"/>
      <c r="I67" s="18"/>
    </row>
    <row r="68" spans="1:9" ht="140" x14ac:dyDescent="0.35">
      <c r="A68" s="18"/>
      <c r="B68" s="186" t="s">
        <v>2138</v>
      </c>
      <c r="C68" s="121"/>
      <c r="D68" s="280" t="s">
        <v>1510</v>
      </c>
      <c r="E68" s="121"/>
      <c r="F68" s="339" t="s">
        <v>2804</v>
      </c>
      <c r="G68" s="121"/>
      <c r="H68" s="326" t="s">
        <v>2805</v>
      </c>
      <c r="I68" s="18"/>
    </row>
    <row r="69" spans="1:9" ht="16" x14ac:dyDescent="0.35">
      <c r="A69" s="18"/>
      <c r="B69" s="171"/>
      <c r="C69" s="121"/>
      <c r="D69" s="172"/>
      <c r="E69" s="121"/>
      <c r="F69" s="172"/>
      <c r="G69" s="121"/>
      <c r="H69" s="121"/>
      <c r="I69" s="18"/>
    </row>
    <row r="70" spans="1:9" ht="16" x14ac:dyDescent="0.35">
      <c r="A70" s="18"/>
      <c r="B70" s="162" t="s">
        <v>2273</v>
      </c>
      <c r="C70" s="121"/>
      <c r="D70" s="182"/>
      <c r="E70" s="121"/>
      <c r="F70" s="182"/>
      <c r="G70" s="121"/>
      <c r="H70" s="164"/>
      <c r="I70" s="18"/>
    </row>
    <row r="71" spans="1:9" ht="56" x14ac:dyDescent="0.35">
      <c r="A71" s="18"/>
      <c r="B71" s="181" t="s">
        <v>2101</v>
      </c>
      <c r="C71" s="121"/>
      <c r="D71" s="280" t="s">
        <v>1497</v>
      </c>
      <c r="E71" s="121"/>
      <c r="F71" s="339" t="s">
        <v>2806</v>
      </c>
      <c r="G71" s="121"/>
      <c r="H71" s="326" t="s">
        <v>2807</v>
      </c>
      <c r="I71" s="18"/>
    </row>
    <row r="72" spans="1:9" ht="16" x14ac:dyDescent="0.35">
      <c r="A72" s="18"/>
      <c r="B72" s="171"/>
      <c r="C72" s="121"/>
      <c r="D72" s="172"/>
      <c r="E72" s="121"/>
      <c r="F72" s="172"/>
      <c r="G72" s="121"/>
      <c r="H72" s="121"/>
      <c r="I72" s="18"/>
    </row>
    <row r="73" spans="1:9" ht="16" x14ac:dyDescent="0.35">
      <c r="A73" s="18"/>
      <c r="B73" s="162" t="s">
        <v>2274</v>
      </c>
      <c r="C73" s="121"/>
      <c r="D73" s="182"/>
      <c r="E73" s="121"/>
      <c r="F73" s="182"/>
      <c r="G73" s="121"/>
      <c r="H73" s="164"/>
      <c r="I73" s="18"/>
    </row>
    <row r="74" spans="1:9" ht="16" x14ac:dyDescent="0.35">
      <c r="A74" s="18"/>
      <c r="B74" s="307" t="s">
        <v>2541</v>
      </c>
      <c r="C74" s="121"/>
      <c r="D74" s="306"/>
      <c r="E74" s="121"/>
      <c r="F74" s="306"/>
      <c r="G74" s="121"/>
      <c r="H74" s="167"/>
      <c r="I74" s="18"/>
    </row>
    <row r="75" spans="1:9" ht="42" x14ac:dyDescent="0.35">
      <c r="A75" s="18"/>
      <c r="B75" s="184" t="s">
        <v>2275</v>
      </c>
      <c r="C75" s="121"/>
      <c r="D75" s="278" t="s">
        <v>2551</v>
      </c>
      <c r="E75" s="121"/>
      <c r="F75" s="340" t="s">
        <v>2771</v>
      </c>
      <c r="G75" s="121"/>
      <c r="H75" s="167"/>
      <c r="I75" s="18"/>
    </row>
    <row r="76" spans="1:9" ht="42" x14ac:dyDescent="0.35">
      <c r="A76" s="18"/>
      <c r="B76" s="184" t="s">
        <v>2276</v>
      </c>
      <c r="C76" s="121"/>
      <c r="D76" s="278" t="s">
        <v>2551</v>
      </c>
      <c r="E76" s="121"/>
      <c r="F76" s="340" t="s">
        <v>2771</v>
      </c>
      <c r="G76" s="121"/>
      <c r="H76" s="167"/>
      <c r="I76" s="18"/>
    </row>
    <row r="77" spans="1:9" ht="16" x14ac:dyDescent="0.35">
      <c r="A77" s="18"/>
      <c r="B77" s="305" t="s">
        <v>2499</v>
      </c>
      <c r="C77" s="121"/>
      <c r="D77" s="328">
        <v>1198130.3060000001</v>
      </c>
      <c r="E77" s="121"/>
      <c r="F77" s="338" t="s">
        <v>2767</v>
      </c>
      <c r="G77" s="121"/>
      <c r="H77" s="167" t="s">
        <v>2947</v>
      </c>
      <c r="I77" s="18"/>
    </row>
    <row r="78" spans="1:9" ht="16" x14ac:dyDescent="0.35">
      <c r="A78" s="18"/>
      <c r="B78" s="185" t="str">
        <f>LEFT(B77,SEARCH(",",B77))&amp;" valeur"</f>
        <v>Pétrole brut (2709), valeur</v>
      </c>
      <c r="C78" s="121"/>
      <c r="D78" s="328">
        <f>269.75*1000000</f>
        <v>269750000</v>
      </c>
      <c r="E78" s="121"/>
      <c r="F78" s="338" t="s">
        <v>1469</v>
      </c>
      <c r="G78" s="121"/>
      <c r="H78" s="167" t="s">
        <v>2772</v>
      </c>
      <c r="I78" s="18"/>
    </row>
    <row r="79" spans="1:9" ht="16" x14ac:dyDescent="0.35">
      <c r="A79" s="18"/>
      <c r="B79" s="305" t="s">
        <v>2537</v>
      </c>
      <c r="C79" s="121"/>
      <c r="D79" s="328">
        <v>12337</v>
      </c>
      <c r="E79" s="121"/>
      <c r="F79" s="338" t="s">
        <v>2130</v>
      </c>
      <c r="G79" s="121"/>
      <c r="H79" s="167"/>
      <c r="I79" s="18"/>
    </row>
    <row r="80" spans="1:9" ht="16" x14ac:dyDescent="0.35">
      <c r="A80" s="18"/>
      <c r="B80" s="185" t="str">
        <f>LEFT(B79,SEARCH(",",B79))&amp;" valeur"</f>
        <v>Zinc (2608), valeur</v>
      </c>
      <c r="C80" s="121"/>
      <c r="D80" s="328">
        <v>22000000</v>
      </c>
      <c r="E80" s="121"/>
      <c r="F80" s="338" t="s">
        <v>1469</v>
      </c>
      <c r="G80" s="121"/>
      <c r="H80" s="167" t="s">
        <v>2770</v>
      </c>
      <c r="I80" s="18"/>
    </row>
    <row r="81" spans="1:9" ht="16" x14ac:dyDescent="0.35">
      <c r="A81" s="18"/>
      <c r="B81" s="305" t="s">
        <v>2497</v>
      </c>
      <c r="C81" s="121"/>
      <c r="D81" s="328">
        <v>31.591999999999999</v>
      </c>
      <c r="E81" s="121"/>
      <c r="F81" s="338" t="s">
        <v>2130</v>
      </c>
      <c r="G81" s="121"/>
      <c r="H81" s="167"/>
      <c r="I81" s="18"/>
    </row>
    <row r="82" spans="1:9" ht="16" x14ac:dyDescent="0.35">
      <c r="A82" s="18"/>
      <c r="B82" s="185" t="str">
        <f>LEFT(B81,SEARCH(",",B81))&amp;" valeur"</f>
        <v>Or (7108), valeur</v>
      </c>
      <c r="C82" s="121"/>
      <c r="D82" s="328">
        <f>1089.76*1000000</f>
        <v>1089760000</v>
      </c>
      <c r="E82" s="121"/>
      <c r="F82" s="338" t="s">
        <v>1469</v>
      </c>
      <c r="G82" s="121"/>
      <c r="H82" s="167" t="s">
        <v>2770</v>
      </c>
      <c r="I82" s="18"/>
    </row>
    <row r="83" spans="1:9" ht="16" x14ac:dyDescent="0.35">
      <c r="A83" s="18"/>
      <c r="B83" s="305" t="s">
        <v>2445</v>
      </c>
      <c r="C83" s="121"/>
      <c r="D83" s="328">
        <v>18891000</v>
      </c>
      <c r="E83" s="121"/>
      <c r="F83" s="338" t="s">
        <v>2768</v>
      </c>
      <c r="G83" s="121"/>
      <c r="H83" s="167"/>
      <c r="I83" s="18"/>
    </row>
    <row r="84" spans="1:9" ht="16" x14ac:dyDescent="0.35">
      <c r="A84" s="18"/>
      <c r="B84" s="185" t="str">
        <f>LEFT(B83,SEARCH(",",B83))&amp;" valeur"</f>
        <v>Diamants (7102), valeur</v>
      </c>
      <c r="C84" s="121"/>
      <c r="D84" s="328">
        <f>218.29*1000000</f>
        <v>218290000</v>
      </c>
      <c r="E84" s="121"/>
      <c r="F84" s="338" t="s">
        <v>1469</v>
      </c>
      <c r="G84" s="121"/>
      <c r="H84" s="167" t="s">
        <v>2770</v>
      </c>
      <c r="I84" s="18"/>
    </row>
    <row r="85" spans="1:9" ht="16" x14ac:dyDescent="0.35">
      <c r="A85" s="18"/>
      <c r="B85" s="305" t="s">
        <v>2435</v>
      </c>
      <c r="C85" s="121"/>
      <c r="D85" s="328">
        <v>82461</v>
      </c>
      <c r="E85" s="121"/>
      <c r="F85" s="338" t="s">
        <v>2130</v>
      </c>
      <c r="G85" s="121"/>
      <c r="H85" s="167"/>
      <c r="I85" s="18"/>
    </row>
    <row r="86" spans="1:9" ht="16" x14ac:dyDescent="0.35">
      <c r="A86" s="18"/>
      <c r="B86" s="185" t="str">
        <f>LEFT(B85,SEARCH(",",B85))&amp;" valeur"</f>
        <v>Cobalt (2605), valeur</v>
      </c>
      <c r="C86" s="121"/>
      <c r="D86" s="328">
        <f>3369*1000000</f>
        <v>3369000000</v>
      </c>
      <c r="E86" s="121"/>
      <c r="F86" s="338" t="s">
        <v>1469</v>
      </c>
      <c r="G86" s="121"/>
      <c r="H86" s="167" t="s">
        <v>2770</v>
      </c>
      <c r="I86" s="18"/>
    </row>
    <row r="87" spans="1:9" ht="16" x14ac:dyDescent="0.35">
      <c r="A87" s="18"/>
      <c r="B87" s="305" t="s">
        <v>2443</v>
      </c>
      <c r="C87" s="121"/>
      <c r="D87" s="328">
        <v>1094638</v>
      </c>
      <c r="E87" s="121"/>
      <c r="F87" s="338" t="s">
        <v>2130</v>
      </c>
      <c r="G87" s="121"/>
      <c r="H87" s="167"/>
      <c r="I87" s="18"/>
    </row>
    <row r="88" spans="1:9" ht="16" x14ac:dyDescent="0.35">
      <c r="A88" s="18"/>
      <c r="B88" s="186" t="str">
        <f>LEFT(B87,SEARCH(",",B87))&amp;" valeur"</f>
        <v>Cuivre (2603), valeur</v>
      </c>
      <c r="C88" s="121"/>
      <c r="D88" s="329">
        <f>6272.99*1000000</f>
        <v>6272990000</v>
      </c>
      <c r="E88" s="121"/>
      <c r="F88" s="339" t="s">
        <v>1469</v>
      </c>
      <c r="G88" s="121"/>
      <c r="H88" s="170" t="s">
        <v>2770</v>
      </c>
      <c r="I88" s="18"/>
    </row>
    <row r="89" spans="1:9" ht="16" hidden="1" x14ac:dyDescent="0.35">
      <c r="A89" s="18"/>
      <c r="B89" s="305" t="s">
        <v>2280</v>
      </c>
      <c r="C89" s="121"/>
      <c r="D89" s="278" t="s">
        <v>2211</v>
      </c>
      <c r="E89" s="121"/>
      <c r="F89" s="338" t="s">
        <v>2130</v>
      </c>
      <c r="G89" s="121"/>
      <c r="H89" s="167"/>
      <c r="I89" s="18"/>
    </row>
    <row r="90" spans="1:9" ht="16" hidden="1" x14ac:dyDescent="0.35">
      <c r="A90" s="18"/>
      <c r="B90" s="185" t="str">
        <f>LEFT(B89,SEARCH(",",B89))&amp;" valeur"</f>
        <v>Ajouter ici toute autre matière première, valeur</v>
      </c>
      <c r="C90" s="121"/>
      <c r="D90" s="278" t="s">
        <v>2211</v>
      </c>
      <c r="E90" s="121"/>
      <c r="F90" s="338" t="s">
        <v>1469</v>
      </c>
      <c r="G90" s="121"/>
      <c r="H90" s="167" t="s">
        <v>2124</v>
      </c>
      <c r="I90" s="18"/>
    </row>
    <row r="91" spans="1:9" ht="16" hidden="1" x14ac:dyDescent="0.35">
      <c r="A91" s="18"/>
      <c r="B91" s="305" t="s">
        <v>2280</v>
      </c>
      <c r="C91" s="121"/>
      <c r="D91" s="278" t="s">
        <v>2211</v>
      </c>
      <c r="E91" s="121"/>
      <c r="F91" s="338" t="s">
        <v>2130</v>
      </c>
      <c r="G91" s="121"/>
      <c r="H91" s="167"/>
      <c r="I91" s="18"/>
    </row>
    <row r="92" spans="1:9" ht="16" hidden="1" x14ac:dyDescent="0.35">
      <c r="A92" s="18"/>
      <c r="B92" s="186" t="str">
        <f>LEFT(B91,SEARCH(",",B91))&amp;" valeur"</f>
        <v>Ajouter ici toute autre matière première, valeur</v>
      </c>
      <c r="C92" s="121"/>
      <c r="D92" s="280" t="s">
        <v>2211</v>
      </c>
      <c r="E92" s="121"/>
      <c r="F92" s="338" t="s">
        <v>1469</v>
      </c>
      <c r="G92" s="121"/>
      <c r="H92" s="170" t="s">
        <v>2124</v>
      </c>
      <c r="I92" s="18"/>
    </row>
    <row r="93" spans="1:9" ht="16" x14ac:dyDescent="0.35">
      <c r="A93" s="18"/>
      <c r="B93" s="171"/>
      <c r="C93" s="121"/>
      <c r="D93" s="172"/>
      <c r="E93" s="121"/>
      <c r="F93" s="172"/>
      <c r="G93" s="121"/>
      <c r="H93" s="121"/>
      <c r="I93" s="18"/>
    </row>
    <row r="94" spans="1:9" ht="16" x14ac:dyDescent="0.35">
      <c r="A94" s="18"/>
      <c r="B94" s="162" t="s">
        <v>2281</v>
      </c>
      <c r="C94" s="121"/>
      <c r="D94" s="182"/>
      <c r="E94" s="121"/>
      <c r="F94" s="182"/>
      <c r="G94" s="121"/>
      <c r="H94" s="164"/>
      <c r="I94" s="18"/>
    </row>
    <row r="95" spans="1:9" ht="42" x14ac:dyDescent="0.35">
      <c r="A95" s="18"/>
      <c r="B95" s="184" t="s">
        <v>2282</v>
      </c>
      <c r="C95" s="121"/>
      <c r="D95" s="278" t="s">
        <v>2551</v>
      </c>
      <c r="E95" s="121"/>
      <c r="F95" s="340" t="s">
        <v>2771</v>
      </c>
      <c r="G95" s="121"/>
      <c r="H95" s="167"/>
      <c r="I95" s="18"/>
    </row>
    <row r="96" spans="1:9" ht="42" x14ac:dyDescent="0.35">
      <c r="A96" s="18"/>
      <c r="B96" s="184" t="s">
        <v>2283</v>
      </c>
      <c r="C96" s="121"/>
      <c r="D96" s="278" t="s">
        <v>2551</v>
      </c>
      <c r="E96" s="121"/>
      <c r="F96" s="340" t="s">
        <v>2771</v>
      </c>
      <c r="G96" s="121"/>
      <c r="H96" s="167"/>
      <c r="I96" s="18"/>
    </row>
    <row r="97" spans="1:9" ht="16" x14ac:dyDescent="0.35">
      <c r="A97" s="18"/>
      <c r="B97" s="305" t="s">
        <v>2499</v>
      </c>
      <c r="C97" s="121"/>
      <c r="D97" s="328">
        <v>1701166.969</v>
      </c>
      <c r="E97" s="121"/>
      <c r="F97" s="338" t="s">
        <v>2277</v>
      </c>
      <c r="G97" s="121"/>
      <c r="H97" s="167" t="s">
        <v>2946</v>
      </c>
      <c r="I97" s="18"/>
    </row>
    <row r="98" spans="1:9" ht="16" x14ac:dyDescent="0.35">
      <c r="A98" s="18"/>
      <c r="B98" s="185" t="str">
        <f>LEFT(B97,SEARCH(",",B97))&amp;" valeur"</f>
        <v>Pétrole brut (2709), valeur</v>
      </c>
      <c r="C98" s="121"/>
      <c r="D98" s="328">
        <f>383.2*1000000</f>
        <v>383200000</v>
      </c>
      <c r="E98" s="121"/>
      <c r="F98" s="338" t="s">
        <v>1469</v>
      </c>
      <c r="G98" s="121"/>
      <c r="H98" s="167"/>
      <c r="I98" s="18"/>
    </row>
    <row r="99" spans="1:9" ht="16" x14ac:dyDescent="0.35">
      <c r="A99" s="18"/>
      <c r="B99" s="305" t="s">
        <v>2497</v>
      </c>
      <c r="C99" s="121"/>
      <c r="D99" s="328">
        <v>31.512</v>
      </c>
      <c r="E99" s="121"/>
      <c r="F99" s="338" t="s">
        <v>2130</v>
      </c>
      <c r="G99" s="121"/>
      <c r="H99" s="167"/>
      <c r="I99" s="18"/>
    </row>
    <row r="100" spans="1:9" ht="16" x14ac:dyDescent="0.35">
      <c r="A100" s="18"/>
      <c r="B100" s="185" t="str">
        <f>LEFT(B99,SEARCH(",",B99))&amp;" valeur"</f>
        <v>Or (7108), valeur</v>
      </c>
      <c r="C100" s="121"/>
      <c r="D100" s="328">
        <f>(1086.8*1000000)+8200997.33</f>
        <v>1095000997.3299999</v>
      </c>
      <c r="E100" s="121"/>
      <c r="F100" s="338" t="s">
        <v>1469</v>
      </c>
      <c r="G100" s="121"/>
      <c r="H100" s="167"/>
      <c r="I100" s="18"/>
    </row>
    <row r="101" spans="1:9" ht="16" x14ac:dyDescent="0.35">
      <c r="A101" s="18"/>
      <c r="B101" s="305" t="s">
        <v>2445</v>
      </c>
      <c r="C101" s="121"/>
      <c r="D101" s="328">
        <f>17925*1000</f>
        <v>17925000</v>
      </c>
      <c r="E101" s="121"/>
      <c r="F101" s="338" t="s">
        <v>2768</v>
      </c>
      <c r="G101" s="121"/>
      <c r="H101" s="167"/>
      <c r="I101" s="18"/>
    </row>
    <row r="102" spans="1:9" ht="16" x14ac:dyDescent="0.35">
      <c r="A102" s="18"/>
      <c r="B102" s="185" t="str">
        <f>LEFT(B101,SEARCH(",",B101))&amp;" valeur"</f>
        <v>Diamants (7102), valeur</v>
      </c>
      <c r="C102" s="121"/>
      <c r="D102" s="328">
        <f>(207.4*1000000)+147273628.92</f>
        <v>354673628.91999996</v>
      </c>
      <c r="E102" s="121"/>
      <c r="F102" s="338" t="s">
        <v>1469</v>
      </c>
      <c r="G102" s="121"/>
      <c r="H102" s="167"/>
      <c r="I102" s="18"/>
    </row>
    <row r="103" spans="1:9" ht="16" x14ac:dyDescent="0.35">
      <c r="A103" s="18"/>
      <c r="B103" s="305" t="s">
        <v>2443</v>
      </c>
      <c r="C103" s="121"/>
      <c r="D103" s="328">
        <v>1094638</v>
      </c>
      <c r="E103" s="121"/>
      <c r="F103" s="338" t="s">
        <v>2279</v>
      </c>
      <c r="G103" s="121"/>
      <c r="H103" s="167"/>
      <c r="I103" s="18"/>
    </row>
    <row r="104" spans="1:9" ht="16" x14ac:dyDescent="0.35">
      <c r="A104" s="18"/>
      <c r="B104" s="185" t="str">
        <f>LEFT(B103,SEARCH(",",B103))&amp;" valeur"</f>
        <v>Cuivre (2603), valeur</v>
      </c>
      <c r="C104" s="121"/>
      <c r="D104" s="328">
        <f>6272.6*1000000</f>
        <v>6272600000</v>
      </c>
      <c r="E104" s="121"/>
      <c r="F104" s="338" t="s">
        <v>1469</v>
      </c>
      <c r="G104" s="121"/>
      <c r="H104" s="167"/>
      <c r="I104" s="18"/>
    </row>
    <row r="105" spans="1:9" ht="16" x14ac:dyDescent="0.35">
      <c r="A105" s="18"/>
      <c r="B105" s="305" t="s">
        <v>2435</v>
      </c>
      <c r="C105" s="121"/>
      <c r="D105" s="328">
        <v>82461</v>
      </c>
      <c r="E105" s="121"/>
      <c r="F105" s="338" t="s">
        <v>2130</v>
      </c>
      <c r="G105" s="121"/>
      <c r="H105" s="167"/>
      <c r="I105" s="18"/>
    </row>
    <row r="106" spans="1:9" ht="16" x14ac:dyDescent="0.35">
      <c r="A106" s="18"/>
      <c r="B106" s="185" t="str">
        <f>LEFT(B105,SEARCH(",",B105))&amp;" valeur"</f>
        <v>Cobalt (2605), valeur</v>
      </c>
      <c r="C106" s="121"/>
      <c r="D106" s="328">
        <f>3368.8*1000000</f>
        <v>3368800000</v>
      </c>
      <c r="E106" s="121"/>
      <c r="F106" s="338" t="s">
        <v>1469</v>
      </c>
      <c r="G106" s="121"/>
      <c r="H106" s="167"/>
      <c r="I106" s="18"/>
    </row>
    <row r="107" spans="1:9" ht="16" x14ac:dyDescent="0.35">
      <c r="A107" s="18"/>
      <c r="B107" s="305" t="s">
        <v>2537</v>
      </c>
      <c r="C107" s="121"/>
      <c r="D107" s="328">
        <v>12337</v>
      </c>
      <c r="E107" s="121"/>
      <c r="F107" s="338" t="s">
        <v>2130</v>
      </c>
      <c r="G107" s="121"/>
      <c r="H107" s="167"/>
      <c r="I107" s="18"/>
    </row>
    <row r="108" spans="1:9" ht="16" x14ac:dyDescent="0.35">
      <c r="A108" s="18"/>
      <c r="B108" s="186" t="str">
        <f>LEFT(B107,SEARCH(",",B107))&amp;" valeur"</f>
        <v>Zinc (2608), valeur</v>
      </c>
      <c r="C108" s="121"/>
      <c r="D108" s="329">
        <v>22000000</v>
      </c>
      <c r="E108" s="121"/>
      <c r="F108" s="339" t="s">
        <v>1469</v>
      </c>
      <c r="G108" s="121"/>
      <c r="H108" s="170"/>
      <c r="I108" s="18"/>
    </row>
    <row r="109" spans="1:9" ht="16" hidden="1" x14ac:dyDescent="0.35">
      <c r="A109" s="18"/>
      <c r="B109" s="305" t="s">
        <v>2280</v>
      </c>
      <c r="C109" s="121"/>
      <c r="D109" s="278"/>
      <c r="E109" s="121"/>
      <c r="F109" s="338" t="s">
        <v>2130</v>
      </c>
      <c r="G109" s="121"/>
      <c r="H109" s="167"/>
      <c r="I109" s="18"/>
    </row>
    <row r="110" spans="1:9" ht="16" hidden="1" x14ac:dyDescent="0.35">
      <c r="A110" s="18"/>
      <c r="B110" s="185" t="str">
        <f>LEFT(B109,SEARCH(",",B109))&amp;" valeur"</f>
        <v>Ajouter ici toute autre matière première, valeur</v>
      </c>
      <c r="C110" s="121"/>
      <c r="D110" s="278"/>
      <c r="E110" s="121"/>
      <c r="F110" s="338" t="s">
        <v>1469</v>
      </c>
      <c r="G110" s="121"/>
      <c r="H110" s="167"/>
      <c r="I110" s="18"/>
    </row>
    <row r="111" spans="1:9" ht="16" hidden="1" x14ac:dyDescent="0.35">
      <c r="A111" s="18"/>
      <c r="B111" s="305" t="s">
        <v>2280</v>
      </c>
      <c r="C111" s="121"/>
      <c r="D111" s="278"/>
      <c r="E111" s="121"/>
      <c r="F111" s="338" t="s">
        <v>2130</v>
      </c>
      <c r="G111" s="121"/>
      <c r="H111" s="167"/>
      <c r="I111" s="18"/>
    </row>
    <row r="112" spans="1:9" ht="16" hidden="1" x14ac:dyDescent="0.35">
      <c r="A112" s="18"/>
      <c r="B112" s="186" t="str">
        <f>LEFT(B111,SEARCH(",",B111))&amp;" valeur"</f>
        <v>Ajouter ici toute autre matière première, valeur</v>
      </c>
      <c r="C112" s="121"/>
      <c r="D112" s="280"/>
      <c r="E112" s="121"/>
      <c r="F112" s="338" t="s">
        <v>1469</v>
      </c>
      <c r="G112" s="121"/>
      <c r="H112" s="170"/>
      <c r="I112" s="18"/>
    </row>
    <row r="113" spans="1:9" ht="16" x14ac:dyDescent="0.35">
      <c r="A113" s="18"/>
      <c r="B113" s="171"/>
      <c r="C113" s="121"/>
      <c r="D113" s="172"/>
      <c r="E113" s="121"/>
      <c r="F113" s="172"/>
      <c r="G113" s="121"/>
      <c r="H113" s="121"/>
      <c r="I113" s="18"/>
    </row>
    <row r="114" spans="1:9" ht="16" x14ac:dyDescent="0.35">
      <c r="A114" s="18"/>
      <c r="B114" s="162" t="s">
        <v>2284</v>
      </c>
      <c r="C114" s="121"/>
      <c r="D114" s="182"/>
      <c r="E114" s="121"/>
      <c r="F114" s="187"/>
      <c r="G114" s="121"/>
      <c r="H114" s="164"/>
      <c r="I114" s="18"/>
    </row>
    <row r="115" spans="1:9" ht="28" x14ac:dyDescent="0.35">
      <c r="A115" s="18"/>
      <c r="B115" s="184" t="s">
        <v>2285</v>
      </c>
      <c r="C115" s="121"/>
      <c r="D115" s="278" t="s">
        <v>1497</v>
      </c>
      <c r="E115" s="121"/>
      <c r="F115" s="338" t="s">
        <v>2773</v>
      </c>
      <c r="G115" s="121"/>
      <c r="H115" s="167" t="s">
        <v>2769</v>
      </c>
      <c r="I115" s="18"/>
    </row>
    <row r="116" spans="1:9" ht="28" x14ac:dyDescent="0.35">
      <c r="A116" s="18"/>
      <c r="B116" s="188" t="s">
        <v>2076</v>
      </c>
      <c r="C116" s="121"/>
      <c r="D116" s="278" t="s">
        <v>1497</v>
      </c>
      <c r="E116" s="121"/>
      <c r="F116" s="338" t="s">
        <v>2774</v>
      </c>
      <c r="G116" s="121"/>
      <c r="H116" s="167" t="s">
        <v>2769</v>
      </c>
      <c r="I116" s="18"/>
    </row>
    <row r="117" spans="1:9" ht="28" x14ac:dyDescent="0.35">
      <c r="A117" s="18"/>
      <c r="B117" s="189" t="s">
        <v>2386</v>
      </c>
      <c r="C117" s="121"/>
      <c r="D117" s="190">
        <f>SUM('[4]Partie 5 - Données d’entreprise'!K918/'[4]Partie 4 - Recettes de l’État'!J90)</f>
        <v>0.98966259723495764</v>
      </c>
      <c r="E117" s="121"/>
      <c r="F117" s="342" t="s">
        <v>2385</v>
      </c>
      <c r="G117" s="121"/>
      <c r="H117" s="170"/>
      <c r="I117" s="18"/>
    </row>
    <row r="118" spans="1:9" ht="16" x14ac:dyDescent="0.35">
      <c r="A118" s="18"/>
      <c r="B118" s="171"/>
      <c r="C118" s="121"/>
      <c r="D118" s="172"/>
      <c r="E118" s="121"/>
      <c r="F118" s="172"/>
      <c r="G118" s="121"/>
      <c r="H118" s="121"/>
      <c r="I118" s="18"/>
    </row>
    <row r="119" spans="1:9" ht="16" x14ac:dyDescent="0.35">
      <c r="A119" s="18"/>
      <c r="B119" s="350" t="s">
        <v>2916</v>
      </c>
      <c r="C119" s="121"/>
      <c r="D119" s="187"/>
      <c r="E119" s="121"/>
      <c r="F119" s="187"/>
      <c r="G119" s="121"/>
      <c r="H119" s="164"/>
      <c r="I119" s="18"/>
    </row>
    <row r="120" spans="1:9" ht="28" x14ac:dyDescent="0.35">
      <c r="A120" s="18"/>
      <c r="B120" s="189" t="s">
        <v>2286</v>
      </c>
      <c r="C120" s="302"/>
      <c r="D120" s="280" t="s">
        <v>1504</v>
      </c>
      <c r="E120" s="302"/>
      <c r="F120" s="342" t="str">
        <f>IF(D120=[4]Listes!$K$4,"&lt; Indiquez l'URL de la source &gt;",IF(D120=[4]Listes!$K$5,"&lt; Référence de la section dans le Rapport ITIE ou URL&gt;",IF(D120=[4]Listes!$K$6,"&lt; Référence de la non-applicabilité &gt;","")))</f>
        <v>&lt; Référence de la non-applicabilité &gt;</v>
      </c>
      <c r="G120" s="121"/>
      <c r="H120" s="167"/>
      <c r="I120" s="18"/>
    </row>
    <row r="121" spans="1:9" ht="16" x14ac:dyDescent="0.35">
      <c r="A121" s="18"/>
      <c r="B121" s="191" t="s">
        <v>2140</v>
      </c>
      <c r="C121" s="121"/>
      <c r="D121" s="192"/>
      <c r="E121" s="121"/>
      <c r="F121" s="192"/>
      <c r="G121" s="121"/>
      <c r="H121" s="192"/>
      <c r="I121" s="18"/>
    </row>
    <row r="122" spans="1:9" ht="16" x14ac:dyDescent="0.35">
      <c r="A122" s="18"/>
      <c r="B122" s="290" t="s">
        <v>1563</v>
      </c>
      <c r="C122" s="121"/>
      <c r="D122" s="278" t="s">
        <v>2211</v>
      </c>
      <c r="E122" s="121"/>
      <c r="F122" s="338" t="s">
        <v>2277</v>
      </c>
      <c r="G122" s="121"/>
      <c r="H122" s="167"/>
      <c r="I122" s="18"/>
    </row>
    <row r="123" spans="1:9" ht="16" x14ac:dyDescent="0.35">
      <c r="A123" s="18"/>
      <c r="B123" s="290" t="s">
        <v>1673</v>
      </c>
      <c r="C123" s="121"/>
      <c r="D123" s="278" t="s">
        <v>2211</v>
      </c>
      <c r="E123" s="121"/>
      <c r="F123" s="338" t="s">
        <v>2278</v>
      </c>
      <c r="G123" s="121"/>
      <c r="H123" s="167"/>
      <c r="I123" s="18"/>
    </row>
    <row r="124" spans="1:9" ht="16" x14ac:dyDescent="0.35">
      <c r="A124" s="18"/>
      <c r="B124" s="303" t="s">
        <v>2280</v>
      </c>
      <c r="C124" s="302"/>
      <c r="D124" s="280" t="s">
        <v>2211</v>
      </c>
      <c r="E124" s="302"/>
      <c r="F124" s="339" t="s">
        <v>2130</v>
      </c>
      <c r="G124" s="121"/>
      <c r="H124" s="167"/>
      <c r="I124" s="18"/>
    </row>
    <row r="125" spans="1:9" ht="16" x14ac:dyDescent="0.35">
      <c r="A125" s="18"/>
      <c r="B125" s="185" t="s">
        <v>2141</v>
      </c>
      <c r="C125" s="121"/>
      <c r="D125" s="192"/>
      <c r="E125" s="121"/>
      <c r="F125" s="192"/>
      <c r="G125" s="121"/>
      <c r="H125" s="192"/>
      <c r="I125" s="18"/>
    </row>
    <row r="126" spans="1:9" ht="16" x14ac:dyDescent="0.35">
      <c r="A126" s="18"/>
      <c r="B126" s="290" t="s">
        <v>1563</v>
      </c>
      <c r="C126" s="121"/>
      <c r="D126" s="278" t="s">
        <v>2211</v>
      </c>
      <c r="E126" s="121"/>
      <c r="F126" s="338" t="s">
        <v>2277</v>
      </c>
      <c r="G126" s="121"/>
      <c r="H126" s="167"/>
      <c r="I126" s="18"/>
    </row>
    <row r="127" spans="1:9" ht="16" x14ac:dyDescent="0.35">
      <c r="A127" s="18"/>
      <c r="B127" s="193" t="str">
        <f>LEFT(B126,SEARCH(",",B126))&amp;" valeur"</f>
        <v>Pétrole brut, valeur</v>
      </c>
      <c r="C127" s="121"/>
      <c r="D127" s="278" t="s">
        <v>2211</v>
      </c>
      <c r="E127" s="121"/>
      <c r="F127" s="338" t="s">
        <v>1469</v>
      </c>
      <c r="G127" s="121"/>
      <c r="H127" s="167" t="s">
        <v>2124</v>
      </c>
      <c r="I127" s="18"/>
    </row>
    <row r="128" spans="1:9" ht="16" x14ac:dyDescent="0.35">
      <c r="A128" s="18"/>
      <c r="B128" s="290" t="s">
        <v>1673</v>
      </c>
      <c r="C128" s="121"/>
      <c r="D128" s="278" t="s">
        <v>2211</v>
      </c>
      <c r="E128" s="121"/>
      <c r="F128" s="338" t="s">
        <v>2278</v>
      </c>
      <c r="G128" s="121"/>
      <c r="H128" s="167"/>
      <c r="I128" s="18"/>
    </row>
    <row r="129" spans="1:9" ht="16" x14ac:dyDescent="0.35">
      <c r="A129" s="18"/>
      <c r="B129" s="193" t="str">
        <f>LEFT(B128,SEARCH(",",B128))&amp;" valeur"</f>
        <v>Gaz naturel, valeur</v>
      </c>
      <c r="C129" s="121"/>
      <c r="D129" s="278" t="s">
        <v>2211</v>
      </c>
      <c r="E129" s="121"/>
      <c r="F129" s="338" t="s">
        <v>1469</v>
      </c>
      <c r="G129" s="121"/>
      <c r="H129" s="167" t="s">
        <v>2124</v>
      </c>
      <c r="I129" s="18"/>
    </row>
    <row r="130" spans="1:9" ht="16" x14ac:dyDescent="0.35">
      <c r="A130" s="18"/>
      <c r="B130" s="290" t="s">
        <v>2280</v>
      </c>
      <c r="C130" s="121"/>
      <c r="D130" s="278" t="s">
        <v>2211</v>
      </c>
      <c r="E130" s="121"/>
      <c r="F130" s="338" t="s">
        <v>2130</v>
      </c>
      <c r="G130" s="121"/>
      <c r="H130" s="167"/>
      <c r="I130" s="18"/>
    </row>
    <row r="131" spans="1:9" ht="16" x14ac:dyDescent="0.35">
      <c r="A131" s="18"/>
      <c r="B131" s="193" t="str">
        <f>LEFT(B130,SEARCH(",",B130))&amp;" valeur"</f>
        <v>Ajouter ici toute autre matière première, valeur</v>
      </c>
      <c r="C131" s="121"/>
      <c r="D131" s="278" t="s">
        <v>2211</v>
      </c>
      <c r="E131" s="121"/>
      <c r="F131" s="338" t="s">
        <v>1469</v>
      </c>
      <c r="G131" s="121"/>
      <c r="H131" s="167" t="s">
        <v>2124</v>
      </c>
      <c r="I131" s="18"/>
    </row>
    <row r="132" spans="1:9" ht="28" x14ac:dyDescent="0.35">
      <c r="A132" s="18"/>
      <c r="B132" s="186" t="s">
        <v>2142</v>
      </c>
      <c r="C132" s="121"/>
      <c r="D132" s="280" t="s">
        <v>2211</v>
      </c>
      <c r="E132" s="121"/>
      <c r="F132" s="339"/>
      <c r="G132" s="121"/>
      <c r="H132" s="170"/>
      <c r="I132" s="18"/>
    </row>
    <row r="133" spans="1:9" ht="16" x14ac:dyDescent="0.35">
      <c r="A133" s="18"/>
      <c r="B133" s="171"/>
      <c r="C133" s="121"/>
      <c r="D133" s="18"/>
      <c r="E133" s="121"/>
      <c r="F133" s="194"/>
      <c r="G133" s="121"/>
      <c r="H133" s="121"/>
      <c r="I133" s="18"/>
    </row>
    <row r="134" spans="1:9" ht="15.9" customHeight="1" x14ac:dyDescent="0.35">
      <c r="A134" s="18"/>
      <c r="B134" s="350" t="s">
        <v>2917</v>
      </c>
      <c r="C134" s="121"/>
      <c r="D134" s="187"/>
      <c r="E134" s="121"/>
      <c r="F134" s="187"/>
      <c r="G134" s="121"/>
      <c r="H134" s="164"/>
      <c r="I134" s="18"/>
    </row>
    <row r="135" spans="1:9" ht="28" x14ac:dyDescent="0.35">
      <c r="A135" s="18"/>
      <c r="B135" s="188" t="s">
        <v>2287</v>
      </c>
      <c r="C135" s="121"/>
      <c r="D135" s="278" t="s">
        <v>1497</v>
      </c>
      <c r="E135" s="121"/>
      <c r="F135" s="338" t="s">
        <v>2775</v>
      </c>
      <c r="G135" s="121"/>
      <c r="H135" s="167" t="s">
        <v>2794</v>
      </c>
      <c r="I135" s="18"/>
    </row>
    <row r="136" spans="1:9" ht="30.75" customHeight="1" x14ac:dyDescent="0.35">
      <c r="A136" s="18"/>
      <c r="B136" s="195" t="s">
        <v>2288</v>
      </c>
      <c r="C136" s="121"/>
      <c r="D136" s="356">
        <v>68944998.650000006</v>
      </c>
      <c r="E136" s="121"/>
      <c r="F136" s="339" t="s">
        <v>1469</v>
      </c>
      <c r="G136" s="121"/>
      <c r="H136" s="170"/>
      <c r="I136" s="18"/>
    </row>
    <row r="137" spans="1:9" ht="16" x14ac:dyDescent="0.35">
      <c r="A137" s="18"/>
      <c r="B137" s="171"/>
      <c r="C137" s="121"/>
      <c r="D137" s="172"/>
      <c r="E137" s="121"/>
      <c r="F137" s="194"/>
      <c r="G137" s="121"/>
      <c r="H137" s="121"/>
      <c r="I137" s="18"/>
    </row>
    <row r="138" spans="1:9" ht="16" x14ac:dyDescent="0.35">
      <c r="A138" s="18"/>
      <c r="B138" s="162" t="s">
        <v>2289</v>
      </c>
      <c r="C138" s="121"/>
      <c r="D138" s="187"/>
      <c r="E138" s="121"/>
      <c r="F138" s="187"/>
      <c r="G138" s="121"/>
      <c r="H138" s="164"/>
      <c r="I138" s="18"/>
    </row>
    <row r="139" spans="1:9" ht="28" x14ac:dyDescent="0.35">
      <c r="A139" s="18"/>
      <c r="B139" s="188" t="s">
        <v>2290</v>
      </c>
      <c r="C139" s="121"/>
      <c r="D139" s="278" t="s">
        <v>1497</v>
      </c>
      <c r="E139" s="121"/>
      <c r="F139" s="338" t="s">
        <v>2773</v>
      </c>
      <c r="G139" s="121"/>
      <c r="H139" s="167" t="s">
        <v>2769</v>
      </c>
      <c r="I139" s="18"/>
    </row>
    <row r="140" spans="1:9" ht="30.75" customHeight="1" x14ac:dyDescent="0.35">
      <c r="A140" s="18"/>
      <c r="B140" s="195" t="s">
        <v>2291</v>
      </c>
      <c r="C140" s="121"/>
      <c r="D140" s="329">
        <v>4752512</v>
      </c>
      <c r="E140" s="121"/>
      <c r="F140" s="339" t="s">
        <v>1469</v>
      </c>
      <c r="G140" s="121"/>
      <c r="H140" s="170"/>
      <c r="I140" s="18"/>
    </row>
    <row r="141" spans="1:9" ht="16" x14ac:dyDescent="0.35">
      <c r="A141" s="18"/>
      <c r="B141" s="171"/>
      <c r="C141" s="121"/>
      <c r="D141" s="172"/>
      <c r="E141" s="121"/>
      <c r="F141" s="194"/>
      <c r="G141" s="121"/>
      <c r="H141" s="121"/>
      <c r="I141" s="18"/>
    </row>
    <row r="142" spans="1:9" ht="33.9" customHeight="1" x14ac:dyDescent="0.35">
      <c r="A142" s="18"/>
      <c r="B142" s="162" t="s">
        <v>2292</v>
      </c>
      <c r="C142" s="121"/>
      <c r="D142" s="187"/>
      <c r="E142" s="121"/>
      <c r="F142" s="187"/>
      <c r="G142" s="121"/>
      <c r="H142" s="164"/>
      <c r="I142" s="18"/>
    </row>
    <row r="143" spans="1:9" ht="28" x14ac:dyDescent="0.35">
      <c r="A143" s="18"/>
      <c r="B143" s="188" t="s">
        <v>2293</v>
      </c>
      <c r="C143" s="121"/>
      <c r="D143" s="278" t="s">
        <v>1497</v>
      </c>
      <c r="E143" s="121"/>
      <c r="F143" s="338" t="s">
        <v>2776</v>
      </c>
      <c r="G143" s="121"/>
      <c r="H143" s="167" t="s">
        <v>2769</v>
      </c>
      <c r="I143" s="18"/>
    </row>
    <row r="144" spans="1:9" ht="30.75" customHeight="1" x14ac:dyDescent="0.35">
      <c r="A144" s="18"/>
      <c r="B144" s="195" t="s">
        <v>2294</v>
      </c>
      <c r="C144" s="121"/>
      <c r="D144" s="357">
        <v>371400080.54000002</v>
      </c>
      <c r="E144" s="121"/>
      <c r="F144" s="338" t="s">
        <v>1469</v>
      </c>
      <c r="G144" s="121"/>
      <c r="H144" s="170"/>
      <c r="I144" s="18"/>
    </row>
    <row r="145" spans="1:9" ht="16" x14ac:dyDescent="0.35">
      <c r="A145" s="18"/>
      <c r="B145" s="171"/>
      <c r="C145" s="121"/>
      <c r="D145" s="172"/>
      <c r="E145" s="121"/>
      <c r="F145" s="309"/>
      <c r="G145" s="121"/>
      <c r="H145" s="121"/>
      <c r="I145" s="18"/>
    </row>
    <row r="146" spans="1:9" ht="16" x14ac:dyDescent="0.35">
      <c r="A146" s="18"/>
      <c r="B146" s="350" t="s">
        <v>2914</v>
      </c>
      <c r="C146" s="121"/>
      <c r="D146" s="187"/>
      <c r="E146" s="121"/>
      <c r="F146" s="187"/>
      <c r="G146" s="121"/>
      <c r="H146" s="164"/>
      <c r="I146" s="18"/>
    </row>
    <row r="147" spans="1:9" ht="30" customHeight="1" x14ac:dyDescent="0.35">
      <c r="A147" s="18"/>
      <c r="B147" s="188" t="str">
        <f>"Le government divulgue-t-il des informations sur les"&amp;RIGHT(B146,LEN(B146)-SEARCH(":",B146,1))&amp;"?"</f>
        <v>Le government divulgue-t-il des informations sur les Paiements directs infranationaux ?</v>
      </c>
      <c r="C147" s="121"/>
      <c r="D147" s="278" t="s">
        <v>1497</v>
      </c>
      <c r="E147" s="121"/>
      <c r="F147" s="338" t="s">
        <v>2913</v>
      </c>
      <c r="G147" s="121"/>
      <c r="H147" s="167"/>
      <c r="I147" s="18"/>
    </row>
    <row r="148" spans="1:9" ht="28" x14ac:dyDescent="0.35">
      <c r="A148" s="18"/>
      <c r="B148" s="195" t="s">
        <v>2295</v>
      </c>
      <c r="C148" s="121"/>
      <c r="D148" s="329">
        <v>178320000</v>
      </c>
      <c r="E148" s="121"/>
      <c r="F148" s="339" t="s">
        <v>1469</v>
      </c>
      <c r="G148" s="121"/>
      <c r="H148" s="170"/>
      <c r="I148" s="18"/>
    </row>
    <row r="149" spans="1:9" ht="16" x14ac:dyDescent="0.35">
      <c r="A149" s="18"/>
      <c r="B149" s="171"/>
      <c r="C149" s="121"/>
      <c r="D149" s="172"/>
      <c r="E149" s="121"/>
      <c r="F149" s="194"/>
      <c r="G149" s="121"/>
      <c r="H149" s="121"/>
      <c r="I149" s="18"/>
    </row>
    <row r="150" spans="1:9" ht="16" x14ac:dyDescent="0.35">
      <c r="A150" s="18"/>
      <c r="B150" s="162" t="s">
        <v>2296</v>
      </c>
      <c r="C150" s="121"/>
      <c r="D150" s="187"/>
      <c r="E150" s="121"/>
      <c r="F150" s="194"/>
      <c r="G150" s="121"/>
      <c r="H150" s="164"/>
      <c r="I150" s="18"/>
    </row>
    <row r="151" spans="1:9" ht="28" x14ac:dyDescent="0.35">
      <c r="A151" s="18"/>
      <c r="B151" s="189" t="s">
        <v>2297</v>
      </c>
      <c r="C151" s="121"/>
      <c r="D151" s="308">
        <f>IFERROR(IF(_xlfn.DAYS('[4]Partie 1 - Présentation'!$E$30,'[4]Partie 1 - Présentation'!$E$26)/365&gt;0,_xlfn.DAYS('[4]Partie 1 - Présentation'!$E$30,'[4]Partie 1 - Présentation'!$E$26)/365,_xlfn.DAYS('[4]Partie 1 - Présentation'!$E$33,'[4]Partie 1 - Présentation'!$E$26)/365),"Complété automatiquement à partir du feuillet 1. Présentation")</f>
        <v>2</v>
      </c>
      <c r="E151" s="121"/>
      <c r="F151" s="194"/>
      <c r="G151" s="121"/>
      <c r="H151" s="170"/>
      <c r="I151" s="18"/>
    </row>
    <row r="152" spans="1:9" ht="16" x14ac:dyDescent="0.35">
      <c r="A152" s="18"/>
      <c r="B152" s="171"/>
      <c r="C152" s="121"/>
      <c r="D152" s="172"/>
      <c r="E152" s="121"/>
      <c r="F152" s="194"/>
      <c r="G152" s="121"/>
      <c r="H152" s="121"/>
      <c r="I152" s="18"/>
    </row>
    <row r="153" spans="1:9" ht="16" x14ac:dyDescent="0.35">
      <c r="A153" s="18"/>
      <c r="B153" s="350" t="s">
        <v>2918</v>
      </c>
      <c r="C153" s="121"/>
      <c r="D153" s="182"/>
      <c r="E153" s="121"/>
      <c r="F153" s="182"/>
      <c r="G153" s="121"/>
      <c r="H153" s="164"/>
      <c r="I153" s="18"/>
    </row>
    <row r="154" spans="1:9" ht="56" x14ac:dyDescent="0.35">
      <c r="A154" s="18"/>
      <c r="B154" s="184" t="s">
        <v>2298</v>
      </c>
      <c r="C154" s="121"/>
      <c r="D154" s="278" t="s">
        <v>1497</v>
      </c>
      <c r="E154" s="121"/>
      <c r="F154" s="338"/>
      <c r="G154" s="121"/>
      <c r="H154" s="330" t="s">
        <v>2808</v>
      </c>
      <c r="I154" s="18"/>
    </row>
    <row r="155" spans="1:9" ht="42" x14ac:dyDescent="0.35">
      <c r="A155" s="18"/>
      <c r="B155" s="185" t="s">
        <v>2299</v>
      </c>
      <c r="C155" s="121"/>
      <c r="D155" s="278" t="s">
        <v>1497</v>
      </c>
      <c r="E155" s="121"/>
      <c r="F155" s="338"/>
      <c r="G155" s="121"/>
      <c r="H155" s="330" t="s">
        <v>2808</v>
      </c>
      <c r="I155" s="18"/>
    </row>
    <row r="156" spans="1:9" ht="28" x14ac:dyDescent="0.35">
      <c r="A156" s="18"/>
      <c r="B156" s="361" t="s">
        <v>2300</v>
      </c>
      <c r="C156" s="121"/>
      <c r="D156" s="354" t="s">
        <v>1497</v>
      </c>
      <c r="E156" s="121"/>
      <c r="F156" s="353"/>
      <c r="G156" s="121"/>
      <c r="H156" s="330" t="s">
        <v>2808</v>
      </c>
      <c r="I156" s="18"/>
    </row>
    <row r="157" spans="1:9" ht="28" x14ac:dyDescent="0.35">
      <c r="A157" s="18"/>
      <c r="B157" s="168" t="s">
        <v>2301</v>
      </c>
      <c r="C157" s="121"/>
      <c r="D157" s="278" t="s">
        <v>1510</v>
      </c>
      <c r="E157" s="121"/>
      <c r="F157" s="338" t="str">
        <f>IF(D157=[4]Listes!$K$4,"&lt; Indiquez l'URL de la source &gt;",IF(D157=[4]Listes!$K$5,"&lt; Référence de la section dans le Rapport ITIE ou URL&gt;",IF(D157=[4]Listes!$K$6,"&lt; Référence de la non-applicabilité &gt;","")))</f>
        <v/>
      </c>
      <c r="G157" s="121"/>
      <c r="H157" s="330" t="s">
        <v>2808</v>
      </c>
      <c r="I157" s="18"/>
    </row>
    <row r="158" spans="1:9" ht="28" x14ac:dyDescent="0.35">
      <c r="A158" s="18"/>
      <c r="B158" s="184" t="s">
        <v>2302</v>
      </c>
      <c r="C158" s="121"/>
      <c r="D158" s="278" t="s">
        <v>1497</v>
      </c>
      <c r="E158" s="121"/>
      <c r="F158" s="338" t="s">
        <v>2809</v>
      </c>
      <c r="G158" s="121"/>
      <c r="H158" s="167"/>
      <c r="I158" s="18"/>
    </row>
    <row r="159" spans="1:9" ht="16" x14ac:dyDescent="0.35">
      <c r="A159" s="18"/>
      <c r="B159" s="169" t="s">
        <v>2303</v>
      </c>
      <c r="C159" s="121"/>
      <c r="D159" s="280" t="s">
        <v>1510</v>
      </c>
      <c r="E159" s="121"/>
      <c r="F159" s="339" t="str">
        <f>IF(D159=[4]Listes!$K$4,"&lt; Indiquez l'URL de la source &gt;",IF(D159=[4]Listes!$K$5,"&lt; Référence de la section dans le Rapport ITIE ou URL&gt;",IF(D159=[4]Listes!$K$6,"&lt; Référence de la non-applicabilité &gt;","")))</f>
        <v/>
      </c>
      <c r="G159" s="121"/>
      <c r="H159" s="170"/>
      <c r="I159" s="18"/>
    </row>
    <row r="160" spans="1:9" ht="16" x14ac:dyDescent="0.35">
      <c r="A160" s="18"/>
      <c r="B160" s="171"/>
      <c r="C160" s="121"/>
      <c r="D160" s="172"/>
      <c r="E160" s="121"/>
      <c r="F160" s="194"/>
      <c r="G160" s="121"/>
      <c r="H160" s="121"/>
      <c r="I160" s="18"/>
    </row>
    <row r="161" spans="1:9" ht="28" x14ac:dyDescent="0.35">
      <c r="A161" s="18"/>
      <c r="B161" s="162" t="s">
        <v>2304</v>
      </c>
      <c r="C161" s="121"/>
      <c r="D161" s="187"/>
      <c r="E161" s="121"/>
      <c r="F161" s="187"/>
      <c r="G161" s="121"/>
      <c r="H161" s="164"/>
      <c r="I161" s="18"/>
    </row>
    <row r="162" spans="1:9" ht="42" x14ac:dyDescent="0.35">
      <c r="A162" s="18"/>
      <c r="B162" s="188" t="s">
        <v>2305</v>
      </c>
      <c r="C162" s="121"/>
      <c r="D162" s="278" t="s">
        <v>2551</v>
      </c>
      <c r="E162" s="121"/>
      <c r="F162" s="340" t="s">
        <v>2945</v>
      </c>
      <c r="G162" s="121"/>
      <c r="H162" s="167"/>
      <c r="I162" s="18"/>
    </row>
    <row r="163" spans="1:9" ht="28" x14ac:dyDescent="0.35">
      <c r="A163" s="18"/>
      <c r="B163" s="195" t="s">
        <v>2306</v>
      </c>
      <c r="C163" s="121"/>
      <c r="D163" s="329">
        <v>688667204.27000022</v>
      </c>
      <c r="E163" s="121"/>
      <c r="F163" s="339" t="s">
        <v>1469</v>
      </c>
      <c r="G163" s="121"/>
      <c r="H163" s="170"/>
      <c r="I163" s="18"/>
    </row>
    <row r="164" spans="1:9" ht="16" x14ac:dyDescent="0.35">
      <c r="A164" s="18"/>
      <c r="B164" s="171"/>
      <c r="C164" s="121"/>
      <c r="D164" s="172"/>
      <c r="E164" s="121"/>
      <c r="F164" s="194"/>
      <c r="G164" s="121"/>
      <c r="H164" s="121"/>
      <c r="I164" s="18"/>
    </row>
    <row r="165" spans="1:9" ht="16" x14ac:dyDescent="0.35">
      <c r="A165" s="18"/>
      <c r="B165" s="350" t="s">
        <v>2912</v>
      </c>
      <c r="C165" s="121"/>
      <c r="D165" s="182"/>
      <c r="E165" s="121"/>
      <c r="F165" s="182"/>
      <c r="G165" s="121"/>
      <c r="H165" s="164"/>
      <c r="I165" s="18"/>
    </row>
    <row r="166" spans="1:9" ht="28" x14ac:dyDescent="0.35">
      <c r="A166" s="18"/>
      <c r="B166" s="355" t="s">
        <v>2307</v>
      </c>
      <c r="C166" s="121"/>
      <c r="D166" s="354" t="s">
        <v>1497</v>
      </c>
      <c r="E166" s="121"/>
      <c r="F166" s="353" t="s">
        <v>2777</v>
      </c>
      <c r="G166" s="121"/>
      <c r="H166" s="330" t="s">
        <v>2779</v>
      </c>
      <c r="I166" s="18"/>
    </row>
    <row r="167" spans="1:9" ht="42" x14ac:dyDescent="0.35">
      <c r="A167" s="18"/>
      <c r="B167" s="191" t="s">
        <v>2077</v>
      </c>
      <c r="C167" s="121"/>
      <c r="D167" s="352">
        <v>69631343</v>
      </c>
      <c r="E167" s="121"/>
      <c r="F167" s="338" t="s">
        <v>1469</v>
      </c>
      <c r="G167" s="121"/>
      <c r="H167" s="167"/>
      <c r="I167" s="18"/>
    </row>
    <row r="168" spans="1:9" ht="28" x14ac:dyDescent="0.35">
      <c r="A168" s="18"/>
      <c r="B168" s="195" t="s">
        <v>2308</v>
      </c>
      <c r="C168" s="121"/>
      <c r="D168" s="351">
        <v>8756806</v>
      </c>
      <c r="E168" s="121"/>
      <c r="F168" s="339" t="s">
        <v>1469</v>
      </c>
      <c r="G168" s="121"/>
      <c r="H168" s="170"/>
      <c r="I168" s="18"/>
    </row>
    <row r="169" spans="1:9" ht="16" x14ac:dyDescent="0.35">
      <c r="A169" s="18"/>
      <c r="B169" s="171"/>
      <c r="C169" s="121"/>
      <c r="D169" s="172"/>
      <c r="E169" s="121"/>
      <c r="F169" s="194"/>
      <c r="G169" s="121"/>
      <c r="H169" s="121"/>
      <c r="I169" s="18"/>
    </row>
    <row r="170" spans="1:9" ht="28" x14ac:dyDescent="0.35">
      <c r="A170" s="18"/>
      <c r="B170" s="350" t="s">
        <v>2919</v>
      </c>
      <c r="C170" s="121"/>
      <c r="D170" s="182"/>
      <c r="E170" s="121"/>
      <c r="F170" s="182"/>
      <c r="G170" s="121"/>
      <c r="H170" s="164"/>
      <c r="I170" s="18"/>
    </row>
    <row r="171" spans="1:9" ht="42" x14ac:dyDescent="0.35">
      <c r="A171" s="18"/>
      <c r="B171" s="188" t="s">
        <v>2309</v>
      </c>
      <c r="C171" s="121"/>
      <c r="D171" s="280" t="s">
        <v>1510</v>
      </c>
      <c r="E171" s="121"/>
      <c r="F171" s="338"/>
      <c r="G171" s="121"/>
      <c r="H171" s="167" t="s">
        <v>2920</v>
      </c>
      <c r="I171" s="18"/>
    </row>
    <row r="172" spans="1:9" ht="28" x14ac:dyDescent="0.35">
      <c r="A172" s="18"/>
      <c r="B172" s="188" t="s">
        <v>2310</v>
      </c>
      <c r="C172" s="121"/>
      <c r="D172" s="278" t="s">
        <v>2551</v>
      </c>
      <c r="E172" s="121"/>
      <c r="F172" s="340" t="s">
        <v>2814</v>
      </c>
      <c r="G172" s="121"/>
      <c r="H172" s="167"/>
      <c r="I172" s="18"/>
    </row>
    <row r="173" spans="1:9" ht="56" x14ac:dyDescent="0.35">
      <c r="A173" s="18"/>
      <c r="B173" s="189" t="s">
        <v>2311</v>
      </c>
      <c r="C173" s="121"/>
      <c r="D173" s="278" t="s">
        <v>2551</v>
      </c>
      <c r="E173" s="121"/>
      <c r="F173" s="362" t="s">
        <v>2944</v>
      </c>
      <c r="G173" s="121"/>
      <c r="H173" s="170"/>
      <c r="I173" s="18"/>
    </row>
    <row r="174" spans="1:9" ht="16" x14ac:dyDescent="0.35">
      <c r="A174" s="18"/>
      <c r="B174" s="171"/>
      <c r="C174" s="121"/>
      <c r="D174" s="172"/>
      <c r="E174" s="121"/>
      <c r="F174" s="194"/>
      <c r="G174" s="121"/>
      <c r="H174" s="121"/>
      <c r="I174" s="18"/>
    </row>
    <row r="175" spans="1:9" ht="32.4" customHeight="1" x14ac:dyDescent="0.35">
      <c r="A175" s="18"/>
      <c r="B175" s="350" t="s">
        <v>2911</v>
      </c>
      <c r="C175" s="121"/>
      <c r="D175" s="187"/>
      <c r="E175" s="121"/>
      <c r="F175" s="187"/>
      <c r="G175" s="121"/>
      <c r="H175" s="164"/>
      <c r="I175" s="18"/>
    </row>
    <row r="176" spans="1:9" ht="28" x14ac:dyDescent="0.35">
      <c r="A176" s="18"/>
      <c r="B176" s="188" t="s">
        <v>2312</v>
      </c>
      <c r="C176" s="121"/>
      <c r="D176" s="278" t="s">
        <v>1504</v>
      </c>
      <c r="E176" s="121"/>
      <c r="F176" s="338"/>
      <c r="G176" s="121"/>
      <c r="H176" s="330"/>
      <c r="I176" s="18"/>
    </row>
    <row r="177" spans="1:9" ht="28" x14ac:dyDescent="0.35">
      <c r="A177" s="18"/>
      <c r="B177" s="191" t="s">
        <v>2313</v>
      </c>
      <c r="C177" s="121"/>
      <c r="D177" s="278" t="s">
        <v>2211</v>
      </c>
      <c r="E177" s="121"/>
      <c r="F177" s="338" t="s">
        <v>1469</v>
      </c>
      <c r="G177" s="121"/>
      <c r="H177" s="167"/>
      <c r="I177" s="18"/>
    </row>
    <row r="178" spans="1:9" ht="28" x14ac:dyDescent="0.35">
      <c r="A178" s="18"/>
      <c r="B178" s="191" t="s">
        <v>2314</v>
      </c>
      <c r="C178" s="121"/>
      <c r="D178" s="278" t="s">
        <v>2211</v>
      </c>
      <c r="E178" s="196"/>
      <c r="F178" s="338" t="s">
        <v>1469</v>
      </c>
      <c r="G178" s="121"/>
      <c r="H178" s="167"/>
      <c r="I178" s="18"/>
    </row>
    <row r="179" spans="1:9" ht="28" x14ac:dyDescent="0.35">
      <c r="A179" s="18"/>
      <c r="B179" s="188" t="s">
        <v>2315</v>
      </c>
      <c r="C179" s="121"/>
      <c r="D179" s="278" t="s">
        <v>1497</v>
      </c>
      <c r="E179" s="121"/>
      <c r="F179" s="338" t="s">
        <v>2817</v>
      </c>
      <c r="G179" s="121"/>
      <c r="H179" s="330" t="s">
        <v>2812</v>
      </c>
      <c r="I179" s="18"/>
    </row>
    <row r="180" spans="1:9" ht="28" x14ac:dyDescent="0.35">
      <c r="A180" s="18"/>
      <c r="B180" s="191" t="s">
        <v>2316</v>
      </c>
      <c r="C180" s="121"/>
      <c r="D180" s="359" t="s">
        <v>2915</v>
      </c>
      <c r="E180" s="121"/>
      <c r="F180" s="338" t="s">
        <v>1469</v>
      </c>
      <c r="G180" s="121"/>
      <c r="H180" s="167"/>
      <c r="I180" s="18"/>
    </row>
    <row r="181" spans="1:9" ht="28" x14ac:dyDescent="0.35">
      <c r="A181" s="18"/>
      <c r="B181" s="191" t="s">
        <v>2317</v>
      </c>
      <c r="C181" s="121"/>
      <c r="D181" s="360">
        <f>7142113.94+19051943</f>
        <v>26194056.940000001</v>
      </c>
      <c r="E181" s="121"/>
      <c r="F181" s="338" t="s">
        <v>1469</v>
      </c>
      <c r="G181" s="121"/>
      <c r="H181" s="167"/>
      <c r="I181" s="18"/>
    </row>
    <row r="182" spans="1:9" ht="28" x14ac:dyDescent="0.35">
      <c r="A182" s="18"/>
      <c r="B182" s="188" t="s">
        <v>2144</v>
      </c>
      <c r="C182" s="121"/>
      <c r="D182" s="278" t="s">
        <v>1497</v>
      </c>
      <c r="E182" s="121"/>
      <c r="F182" s="338" t="s">
        <v>2816</v>
      </c>
      <c r="G182" s="121"/>
      <c r="H182" s="330" t="s">
        <v>2812</v>
      </c>
      <c r="I182" s="18"/>
    </row>
    <row r="183" spans="1:9" ht="28" x14ac:dyDescent="0.35">
      <c r="A183" s="18"/>
      <c r="B183" s="191" t="s">
        <v>2145</v>
      </c>
      <c r="C183" s="121"/>
      <c r="D183" s="327">
        <v>365642.02</v>
      </c>
      <c r="E183" s="121"/>
      <c r="F183" s="338" t="s">
        <v>1469</v>
      </c>
      <c r="G183" s="121"/>
      <c r="H183" s="167"/>
      <c r="I183" s="18"/>
    </row>
    <row r="184" spans="1:9" ht="28" x14ac:dyDescent="0.35">
      <c r="A184" s="18"/>
      <c r="B184" s="195" t="s">
        <v>2146</v>
      </c>
      <c r="C184" s="121"/>
      <c r="D184" s="280" t="s">
        <v>2211</v>
      </c>
      <c r="E184" s="121"/>
      <c r="F184" s="339" t="s">
        <v>1469</v>
      </c>
      <c r="G184" s="121"/>
      <c r="H184" s="170"/>
      <c r="I184" s="18"/>
    </row>
    <row r="185" spans="1:9" ht="16" x14ac:dyDescent="0.35">
      <c r="A185" s="18"/>
      <c r="B185" s="171"/>
      <c r="C185" s="121"/>
      <c r="D185" s="172"/>
      <c r="E185" s="121"/>
      <c r="F185" s="194"/>
      <c r="G185" s="121"/>
      <c r="H185" s="121"/>
      <c r="I185" s="18"/>
    </row>
    <row r="186" spans="1:9" ht="16" x14ac:dyDescent="0.35">
      <c r="A186" s="18"/>
      <c r="B186" s="162" t="s">
        <v>2318</v>
      </c>
      <c r="C186" s="121"/>
      <c r="D186" s="187"/>
      <c r="E186" s="121"/>
      <c r="F186" s="187"/>
      <c r="G186" s="121"/>
      <c r="H186" s="164"/>
      <c r="I186" s="18"/>
    </row>
    <row r="187" spans="1:9" ht="28" x14ac:dyDescent="0.35">
      <c r="A187" s="18"/>
      <c r="B187" s="188" t="s">
        <v>2319</v>
      </c>
      <c r="C187" s="121"/>
      <c r="D187" s="278" t="s">
        <v>1497</v>
      </c>
      <c r="E187" s="121"/>
      <c r="F187" s="338" t="s">
        <v>2815</v>
      </c>
      <c r="G187" s="121"/>
      <c r="H187" s="330" t="s">
        <v>2812</v>
      </c>
      <c r="I187" s="18"/>
    </row>
    <row r="188" spans="1:9" ht="28" x14ac:dyDescent="0.35">
      <c r="A188" s="18"/>
      <c r="B188" s="195" t="s">
        <v>2078</v>
      </c>
      <c r="C188" s="121"/>
      <c r="D188" s="280">
        <v>0</v>
      </c>
      <c r="E188" s="121"/>
      <c r="F188" s="339" t="s">
        <v>1469</v>
      </c>
      <c r="G188" s="121"/>
      <c r="H188" s="170"/>
      <c r="I188" s="18"/>
    </row>
    <row r="189" spans="1:9" ht="16" x14ac:dyDescent="0.35">
      <c r="A189" s="18"/>
      <c r="B189" s="171"/>
      <c r="C189" s="121"/>
      <c r="D189" s="172"/>
      <c r="E189" s="121"/>
      <c r="F189" s="194"/>
      <c r="G189" s="121"/>
      <c r="H189" s="121"/>
      <c r="I189" s="18"/>
    </row>
    <row r="190" spans="1:9" ht="16" x14ac:dyDescent="0.35">
      <c r="A190" s="18"/>
      <c r="B190" s="162" t="s">
        <v>2320</v>
      </c>
      <c r="C190" s="121"/>
      <c r="D190" s="197"/>
      <c r="E190" s="121"/>
      <c r="F190" s="198"/>
      <c r="G190" s="121"/>
      <c r="H190" s="164"/>
      <c r="I190" s="18"/>
    </row>
    <row r="191" spans="1:9" ht="28" x14ac:dyDescent="0.35">
      <c r="A191" s="18"/>
      <c r="B191" s="199" t="s">
        <v>2321</v>
      </c>
      <c r="C191" s="121"/>
      <c r="D191" s="278" t="s">
        <v>2551</v>
      </c>
      <c r="E191" s="121"/>
      <c r="F191" s="340" t="s">
        <v>2813</v>
      </c>
      <c r="G191" s="121"/>
      <c r="H191" s="167"/>
      <c r="I191" s="18"/>
    </row>
    <row r="192" spans="1:9" ht="27.65" customHeight="1" x14ac:dyDescent="0.35">
      <c r="A192" s="18"/>
      <c r="B192" s="200" t="s">
        <v>2322</v>
      </c>
      <c r="C192" s="121"/>
      <c r="D192" s="349">
        <v>9567747200000</v>
      </c>
      <c r="E192" s="121"/>
      <c r="F192" s="338" t="s">
        <v>1705</v>
      </c>
      <c r="G192" s="121"/>
      <c r="H192" s="414"/>
      <c r="I192" s="18"/>
    </row>
    <row r="193" spans="1:9" ht="16" x14ac:dyDescent="0.35">
      <c r="A193" s="18"/>
      <c r="B193" s="184" t="s">
        <v>2125</v>
      </c>
      <c r="C193" s="121"/>
      <c r="D193" s="278" t="s">
        <v>2211</v>
      </c>
      <c r="E193" s="121"/>
      <c r="F193" s="338" t="s">
        <v>1469</v>
      </c>
      <c r="G193" s="121"/>
      <c r="H193" s="167" t="s">
        <v>2818</v>
      </c>
      <c r="I193" s="18"/>
    </row>
    <row r="194" spans="1:9" ht="16" x14ac:dyDescent="0.35">
      <c r="A194" s="18"/>
      <c r="B194" s="165" t="s">
        <v>2323</v>
      </c>
      <c r="C194" s="121"/>
      <c r="D194" s="328">
        <v>55124325265000</v>
      </c>
      <c r="E194" s="121"/>
      <c r="F194" s="338" t="s">
        <v>1705</v>
      </c>
      <c r="G194" s="121"/>
      <c r="H194" s="167"/>
      <c r="I194" s="18"/>
    </row>
    <row r="195" spans="1:9" ht="16" x14ac:dyDescent="0.35">
      <c r="A195" s="18"/>
      <c r="B195" s="165" t="s">
        <v>2324</v>
      </c>
      <c r="C195" s="121"/>
      <c r="D195" s="328">
        <f>2511.24*1000000000</f>
        <v>2511240000000</v>
      </c>
      <c r="E195" s="121"/>
      <c r="F195" s="338" t="s">
        <v>1705</v>
      </c>
      <c r="G195" s="121"/>
      <c r="H195" s="363"/>
      <c r="I195" s="18"/>
    </row>
    <row r="196" spans="1:9" ht="16" x14ac:dyDescent="0.35">
      <c r="A196" s="18"/>
      <c r="B196" s="165" t="s">
        <v>2325</v>
      </c>
      <c r="C196" s="121"/>
      <c r="D196" s="328">
        <f>4552.4*1000000000</f>
        <v>4552400000000</v>
      </c>
      <c r="E196" s="121"/>
      <c r="F196" s="338" t="s">
        <v>1705</v>
      </c>
      <c r="G196" s="121"/>
      <c r="H196" s="167"/>
      <c r="I196" s="18"/>
    </row>
    <row r="197" spans="1:9" ht="16" x14ac:dyDescent="0.35">
      <c r="A197" s="18"/>
      <c r="B197" s="165" t="s">
        <v>2326</v>
      </c>
      <c r="C197" s="121"/>
      <c r="D197" s="328">
        <f>11468.4*1000000</f>
        <v>11468400000</v>
      </c>
      <c r="E197" s="121"/>
      <c r="F197" s="338" t="s">
        <v>1469</v>
      </c>
      <c r="G197" s="121"/>
      <c r="H197" s="167"/>
      <c r="I197" s="18"/>
    </row>
    <row r="198" spans="1:9" ht="16" x14ac:dyDescent="0.35">
      <c r="A198" s="18"/>
      <c r="B198" s="165" t="s">
        <v>2327</v>
      </c>
      <c r="C198" s="121"/>
      <c r="D198" s="328">
        <f>11548.2*1000000</f>
        <v>11548200000</v>
      </c>
      <c r="E198" s="121"/>
      <c r="F198" s="338" t="s">
        <v>1469</v>
      </c>
      <c r="G198" s="121"/>
      <c r="H198" s="167"/>
      <c r="I198" s="18"/>
    </row>
    <row r="199" spans="1:9" ht="16" x14ac:dyDescent="0.35">
      <c r="A199" s="18"/>
      <c r="B199" s="165" t="s">
        <v>2387</v>
      </c>
      <c r="C199" s="121"/>
      <c r="D199" s="328">
        <f>110430+6972</f>
        <v>117402</v>
      </c>
      <c r="E199" s="121"/>
      <c r="F199" s="338" t="s">
        <v>2390</v>
      </c>
      <c r="G199" s="121"/>
      <c r="H199" s="167"/>
      <c r="I199" s="18"/>
    </row>
    <row r="200" spans="1:9" ht="16" x14ac:dyDescent="0.35">
      <c r="A200" s="18"/>
      <c r="B200" s="165" t="s">
        <v>2388</v>
      </c>
      <c r="C200" s="121"/>
      <c r="D200" s="328">
        <f>14497+112</f>
        <v>14609</v>
      </c>
      <c r="E200" s="121"/>
      <c r="F200" s="338" t="s">
        <v>2390</v>
      </c>
      <c r="G200" s="121"/>
      <c r="H200" s="167"/>
      <c r="I200" s="18"/>
    </row>
    <row r="201" spans="1:9" ht="16" x14ac:dyDescent="0.35">
      <c r="A201" s="18"/>
      <c r="B201" s="165" t="s">
        <v>2389</v>
      </c>
      <c r="C201" s="121"/>
      <c r="D201" s="328">
        <v>132011</v>
      </c>
      <c r="E201" s="121"/>
      <c r="F201" s="338" t="s">
        <v>2390</v>
      </c>
      <c r="G201" s="121"/>
      <c r="H201" s="167"/>
      <c r="I201" s="18"/>
    </row>
    <row r="202" spans="1:9" ht="16" x14ac:dyDescent="0.35">
      <c r="A202" s="18"/>
      <c r="B202" s="165" t="s">
        <v>2328</v>
      </c>
      <c r="C202" s="121"/>
      <c r="D202" s="328">
        <v>528044</v>
      </c>
      <c r="E202" s="121"/>
      <c r="F202" s="338" t="s">
        <v>2390</v>
      </c>
      <c r="G202" s="121"/>
      <c r="H202" s="167"/>
      <c r="I202" s="18"/>
    </row>
    <row r="203" spans="1:9" ht="16" x14ac:dyDescent="0.35">
      <c r="A203" s="18"/>
      <c r="B203" s="165" t="s">
        <v>2329</v>
      </c>
      <c r="C203" s="121"/>
      <c r="D203" s="166" t="s">
        <v>2211</v>
      </c>
      <c r="E203" s="121"/>
      <c r="F203" s="338" t="s">
        <v>1469</v>
      </c>
      <c r="G203" s="121"/>
      <c r="H203" s="167" t="s">
        <v>2818</v>
      </c>
      <c r="I203" s="18"/>
    </row>
    <row r="204" spans="1:9" ht="16" x14ac:dyDescent="0.35">
      <c r="A204" s="18"/>
      <c r="B204" s="183" t="s">
        <v>2330</v>
      </c>
      <c r="C204" s="121"/>
      <c r="D204" s="358" t="s">
        <v>2211</v>
      </c>
      <c r="E204" s="121"/>
      <c r="F204" s="339" t="s">
        <v>1469</v>
      </c>
      <c r="G204" s="121"/>
      <c r="H204" s="167" t="s">
        <v>2818</v>
      </c>
      <c r="I204" s="18"/>
    </row>
    <row r="205" spans="1:9" ht="16" x14ac:dyDescent="0.35">
      <c r="A205" s="18"/>
      <c r="B205" s="194"/>
      <c r="C205" s="121"/>
      <c r="D205" s="201"/>
      <c r="E205" s="121"/>
      <c r="F205" s="194"/>
      <c r="G205" s="121"/>
      <c r="H205" s="121"/>
      <c r="I205" s="18"/>
    </row>
    <row r="206" spans="1:9" ht="16" x14ac:dyDescent="0.35">
      <c r="A206" s="18"/>
      <c r="B206" s="162" t="s">
        <v>2391</v>
      </c>
      <c r="C206" s="281"/>
      <c r="D206" s="282"/>
      <c r="E206" s="281"/>
      <c r="F206" s="343"/>
      <c r="G206" s="281"/>
      <c r="H206" s="283"/>
      <c r="I206" s="18"/>
    </row>
    <row r="207" spans="1:9" ht="16" x14ac:dyDescent="0.35">
      <c r="A207" s="18"/>
      <c r="B207" s="289" t="s">
        <v>2392</v>
      </c>
      <c r="C207" s="281"/>
      <c r="D207" s="284"/>
      <c r="E207" s="281"/>
      <c r="F207" s="344"/>
      <c r="G207" s="281"/>
      <c r="H207" s="285"/>
      <c r="I207" s="18"/>
    </row>
    <row r="208" spans="1:9" ht="42" x14ac:dyDescent="0.35">
      <c r="A208" s="18"/>
      <c r="B208" s="286" t="s">
        <v>2393</v>
      </c>
      <c r="C208" s="281"/>
      <c r="D208" s="278" t="s">
        <v>2551</v>
      </c>
      <c r="E208" s="281"/>
      <c r="F208" s="340" t="s">
        <v>2810</v>
      </c>
      <c r="G208" s="281"/>
      <c r="H208" s="285"/>
      <c r="I208" s="18"/>
    </row>
    <row r="209" spans="1:9" ht="60" x14ac:dyDescent="0.35">
      <c r="A209" s="18"/>
      <c r="B209" s="286" t="s">
        <v>2394</v>
      </c>
      <c r="C209" s="287"/>
      <c r="D209" s="278" t="s">
        <v>1497</v>
      </c>
      <c r="E209" s="281"/>
      <c r="F209" s="338" t="s">
        <v>2811</v>
      </c>
      <c r="G209" s="281"/>
      <c r="H209" s="330" t="s">
        <v>2812</v>
      </c>
      <c r="I209" s="18"/>
    </row>
    <row r="210" spans="1:9" ht="30" x14ac:dyDescent="0.35">
      <c r="A210" s="18"/>
      <c r="B210" s="288" t="s">
        <v>2395</v>
      </c>
      <c r="C210" s="287"/>
      <c r="D210" s="278" t="s">
        <v>1497</v>
      </c>
      <c r="E210" s="281"/>
      <c r="F210" s="338" t="s">
        <v>2811</v>
      </c>
      <c r="G210" s="281"/>
      <c r="H210" s="326" t="s">
        <v>2812</v>
      </c>
      <c r="I210" s="18"/>
    </row>
    <row r="211" spans="1:9" ht="16" x14ac:dyDescent="0.35">
      <c r="A211" s="18"/>
      <c r="B211" s="194"/>
      <c r="C211" s="121"/>
      <c r="D211" s="201"/>
      <c r="E211" s="121"/>
      <c r="F211" s="194"/>
      <c r="G211" s="121"/>
      <c r="H211" s="121"/>
      <c r="I211" s="18"/>
    </row>
    <row r="212" spans="1:9" ht="14.15" customHeight="1" x14ac:dyDescent="0.35">
      <c r="A212" s="18"/>
      <c r="B212" s="49"/>
      <c r="D212" s="49"/>
      <c r="F212" s="49"/>
      <c r="H212" s="18"/>
      <c r="I212" s="18"/>
    </row>
    <row r="213" spans="1:9" ht="17.25" hidden="1" customHeight="1" thickBot="1" x14ac:dyDescent="0.45">
      <c r="B213" s="202"/>
      <c r="C213" s="386" t="s">
        <v>2174</v>
      </c>
      <c r="D213" s="386"/>
      <c r="E213" s="386"/>
      <c r="F213" s="386"/>
      <c r="G213" s="386"/>
      <c r="H213" s="202"/>
    </row>
    <row r="214" spans="1:9" ht="24" hidden="1" customHeight="1" thickBot="1" x14ac:dyDescent="0.45">
      <c r="B214" s="203"/>
      <c r="C214" s="371" t="s">
        <v>2175</v>
      </c>
      <c r="D214" s="371"/>
      <c r="E214" s="371"/>
      <c r="F214" s="371"/>
      <c r="G214" s="371"/>
      <c r="H214" s="203"/>
    </row>
    <row r="215" spans="1:9" ht="24.9" hidden="1" customHeight="1" thickBot="1" x14ac:dyDescent="0.45">
      <c r="B215" s="203"/>
      <c r="C215" s="370" t="s">
        <v>2176</v>
      </c>
      <c r="D215" s="370"/>
      <c r="E215" s="370"/>
      <c r="F215" s="370"/>
      <c r="G215" s="370"/>
      <c r="H215" s="203"/>
    </row>
    <row r="216" spans="1:9" ht="18.649999999999999" hidden="1" customHeight="1" thickBot="1" x14ac:dyDescent="0.45">
      <c r="B216" s="83"/>
      <c r="C216" s="382" t="s">
        <v>2177</v>
      </c>
      <c r="D216" s="364"/>
      <c r="E216" s="364"/>
      <c r="F216" s="364"/>
      <c r="G216" s="383"/>
      <c r="H216" s="204"/>
    </row>
    <row r="217" spans="1:9" ht="16.5" thickBot="1" x14ac:dyDescent="0.4">
      <c r="A217" s="18"/>
      <c r="B217" s="62"/>
      <c r="C217" s="62"/>
      <c r="D217" s="62"/>
      <c r="E217" s="62"/>
      <c r="F217" s="62"/>
      <c r="G217" s="62"/>
      <c r="H217" s="63"/>
      <c r="I217" s="18"/>
    </row>
    <row r="218" spans="1:9" ht="19" x14ac:dyDescent="0.35">
      <c r="A218" s="18"/>
      <c r="B218" s="345" t="s">
        <v>2232</v>
      </c>
      <c r="D218" s="206"/>
      <c r="F218" s="206"/>
      <c r="H218" s="18"/>
      <c r="I218" s="18"/>
    </row>
    <row r="219" spans="1:9" ht="15.9" customHeight="1" x14ac:dyDescent="0.35">
      <c r="B219" s="366" t="s">
        <v>2382</v>
      </c>
      <c r="C219" s="366"/>
      <c r="D219" s="366"/>
      <c r="F219" s="207"/>
    </row>
    <row r="220" spans="1:9" ht="16" x14ac:dyDescent="0.35"/>
    <row r="221" spans="1:9" ht="16" x14ac:dyDescent="0.35"/>
    <row r="222" spans="1:9" ht="16" x14ac:dyDescent="0.35"/>
    <row r="223" spans="1:9" ht="16" x14ac:dyDescent="0.35"/>
    <row r="224" spans="1:9" ht="16" x14ac:dyDescent="0.35"/>
    <row r="225" ht="16" x14ac:dyDescent="0.35"/>
    <row r="226" ht="16" x14ac:dyDescent="0.35"/>
    <row r="227" ht="16" x14ac:dyDescent="0.35"/>
    <row r="228" ht="16" x14ac:dyDescent="0.35"/>
    <row r="229" ht="16" x14ac:dyDescent="0.35"/>
    <row r="230" ht="16" x14ac:dyDescent="0.35"/>
    <row r="231" ht="16" x14ac:dyDescent="0.35"/>
    <row r="232" ht="16" x14ac:dyDescent="0.35"/>
    <row r="233" ht="16" x14ac:dyDescent="0.35"/>
    <row r="234" ht="16" x14ac:dyDescent="0.35"/>
    <row r="235" ht="16" x14ac:dyDescent="0.35"/>
    <row r="236" ht="16" x14ac:dyDescent="0.35"/>
    <row r="237" ht="16" x14ac:dyDescent="0.35"/>
    <row r="238" ht="16" x14ac:dyDescent="0.35"/>
    <row r="239" ht="16" x14ac:dyDescent="0.35"/>
    <row r="240" ht="16" x14ac:dyDescent="0.35"/>
    <row r="241" ht="16" x14ac:dyDescent="0.35"/>
    <row r="242" ht="16" x14ac:dyDescent="0.35"/>
    <row r="243" ht="16" x14ac:dyDescent="0.35"/>
  </sheetData>
  <mergeCells count="12">
    <mergeCell ref="C215:G215"/>
    <mergeCell ref="C214:G214"/>
    <mergeCell ref="C216:G216"/>
    <mergeCell ref="B219:D219"/>
    <mergeCell ref="B10:E10"/>
    <mergeCell ref="B15:H15"/>
    <mergeCell ref="B11:E11"/>
    <mergeCell ref="B12:E12"/>
    <mergeCell ref="B13:E13"/>
    <mergeCell ref="B14:E14"/>
    <mergeCell ref="F10:H14"/>
    <mergeCell ref="C213:G213"/>
  </mergeCells>
  <dataValidations count="35"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99" xr:uid="{00000000-0002-0000-0200-000000000000}">
      <formula1>"&lt;Selectionner unité&gt;,Sm3,Sm3 o.e.,Barils,kg,Tonnes,oz,carats,Scf"</formula1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81" xr:uid="{00000000-0002-0000-0200-000001000000}">
      <formula1>"&lt;Selectionner unité&gt;,Sm3,Sm3 o.e.,Barils,Tonnes,kg,oz,carats,Scf"</formula1>
    </dataValidation>
    <dataValidation showInputMessage="1" showErrorMessage="1" sqref="B74" xr:uid="{00000000-0002-0000-0200-000002000000}"/>
    <dataValidation showInputMessage="1" showErrorMessage="1" promptTitle="Type de déclaration" prompt="Veuillez indiquer le type de déclaration, parmi:_x000a__x000a_Divulgation systématique_x000a_Rapportage ITIE_x000a_Non disponible_x000a_Sans objet" sqref="D37" xr:uid="{00000000-0002-0000-0200-000003000000}"/>
    <dataValidation type="whole" showInputMessage="1" showErrorMessage="1" sqref="G206:G210" xr:uid="{00000000-0002-0000-0200-000004000000}">
      <formula1>999999</formula1>
      <formula2>99999999</formula2>
    </dataValidation>
    <dataValidation type="textLength" allowBlank="1" showInputMessage="1" showErrorMessage="1" sqref="H206:H208" xr:uid="{00000000-0002-0000-0200-000005000000}">
      <formula1>0</formula1>
      <formula2>350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200" xr:uid="{00000000-0002-0000-0200-000006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99" xr:uid="{00000000-0002-0000-0200-000007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99:F202" xr:uid="{00000000-0002-0000-0200-000008000000}">
      <formula1>0</formula1>
    </dataValidation>
    <dataValidation type="whole" allowBlank="1" showInputMessage="1" showErrorMessage="1" errorTitle="Veuillez ne pas modifier" error="Veuillez ne pas modifier ces cellules" sqref="B117 F117" xr:uid="{00000000-0002-0000-0200-000009000000}">
      <formula1>5</formula1>
      <formula2>6</formula2>
    </dataValidation>
    <dataValidation type="whole" allowBlank="1" showInputMessage="1" showErrorMessage="1" errorTitle="Veuillez ne pas modifier" error="Veuillez ne pas modifier ces cellules" sqref="B121 B125 B132" xr:uid="{00000000-0002-0000-0200-00000A000000}">
      <formula1>1</formula1>
      <formula2>4</formula2>
    </dataValidation>
    <dataValidation type="list" showInputMessage="1" showErrorMessage="1" promptTitle="Type de déclaration" prompt="Veuillez indiquer le type de déclaration, parmi:_x000a__x000a_Divulgation systématique_x000a_Rapportage ITIE_x000a_Non disponible_x000a_Sans objet" sqref="D32:D36 D40:D42 D25:D28 D45:D49 D52:D53 D191 D71 D75:D76 D95:D96 D115:D116 D120 D135 D139 D143 D147 D154:D159 D162 D166 D208:D210 D176 D179 D187 D57:D68 D182 D171:D173" xr:uid="{00000000-0002-0000-0200-00000B000000}">
      <formula1>Reporting_options_list</formula1>
    </dataValidation>
    <dataValidation allowBlank="1" showInputMessage="1" showErrorMessage="1" promptTitle="Name of the registry" prompt="Please input the name of the Beneficial Ownership Registry" sqref="D54" xr:uid="{00000000-0002-0000-0200-00000C000000}"/>
    <dataValidation allowBlank="1" showInputMessage="1" showErrorMessage="1" promptTitle="Nom du registre" prompt="Veuillez indiquer le nom du registre de la propriété réelle, si disponible." sqref="D54" xr:uid="{00000000-0002-0000-0200-00000D000000}"/>
    <dataValidation allowBlank="1" showInputMessage="1" showErrorMessage="1" errorTitle="Veuillez ne pas modifier" error="Veuillez ne pas modifier ces cellules" sqref="B192:B193 B175 B182:B184 B219:D219 B199:B202" xr:uid="{00000000-0002-0000-0200-00000E00000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77 F79 F130 F83 F85 F87 F89 F91 F97 F128 F101 F103 F105 F107 F109 F111 F122:F124 F126" xr:uid="{00000000-0002-0000-0200-00000F000000}">
      <formula1>"&lt;Selectionner unité&gt;,Sm3,Sm3 o.e.,Barils,Tonnes,oz,carats,Scf"</formula1>
    </dataValidation>
    <dataValidation type="whole" allowBlank="1" showInputMessage="1" showErrorMessage="1" errorTitle="Veuillez ne pas modifier" error="Veuillez ne pas modifier ces cellules" sqref="C213:G216" xr:uid="{00000000-0002-0000-0200-000010000000}">
      <formula1>444</formula1>
      <formula2>445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98" xr:uid="{00000000-0002-0000-0200-000011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96" xr:uid="{00000000-0002-0000-0200-000012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95" xr:uid="{00000000-0002-0000-0200-000013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Produit Intérieur Brut" prompt="Cela se rapporte au produit intérieur brut, en USD courants ou en devise locale._x000a__x000a_Veuillez ne saisir que des chiffres dans cette cellule. Si d'autres " sqref="D194" xr:uid="{00000000-0002-0000-0200-000014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92:D193" xr:uid="{00000000-0002-0000-0200-000015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97" xr:uid="{00000000-0002-0000-0200-000016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201" xr:uid="{00000000-0002-0000-0200-000017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202" xr:uid="{00000000-0002-0000-0200-000018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secteur extract" prompt="Veuillez indiquer le total des investissements dans le secteur extractif pour l'année fiscale, en dollars ou monnaie locale (prix courants)_x000a__x000a_Peut corr" sqref="D203" xr:uid="{00000000-0002-0000-0200-00001900000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tous secteurs-" prompt="Veuillez indiquer le total des investissements dans le pays pour l'année fiscale, en dollars ou monnaie locale (prix courants)_x000a__x000a_Peut correspondre à la" sqref="D204" xr:uid="{00000000-0002-0000-0200-00001A000000}">
      <formula1>2</formula1>
    </dataValidation>
    <dataValidation type="decimal" allowBlank="1" showInputMessage="1" showErrorMessage="1" sqref="D152" xr:uid="{00000000-0002-0000-0200-00001B000000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77:D92 D126:D132 D122:D124 D97:D112" xr:uid="{00000000-0002-0000-0200-00001C00000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80:D181 D188 D136 D163 D148 D167:D168 D140 D144 D183:D184 D177:D178" xr:uid="{00000000-0002-0000-0200-00001D000000}">
      <formula1>0</formula1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63 F203:F204 F177:F178 F188 F167:F168 F148 F192:F198 F140 F136 F180:F181 F183:F184 F144" xr:uid="{00000000-0002-0000-0200-00001E000000}">
      <formula1>Currency_code_list</formula1>
    </dataValidation>
    <dataValidation type="decimal" allowBlank="1" showInputMessage="1" showErrorMessage="1" errorTitle="Veuillez ne pas modifier" error="Veuillez ne pas modifier ces cellules" sqref="B217:D218 E217:H219" xr:uid="{00000000-0002-0000-0200-00001F000000}">
      <formula1>10000</formula1>
      <formula2>50000</formula2>
    </dataValidation>
    <dataValidation type="whole" allowBlank="1" showInputMessage="1" showErrorMessage="1" errorTitle="Veuillez ne pas modifier" error="Veuillez ne pas modifier ces cellules" sqref="B23 B150 B146 B142 B138 B134 B119 B114 B94 B206:B210 B70 B56 B51 B44 B39 B17 B153:B174 B176:B181 B185:B191 B194:B198 B203:B204 B73" xr:uid="{00000000-0002-0000-0200-000020000000}">
      <formula1>10000</formula1>
      <formula2>50000</formula2>
    </dataValidation>
    <dataValidation type="textLength" allowBlank="1" showInputMessage="1" showErrorMessage="1" errorTitle="Veuillez ne pas modifier" error="Veuillez ne pas modifier ces cellules" sqref="B24:B26 B118 B95:B96 B211 B19:B22 B93 B113 B143:B145 B151:B152 B135:B137 B139:B141 B120 B147:B149 B133 B127 B129 B131 B115:B116 B205 B28:B29 D117 D151" xr:uid="{00000000-0002-0000-0200-000021000000}">
      <formula1>10000</formula1>
      <formula2>50000</formula2>
    </dataValidation>
    <dataValidation type="whole" allowBlank="1" showInputMessage="1" showErrorMessage="1" errorTitle="Veuillez ne pas modifier" error="Veuillez ne pas modifier ces cellules" sqref="B30:B38 B40:B43 B45:B50 B52:B55 B71:B72 B75:B76 B57:B69" xr:uid="{00000000-0002-0000-0200-000022000000}">
      <formula1>10000</formula1>
      <formula2>500000</formula2>
    </dataValidation>
  </dataValidations>
  <hyperlinks>
    <hyperlink ref="B30" r:id="rId1" location="r2-2" display="Exigence ITIE 2.2: Octroi des licences" xr:uid="{00000000-0004-0000-0200-000000000000}"/>
    <hyperlink ref="B44" r:id="rId2" location="r2-4" xr:uid="{00000000-0004-0000-0200-000001000000}"/>
    <hyperlink ref="B51" r:id="rId3" location="r2-5" xr:uid="{00000000-0004-0000-0200-000002000000}"/>
    <hyperlink ref="B56" r:id="rId4" location="r2-6" xr:uid="{00000000-0004-0000-0200-000003000000}"/>
    <hyperlink ref="B70" r:id="rId5" location="r3-1" xr:uid="{00000000-0004-0000-0200-000004000000}"/>
    <hyperlink ref="B73" r:id="rId6" location="r3-2" xr:uid="{00000000-0004-0000-0200-000005000000}"/>
    <hyperlink ref="B94" r:id="rId7" location="r3-3" xr:uid="{00000000-0004-0000-0200-000006000000}"/>
    <hyperlink ref="B114" r:id="rId8" location="r4-1" xr:uid="{00000000-0004-0000-0200-000007000000}"/>
    <hyperlink ref="B119" r:id="rId9" location="r4-2" xr:uid="{00000000-0004-0000-0200-000008000000}"/>
    <hyperlink ref="B134" r:id="rId10" location="r4-3" xr:uid="{00000000-0004-0000-0200-000009000000}"/>
    <hyperlink ref="B138" r:id="rId11" location="r4-4" xr:uid="{00000000-0004-0000-0200-00000A000000}"/>
    <hyperlink ref="B142" r:id="rId12" location="r4-5" xr:uid="{00000000-0004-0000-0200-00000B000000}"/>
    <hyperlink ref="B146" r:id="rId13" location="r4-6" xr:uid="{00000000-0004-0000-0200-00000C000000}"/>
    <hyperlink ref="B150" r:id="rId14" location="r4-8" xr:uid="{00000000-0004-0000-0200-00000D000000}"/>
    <hyperlink ref="B153" r:id="rId15" location="r4-9" xr:uid="{00000000-0004-0000-0200-00000E000000}"/>
    <hyperlink ref="B161" r:id="rId16" location="r5-1" xr:uid="{00000000-0004-0000-0200-00000F000000}"/>
    <hyperlink ref="B165" r:id="rId17" location="r5-2" xr:uid="{00000000-0004-0000-0200-000010000000}"/>
    <hyperlink ref="B170" r:id="rId18" location="r5-3" xr:uid="{00000000-0004-0000-0200-000011000000}"/>
    <hyperlink ref="B186" r:id="rId19" location="r6-2" xr:uid="{00000000-0004-0000-0200-000012000000}"/>
    <hyperlink ref="B190" r:id="rId20" location="r6-3" xr:uid="{00000000-0004-0000-0200-000013000000}"/>
    <hyperlink ref="B175" r:id="rId21" location="r6-1" display="Exigence ITIE 6.1: Dépenses sociales " xr:uid="{00000000-0004-0000-0200-000014000000}"/>
    <hyperlink ref="B15:H15" r:id="rId22" display="If you have any questions, please contact data@eiti.org" xr:uid="{00000000-0004-0000-0200-000015000000}"/>
    <hyperlink ref="C216:G216" r:id="rId23" display="Give us your feedback or report a conflict in the data! Write to us at  data@eiti.org" xr:uid="{00000000-0004-0000-0200-000016000000}"/>
    <hyperlink ref="G216" r:id="rId24" display="Give us your feedback or report a conflict in the data! Write to us at  data@eiti.org" xr:uid="{00000000-0004-0000-0200-000017000000}"/>
    <hyperlink ref="E216:F216" r:id="rId25" display="Give us your feedback or report a conflict in the data! Write to us at  data@eiti.org" xr:uid="{00000000-0004-0000-0200-000018000000}"/>
    <hyperlink ref="F216" r:id="rId26" display="Give us your feedback or report a conflict in the data! Write to us at  data@eiti.org" xr:uid="{00000000-0004-0000-0200-000019000000}"/>
    <hyperlink ref="C214:G214" r:id="rId27" display="Vous voulez en savoir plus sur votre pays ? Vérifiez si votre pays met en œuvre la Norme ITIE en visitant https://eiti.org/countries" xr:uid="{00000000-0004-0000-0200-00001A000000}"/>
    <hyperlink ref="C215:G215" r:id="rId28" display="Pour la version la plus récente des modèles de données résumées, consultez https://eiti.org/fr/document/modele-donnees-resumees-itie" xr:uid="{00000000-0004-0000-0200-00001B000000}"/>
    <hyperlink ref="B23" r:id="rId29" location="r2-1" xr:uid="{00000000-0004-0000-0200-00001C000000}"/>
    <hyperlink ref="B39" r:id="rId30" location="r2-3" xr:uid="{00000000-0004-0000-0200-00001D000000}"/>
    <hyperlink ref="B192" r:id="rId31" xr:uid="{00000000-0004-0000-0200-00001E000000}"/>
    <hyperlink ref="C213:G213" r:id="rId32" display="Pour plus d’information sur l’ITIE, visitez notre site Internet  https://eiti.org" xr:uid="{00000000-0004-0000-0200-00001F000000}"/>
    <hyperlink ref="B206" r:id="rId33" location="r6-4" display="EITI Requirement 6.4: Environmental impact" xr:uid="{00000000-0004-0000-0200-000020000000}"/>
    <hyperlink ref="B74" r:id="rId34" display="(Harmonised System Codes)" xr:uid="{00000000-0004-0000-0200-000021000000}"/>
    <hyperlink ref="F25" r:id="rId35" display="https://www.mines-rdc.cd/fr/" xr:uid="{00000000-0004-0000-0200-000022000000}"/>
    <hyperlink ref="F26" r:id="rId36" display="https://www.mines-rdc.cd/fr/" xr:uid="{00000000-0004-0000-0200-000023000000}"/>
    <hyperlink ref="F95" r:id="rId37" display="http://www.mines-rdc.cd/fr/wp-content/uploads/documents/Statistiques/2017/statistique_finale_2017.pdf?x57237" xr:uid="{00000000-0004-0000-0200-000024000000}"/>
    <hyperlink ref="F96" r:id="rId38" display="http://www.mines-rdc.cd/fr/wp-content/uploads/documents/Statistiques/2017/statistique_finale_2017.pdf?x57237" xr:uid="{00000000-0004-0000-0200-000025000000}"/>
    <hyperlink ref="F75" r:id="rId39" display="http://www.mines-rdc.cd/fr/wp-content/uploads/documents/Statistiques/2017/statistique_finale_2017.pdf?x57237" xr:uid="{00000000-0004-0000-0200-000026000000}"/>
    <hyperlink ref="F32" r:id="rId40" display="https://www.droit-afrique.com/uploads/Congo-Code-2016-Hydrocarbures.pdf" xr:uid="{00000000-0004-0000-0200-000027000000}"/>
    <hyperlink ref="F34" r:id="rId41" display="https://www.droit-afrique.com/uploads/Congo-Code-2016-Hydrocarbures.pdf" xr:uid="{00000000-0004-0000-0200-000028000000}"/>
    <hyperlink ref="F36" r:id="rId42" display="https://www.droit-afrique.com/uploads/Congo-Code-2016-Hydrocarbures.pdf" xr:uid="{00000000-0004-0000-0200-000029000000}"/>
    <hyperlink ref="F37" r:id="rId43" xr:uid="{00000000-0004-0000-0200-00002A000000}"/>
    <hyperlink ref="F41" r:id="rId44" xr:uid="{00000000-0004-0000-0200-00002B000000}"/>
    <hyperlink ref="F40" r:id="rId45" display="https://drive.google.com/file/d/1dARygl1vDhW1QykwSgem93Ch_tnjJ2QX/view" xr:uid="{00000000-0004-0000-0200-00002C000000}"/>
    <hyperlink ref="F46" r:id="rId46" display="http://hydrocarbures.gouv.cd/?-Contrats" xr:uid="{00000000-0004-0000-0200-00002D000000}"/>
    <hyperlink ref="F45" r:id="rId47" xr:uid="{00000000-0004-0000-0200-00002E000000}"/>
    <hyperlink ref="F48" r:id="rId48" xr:uid="{00000000-0004-0000-0200-00002F000000}"/>
    <hyperlink ref="F52" r:id="rId49" xr:uid="{00000000-0004-0000-0200-000030000000}"/>
    <hyperlink ref="F58" r:id="rId50" xr:uid="{00000000-0004-0000-0200-000031000000}"/>
    <hyperlink ref="F59" r:id="rId51" xr:uid="{00000000-0004-0000-0200-000032000000}"/>
    <hyperlink ref="F60" r:id="rId52" xr:uid="{00000000-0004-0000-0200-000033000000}"/>
    <hyperlink ref="F61" r:id="rId53" xr:uid="{00000000-0004-0000-0200-000034000000}"/>
    <hyperlink ref="F62" r:id="rId54" xr:uid="{00000000-0004-0000-0200-000035000000}"/>
    <hyperlink ref="F63" r:id="rId55" xr:uid="{00000000-0004-0000-0200-000036000000}"/>
    <hyperlink ref="F64" r:id="rId56" xr:uid="{00000000-0004-0000-0200-000037000000}"/>
    <hyperlink ref="F65" r:id="rId57" xr:uid="{00000000-0004-0000-0200-000038000000}"/>
    <hyperlink ref="F162" r:id="rId58" display="https://drive.google.com/file/d/1WKOR_MPxOni5D4_wtQTWDZ9kmNc7im-9/view" xr:uid="{00000000-0004-0000-0200-000039000000}"/>
    <hyperlink ref="F208" r:id="rId59" display="http://www.droit-afrique.com/upload/doc/rdc/RDC-Code-2002-minier.pdf" xr:uid="{00000000-0004-0000-0200-00003A000000}"/>
    <hyperlink ref="F191" r:id="rId60" xr:uid="{00000000-0004-0000-0200-00003B000000}"/>
    <hyperlink ref="F172" r:id="rId61" xr:uid="{00000000-0004-0000-0200-00003C000000}"/>
    <hyperlink ref="F173" r:id="rId62" display="https://budget.gouv.cd/budget-anterieurs/_x000a_Les Rapports des redditions des comptes (site cour des comptes)" xr:uid="{00000000-0004-0000-0200-00003D000000}"/>
    <hyperlink ref="F76" r:id="rId63" display="http://www.mines-rdc.cd/fr/wp-content/uploads/documents/Statistiques/2017/statistique_finale_2017.pdf?x57237" xr:uid="{00000000-0004-0000-0200-00003E000000}"/>
  </hyperlinks>
  <pageMargins left="0.25" right="0.25" top="0.75" bottom="0.75" header="0.3" footer="0.3"/>
  <pageSetup paperSize="8" fitToHeight="0" orientation="landscape" horizontalDpi="2400" verticalDpi="2400" r:id="rId64"/>
  <drawing r:id="rId65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equal" showInputMessage="1" showErrorMessage="1" errorTitle="Saisie erronée" error="Entrée non-valide" promptTitle="Veuillez indiquer la devise" prompt="Saisissez les 3 lettres du code-devise de l’ISO." xr:uid="{00000000-0002-0000-0200-000023000000}">
          <x14:formula1>
            <xm:f>'https://shared.eiti.org/Shared Documents/Countries/DRC/1 Implementation/2 EITI Reports/2017 Report/[ITIE RDC 2017_fr_eiti_summary_data_template_2 (Enregistré automatiquement).xlsx]Listes'!#REF!</xm:f>
          </x14:formula1>
          <xm:sqref>F78 F80 F82 F84 F86 F88 F90 F92 F98 F100 F102 F104 F106 F108 F110 F112 F127 F129 F131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0000000-0002-0000-0200-000024000000}">
          <x14:formula1>
            <xm:f>'https://shared.eiti.org/Shared Documents/Countries/DRC/1 Implementation/2 EITI Reports/2017 Report/[ITIE RDC 2017_fr_eiti_summary_data_template_2 (Enregistré automatiquement).xlsx]Listes'!#REF!</xm:f>
          </x14:formula1>
          <xm:sqref>B77 B122:B124 B126 B128 B130 B79 B81 B83 B85 B87 B89 B91 B111 B109</xm:sqref>
        </x14:dataValidation>
        <x14:dataValidation type="list" allowBlank="1" showInputMessage="1" showErrorMessage="1" xr:uid="{00000000-0002-0000-0200-000025000000}">
          <x14:formula1>
            <xm:f>'C:\Users\kr65\Downloads\SD\2.0\[Summary Data 2.0 data validation french translation.xlsm]Lists'!#REF!</xm:f>
          </x14:formula1>
          <xm:sqref>D23:D24 D30:D31 D190 D205 D211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00000000-0002-0000-0200-000026000000}">
          <x14:formula1>
            <xm:f>'C:\Users\kr65\Downloads\SD\2.0\[Summary Data 2.0 data validation french translation.xlsm]Lists'!#REF!</xm:f>
          </x14:formula1>
          <xm:sqref>F132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BA1853C-AF94-4D89-A7F4-F72BBBF426EB}">
          <x14:formula1>
            <xm:f>Listes!$P$3:$P$72</xm:f>
          </x14:formula1>
          <xm:sqref>B97 B99 B101 B103 B105 B107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236"/>
  <sheetViews>
    <sheetView showGridLines="0" topLeftCell="A28" zoomScale="71" zoomScaleNormal="71" workbookViewId="0">
      <selection activeCell="E21" sqref="E21"/>
    </sheetView>
  </sheetViews>
  <sheetFormatPr defaultColWidth="4" defaultRowHeight="24" customHeight="1" x14ac:dyDescent="0.35"/>
  <cols>
    <col min="1" max="1" width="4" style="17"/>
    <col min="2" max="2" width="84" style="17" bestFit="1" customWidth="1"/>
    <col min="3" max="3" width="42.08984375" style="17" customWidth="1"/>
    <col min="4" max="4" width="36" style="17" customWidth="1"/>
    <col min="5" max="5" width="39.90625" style="17" customWidth="1"/>
    <col min="6" max="6" width="27" style="17" customWidth="1"/>
    <col min="7" max="7" width="22.90625" style="17" customWidth="1"/>
    <col min="8" max="8" width="22" style="17" bestFit="1" customWidth="1"/>
    <col min="9" max="9" width="17.54296875" style="17" customWidth="1"/>
    <col min="10" max="10" width="12.08984375" style="17" customWidth="1"/>
    <col min="11" max="11" width="13.6328125" style="17" customWidth="1"/>
    <col min="12" max="16384" width="4" style="17"/>
  </cols>
  <sheetData>
    <row r="1" spans="2:10" ht="15.75" hidden="1" customHeight="1" x14ac:dyDescent="0.35"/>
    <row r="2" spans="2:10" ht="16" hidden="1" x14ac:dyDescent="0.35">
      <c r="B2" s="18"/>
    </row>
    <row r="3" spans="2:10" ht="16" hidden="1" x14ac:dyDescent="0.35">
      <c r="B3" s="18"/>
      <c r="C3" s="19"/>
      <c r="D3" s="19"/>
      <c r="E3" s="19" t="s">
        <v>2184</v>
      </c>
    </row>
    <row r="4" spans="2:10" ht="16" hidden="1" x14ac:dyDescent="0.35">
      <c r="B4" s="18"/>
      <c r="C4" s="19"/>
      <c r="D4" s="19"/>
      <c r="E4" s="19">
        <f>Introduction!G4</f>
        <v>43868</v>
      </c>
    </row>
    <row r="5" spans="2:10" ht="16" hidden="1" x14ac:dyDescent="0.35"/>
    <row r="6" spans="2:10" ht="16" hidden="1" x14ac:dyDescent="0.35"/>
    <row r="7" spans="2:10" ht="16" x14ac:dyDescent="0.35"/>
    <row r="8" spans="2:10" ht="16" x14ac:dyDescent="0.35">
      <c r="B8" s="21" t="s">
        <v>2331</v>
      </c>
      <c r="C8" s="83"/>
      <c r="D8" s="83"/>
      <c r="E8" s="83"/>
    </row>
    <row r="9" spans="2:10" ht="17.149999999999999" customHeight="1" x14ac:dyDescent="0.35">
      <c r="B9" s="82" t="s">
        <v>2185</v>
      </c>
      <c r="C9" s="208"/>
      <c r="D9" s="82"/>
      <c r="E9" s="208"/>
      <c r="F9" s="209"/>
      <c r="G9" s="209"/>
      <c r="H9" s="209"/>
    </row>
    <row r="10" spans="2:10" ht="30.65" customHeight="1" x14ac:dyDescent="0.35">
      <c r="B10" s="210" t="s">
        <v>2332</v>
      </c>
      <c r="C10" s="84"/>
      <c r="D10" s="379"/>
      <c r="E10" s="84"/>
      <c r="F10" s="52"/>
      <c r="G10" s="52"/>
      <c r="H10" s="52"/>
    </row>
    <row r="11" spans="2:10" ht="42.65" customHeight="1" x14ac:dyDescent="0.35">
      <c r="B11" s="210" t="s">
        <v>2333</v>
      </c>
      <c r="C11" s="84"/>
      <c r="D11" s="379"/>
      <c r="E11" s="84"/>
      <c r="F11" s="52"/>
      <c r="G11" s="52"/>
      <c r="H11" s="52"/>
    </row>
    <row r="12" spans="2:10" ht="87" customHeight="1" x14ac:dyDescent="0.35">
      <c r="B12" s="210" t="s">
        <v>2334</v>
      </c>
      <c r="C12" s="84"/>
      <c r="D12" s="379"/>
      <c r="E12" s="84"/>
      <c r="F12" s="52"/>
      <c r="G12" s="52"/>
      <c r="H12" s="52"/>
    </row>
    <row r="13" spans="2:10" ht="15.65" customHeight="1" x14ac:dyDescent="0.35">
      <c r="B13" s="210" t="s">
        <v>2335</v>
      </c>
      <c r="C13" s="84"/>
      <c r="D13" s="379"/>
      <c r="E13" s="84"/>
      <c r="F13" s="52"/>
      <c r="G13" s="52"/>
      <c r="H13" s="52"/>
    </row>
    <row r="14" spans="2:10" ht="16" x14ac:dyDescent="0.4">
      <c r="B14" s="211" t="s">
        <v>2336</v>
      </c>
      <c r="C14" s="85"/>
      <c r="D14" s="85"/>
      <c r="E14" s="85"/>
      <c r="F14" s="86"/>
      <c r="G14" s="86"/>
      <c r="H14" s="86"/>
      <c r="I14" s="86"/>
      <c r="J14" s="86"/>
    </row>
    <row r="15" spans="2:10" ht="16" x14ac:dyDescent="0.35"/>
    <row r="16" spans="2:10" ht="23" thickBot="1" x14ac:dyDescent="0.4">
      <c r="B16" s="389" t="s">
        <v>2337</v>
      </c>
      <c r="C16" s="389"/>
      <c r="D16" s="389"/>
      <c r="E16" s="389"/>
    </row>
    <row r="17" spans="2:12" s="93" customFormat="1" ht="25.5" customHeight="1" thickBot="1" x14ac:dyDescent="0.4">
      <c r="B17" s="390" t="s">
        <v>2079</v>
      </c>
      <c r="C17" s="390"/>
      <c r="D17" s="390"/>
      <c r="E17" s="390"/>
    </row>
    <row r="18" spans="2:12" s="71" customFormat="1" ht="16" x14ac:dyDescent="0.35">
      <c r="B18" s="391"/>
      <c r="C18" s="391"/>
      <c r="D18" s="391"/>
      <c r="E18" s="391"/>
    </row>
    <row r="19" spans="2:12" s="71" customFormat="1" ht="19" x14ac:dyDescent="0.35">
      <c r="B19" s="291" t="s">
        <v>2338</v>
      </c>
      <c r="C19" s="292"/>
      <c r="D19" s="293"/>
      <c r="E19" s="293"/>
      <c r="F19" s="212"/>
    </row>
    <row r="20" spans="2:12" s="71" customFormat="1" ht="16" x14ac:dyDescent="0.35">
      <c r="B20" s="17" t="s">
        <v>2080</v>
      </c>
      <c r="C20" s="17" t="s">
        <v>2131</v>
      </c>
      <c r="D20" s="17" t="s">
        <v>2339</v>
      </c>
      <c r="E20" s="17" t="s">
        <v>2340</v>
      </c>
      <c r="F20" s="212"/>
      <c r="G20" s="214"/>
    </row>
    <row r="21" spans="2:12" s="71" customFormat="1" ht="16" x14ac:dyDescent="0.35">
      <c r="B21" s="71" t="s">
        <v>1471</v>
      </c>
      <c r="C21" s="71" t="s">
        <v>2137</v>
      </c>
      <c r="E21" s="215">
        <f>SUMIF(Government_revenues_table[Entité de l’État],Government_agencies[[#This Row],[Nom complet de l’entité]],Government_revenues_table[Valeur des revenus])</f>
        <v>371400080.54000002</v>
      </c>
      <c r="F21" s="64"/>
      <c r="J21" s="216"/>
      <c r="K21" s="216"/>
      <c r="L21" s="216"/>
    </row>
    <row r="22" spans="2:12" s="71" customFormat="1" ht="16" x14ac:dyDescent="0.35">
      <c r="B22" s="71" t="s">
        <v>2819</v>
      </c>
      <c r="C22" s="71" t="s">
        <v>2134</v>
      </c>
      <c r="E22" s="215">
        <v>518270772.13</v>
      </c>
      <c r="F22" s="346"/>
      <c r="J22" s="214"/>
      <c r="K22" s="214"/>
      <c r="L22" s="214"/>
    </row>
    <row r="23" spans="2:12" s="71" customFormat="1" ht="16" x14ac:dyDescent="0.35">
      <c r="B23" s="71" t="s">
        <v>2820</v>
      </c>
      <c r="C23" s="71" t="s">
        <v>2134</v>
      </c>
      <c r="E23" s="348">
        <v>348592876.94</v>
      </c>
      <c r="F23" s="346"/>
      <c r="J23" s="214"/>
      <c r="K23" s="214"/>
      <c r="L23" s="214"/>
    </row>
    <row r="24" spans="2:12" s="71" customFormat="1" ht="16" x14ac:dyDescent="0.35">
      <c r="B24" s="71" t="s">
        <v>2821</v>
      </c>
      <c r="C24" s="71" t="s">
        <v>2134</v>
      </c>
      <c r="E24" s="348">
        <v>264612628.5</v>
      </c>
      <c r="F24" s="346"/>
      <c r="J24" s="214"/>
      <c r="K24" s="214"/>
      <c r="L24" s="214"/>
    </row>
    <row r="25" spans="2:12" s="71" customFormat="1" ht="16" x14ac:dyDescent="0.35">
      <c r="B25" s="71" t="s">
        <v>2822</v>
      </c>
      <c r="C25" s="71" t="s">
        <v>2134</v>
      </c>
      <c r="E25" s="348">
        <v>950000</v>
      </c>
      <c r="F25" s="346"/>
      <c r="J25" s="214"/>
      <c r="K25" s="214"/>
      <c r="L25" s="214"/>
    </row>
    <row r="26" spans="2:12" s="71" customFormat="1" ht="16" x14ac:dyDescent="0.35">
      <c r="B26" s="71" t="s">
        <v>2823</v>
      </c>
      <c r="C26" s="71" t="s">
        <v>2134</v>
      </c>
      <c r="E26" s="348">
        <v>149978.57999999999</v>
      </c>
      <c r="F26" s="346"/>
      <c r="J26" s="214"/>
      <c r="K26" s="214"/>
      <c r="L26" s="214"/>
    </row>
    <row r="27" spans="2:12" s="71" customFormat="1" ht="16" x14ac:dyDescent="0.35">
      <c r="B27" s="71" t="s">
        <v>2824</v>
      </c>
      <c r="C27" s="71" t="s">
        <v>2134</v>
      </c>
      <c r="E27" s="215"/>
      <c r="F27" s="346"/>
      <c r="J27" s="214"/>
      <c r="K27" s="214"/>
      <c r="L27" s="214"/>
    </row>
    <row r="28" spans="2:12" s="71" customFormat="1" ht="16" x14ac:dyDescent="0.35">
      <c r="B28" s="71" t="s">
        <v>2825</v>
      </c>
      <c r="E28" s="215"/>
      <c r="F28" s="346"/>
      <c r="J28" s="214"/>
      <c r="K28" s="214"/>
      <c r="L28" s="214"/>
    </row>
    <row r="29" spans="2:12" s="71" customFormat="1" ht="16" x14ac:dyDescent="0.35">
      <c r="B29" s="71" t="s">
        <v>2826</v>
      </c>
      <c r="C29" s="71" t="s">
        <v>2136</v>
      </c>
      <c r="E29" s="215"/>
      <c r="F29" s="346"/>
      <c r="J29" s="214"/>
      <c r="K29" s="214"/>
      <c r="L29" s="214"/>
    </row>
    <row r="30" spans="2:12" s="71" customFormat="1" ht="16" x14ac:dyDescent="0.35">
      <c r="B30" s="71" t="s">
        <v>2827</v>
      </c>
      <c r="C30" s="71" t="s">
        <v>2136</v>
      </c>
      <c r="E30" s="215">
        <v>178320000</v>
      </c>
      <c r="F30" s="346"/>
      <c r="J30" s="214"/>
      <c r="K30" s="214"/>
      <c r="L30" s="214"/>
    </row>
    <row r="31" spans="2:12" s="71" customFormat="1" ht="16" x14ac:dyDescent="0.35">
      <c r="B31" s="71" t="s">
        <v>2081</v>
      </c>
      <c r="E31" s="215">
        <f>SUMIF(Government_revenues_table[Entité de l’État],Government_agencies[[#This Row],[Nom complet de l’entité]],Government_revenues_table[Valeur des revenus])</f>
        <v>0</v>
      </c>
      <c r="F31" s="64"/>
    </row>
    <row r="32" spans="2:12" s="71" customFormat="1" ht="16" x14ac:dyDescent="0.35">
      <c r="B32" s="64"/>
      <c r="E32" s="64"/>
    </row>
    <row r="33" spans="2:9" s="71" customFormat="1" ht="16" x14ac:dyDescent="0.35">
      <c r="E33" s="212"/>
    </row>
    <row r="34" spans="2:9" s="71" customFormat="1" ht="16" x14ac:dyDescent="0.35">
      <c r="E34" s="64"/>
    </row>
    <row r="35" spans="2:9" s="71" customFormat="1" ht="16" x14ac:dyDescent="0.35">
      <c r="B35" s="64"/>
    </row>
    <row r="36" spans="2:9" s="71" customFormat="1" ht="19.5" thickBot="1" x14ac:dyDescent="0.4">
      <c r="B36" s="291" t="s">
        <v>2342</v>
      </c>
      <c r="C36" s="292"/>
      <c r="D36" s="292"/>
      <c r="E36" s="292"/>
      <c r="F36" s="292"/>
      <c r="G36" s="293"/>
      <c r="H36" s="293"/>
      <c r="I36" s="293"/>
    </row>
    <row r="37" spans="2:9" s="71" customFormat="1" ht="16.5" thickBot="1" x14ac:dyDescent="0.4">
      <c r="B37" s="296" t="s">
        <v>2341</v>
      </c>
      <c r="C37" s="296"/>
      <c r="D37" s="296"/>
      <c r="E37" s="39"/>
      <c r="F37" s="39"/>
      <c r="G37" s="294"/>
      <c r="H37" s="294"/>
      <c r="I37" s="294"/>
    </row>
    <row r="38" spans="2:9" s="71" customFormat="1" ht="16" x14ac:dyDescent="0.35">
      <c r="B38" s="297"/>
      <c r="C38" s="298"/>
      <c r="D38" s="299"/>
      <c r="E38" s="39"/>
      <c r="F38" s="39"/>
      <c r="G38" s="294"/>
      <c r="H38" s="294"/>
      <c r="I38" s="294"/>
    </row>
    <row r="39" spans="2:9" s="71" customFormat="1" ht="19" x14ac:dyDescent="0.35">
      <c r="B39" s="295"/>
      <c r="C39" s="39"/>
      <c r="D39" s="39"/>
      <c r="E39" s="39"/>
      <c r="F39" s="39"/>
      <c r="G39" s="294"/>
      <c r="H39" s="294"/>
      <c r="I39" s="294"/>
    </row>
    <row r="40" spans="2:9" s="71" customFormat="1" ht="94.25" customHeight="1" x14ac:dyDescent="0.35">
      <c r="B40" s="213" t="s">
        <v>2082</v>
      </c>
      <c r="C40" s="17" t="s">
        <v>2343</v>
      </c>
      <c r="D40" s="17" t="s">
        <v>1467</v>
      </c>
      <c r="E40" s="17" t="s">
        <v>2344</v>
      </c>
      <c r="F40" s="44" t="s">
        <v>2345</v>
      </c>
      <c r="G40" s="44" t="s">
        <v>2143</v>
      </c>
      <c r="H40" s="44" t="s">
        <v>2346</v>
      </c>
    </row>
    <row r="41" spans="2:9" s="71" customFormat="1" ht="16" x14ac:dyDescent="0.35">
      <c r="B41" s="17" t="s">
        <v>2610</v>
      </c>
      <c r="C41" s="17" t="s">
        <v>2649</v>
      </c>
      <c r="D41" s="17" t="s">
        <v>2105</v>
      </c>
      <c r="E41" s="17" t="s">
        <v>2922</v>
      </c>
      <c r="F41" s="217"/>
      <c r="G41" s="217"/>
      <c r="H41" s="215">
        <f>SUMIF(Table10[Entreprise],Companies[Nom complet de l’entreprise],Table10[Valeur de revenus])</f>
        <v>2010649.8699999996</v>
      </c>
    </row>
    <row r="42" spans="2:9" s="71" customFormat="1" ht="16" x14ac:dyDescent="0.35">
      <c r="B42" s="17" t="s">
        <v>2828</v>
      </c>
      <c r="C42" s="71" t="s">
        <v>2650</v>
      </c>
      <c r="D42" s="17" t="s">
        <v>2105</v>
      </c>
      <c r="E42" s="17" t="s">
        <v>2923</v>
      </c>
      <c r="F42" s="217"/>
      <c r="G42" s="217"/>
      <c r="H42" s="215">
        <f>SUMIF(Table10[Entreprise],Companies[Nom complet de l’entreprise],Table10[Valeur de revenus])</f>
        <v>872649.90999999992</v>
      </c>
    </row>
    <row r="43" spans="2:9" s="71" customFormat="1" ht="16" x14ac:dyDescent="0.35">
      <c r="B43" s="71" t="s">
        <v>2611</v>
      </c>
      <c r="D43" s="17" t="s">
        <v>2105</v>
      </c>
      <c r="E43" s="17"/>
      <c r="F43" s="217"/>
      <c r="G43" s="217"/>
      <c r="H43" s="215">
        <f>SUMIF(Table10[Entreprise],Companies[Nom complet de l’entreprise],Table10[Valeur de revenus])</f>
        <v>1000000</v>
      </c>
    </row>
    <row r="44" spans="2:9" s="71" customFormat="1" ht="16" x14ac:dyDescent="0.35">
      <c r="B44" s="71" t="s">
        <v>2612</v>
      </c>
      <c r="C44" s="71" t="s">
        <v>2651</v>
      </c>
      <c r="D44" s="17" t="s">
        <v>2105</v>
      </c>
      <c r="E44" s="17" t="s">
        <v>2924</v>
      </c>
      <c r="F44" s="217"/>
      <c r="G44" s="217"/>
      <c r="H44" s="215">
        <f>SUMIF(Table10[Entreprise],Companies[Nom complet de l’entreprise],Table10[Valeur de revenus])</f>
        <v>304419.87</v>
      </c>
    </row>
    <row r="45" spans="2:9" s="71" customFormat="1" ht="16" x14ac:dyDescent="0.35">
      <c r="B45" s="71" t="s">
        <v>2829</v>
      </c>
      <c r="C45" s="71" t="s">
        <v>2652</v>
      </c>
      <c r="D45" s="17" t="s">
        <v>2105</v>
      </c>
      <c r="E45" s="17"/>
      <c r="F45" s="217"/>
      <c r="G45" s="217"/>
      <c r="H45" s="215">
        <f>SUMIF(Table10[Entreprise],Companies[Nom complet de l’entreprise],Table10[Valeur de revenus])</f>
        <v>2078213.5600000003</v>
      </c>
    </row>
    <row r="46" spans="2:9" s="71" customFormat="1" ht="16" x14ac:dyDescent="0.35">
      <c r="B46" s="71" t="s">
        <v>2613</v>
      </c>
      <c r="C46" s="71" t="s">
        <v>2653</v>
      </c>
      <c r="D46" s="17" t="s">
        <v>2105</v>
      </c>
      <c r="E46" s="17"/>
      <c r="F46" s="217"/>
      <c r="G46" s="217"/>
      <c r="H46" s="215">
        <f>SUMIF(Table10[Entreprise],Companies[Nom complet de l’entreprise],Table10[Valeur de revenus])</f>
        <v>34255.619999999995</v>
      </c>
    </row>
    <row r="47" spans="2:9" s="71" customFormat="1" ht="16" x14ac:dyDescent="0.35">
      <c r="B47" s="71" t="s">
        <v>2830</v>
      </c>
      <c r="C47" s="71" t="s">
        <v>2654</v>
      </c>
      <c r="D47" s="17" t="s">
        <v>2105</v>
      </c>
      <c r="E47" s="17" t="s">
        <v>2925</v>
      </c>
      <c r="F47" s="217"/>
      <c r="G47" s="217"/>
      <c r="H47" s="215">
        <f>SUMIF(Table10[Entreprise],Companies[Nom complet de l’entreprise],Table10[Valeur de revenus])</f>
        <v>52023831.340000004</v>
      </c>
    </row>
    <row r="48" spans="2:9" s="71" customFormat="1" ht="16" x14ac:dyDescent="0.35">
      <c r="B48" s="71" t="s">
        <v>2831</v>
      </c>
      <c r="C48" s="71" t="s">
        <v>2655</v>
      </c>
      <c r="D48" s="17" t="s">
        <v>2105</v>
      </c>
      <c r="E48" s="17" t="s">
        <v>2925</v>
      </c>
      <c r="F48" s="217"/>
      <c r="G48" s="217"/>
      <c r="H48" s="215">
        <f>SUMIF(Table10[Entreprise],Companies[Nom complet de l’entreprise],Table10[Valeur de revenus])</f>
        <v>23158624.02</v>
      </c>
    </row>
    <row r="49" spans="2:8" s="71" customFormat="1" ht="16" x14ac:dyDescent="0.35">
      <c r="B49" s="71" t="s">
        <v>2614</v>
      </c>
      <c r="C49" s="71" t="s">
        <v>2656</v>
      </c>
      <c r="D49" s="17" t="s">
        <v>2105</v>
      </c>
      <c r="E49" s="17"/>
      <c r="F49" s="217"/>
      <c r="G49" s="217"/>
      <c r="H49" s="215">
        <f>SUMIF(Table10[Entreprise],Companies[Nom complet de l’entreprise],Table10[Valeur de revenus])</f>
        <v>3022483.94</v>
      </c>
    </row>
    <row r="50" spans="2:8" s="71" customFormat="1" ht="16" x14ac:dyDescent="0.35">
      <c r="B50" s="71" t="s">
        <v>2832</v>
      </c>
      <c r="C50" s="71" t="s">
        <v>2657</v>
      </c>
      <c r="D50" s="17" t="s">
        <v>2105</v>
      </c>
      <c r="E50" s="17" t="s">
        <v>2926</v>
      </c>
      <c r="F50" s="217"/>
      <c r="G50" s="217"/>
      <c r="H50" s="215">
        <f>SUMIF(Table10[Entreprise],Companies[Nom complet de l’entreprise],Table10[Valeur de revenus])</f>
        <v>39949861.420000002</v>
      </c>
    </row>
    <row r="51" spans="2:8" s="71" customFormat="1" ht="16" x14ac:dyDescent="0.35">
      <c r="B51" s="71" t="s">
        <v>2833</v>
      </c>
      <c r="C51" s="71" t="s">
        <v>2658</v>
      </c>
      <c r="D51" s="17" t="s">
        <v>2105</v>
      </c>
      <c r="E51" s="17"/>
      <c r="F51" s="217"/>
      <c r="G51" s="217"/>
      <c r="H51" s="215">
        <f>SUMIF(Table10[Entreprise],Companies[Nom complet de l’entreprise],Table10[Valeur de revenus])</f>
        <v>1061815.18</v>
      </c>
    </row>
    <row r="52" spans="2:8" s="71" customFormat="1" ht="16" x14ac:dyDescent="0.35">
      <c r="B52" s="71" t="s">
        <v>2834</v>
      </c>
      <c r="C52" s="71" t="s">
        <v>2659</v>
      </c>
      <c r="D52" s="17" t="s">
        <v>2105</v>
      </c>
      <c r="E52" s="17"/>
      <c r="F52" s="217"/>
      <c r="G52" s="217"/>
      <c r="H52" s="215">
        <f>SUMIF(Table10[Entreprise],Companies[Nom complet de l’entreprise],Table10[Valeur de revenus])</f>
        <v>15773.19</v>
      </c>
    </row>
    <row r="53" spans="2:8" s="71" customFormat="1" ht="16" x14ac:dyDescent="0.35">
      <c r="B53" s="71" t="s">
        <v>2835</v>
      </c>
      <c r="C53" s="71" t="s">
        <v>2660</v>
      </c>
      <c r="D53" s="17" t="s">
        <v>2105</v>
      </c>
      <c r="E53" s="17"/>
      <c r="F53" s="217"/>
      <c r="G53" s="217"/>
      <c r="H53" s="215">
        <f>SUMIF(Table10[Entreprise],Companies[Nom complet de l’entreprise],Table10[Valeur de revenus])</f>
        <v>2797258.14</v>
      </c>
    </row>
    <row r="54" spans="2:8" s="71" customFormat="1" ht="16" x14ac:dyDescent="0.35">
      <c r="B54" s="71" t="s">
        <v>2615</v>
      </c>
      <c r="C54" s="71" t="s">
        <v>2661</v>
      </c>
      <c r="D54" s="17" t="s">
        <v>2105</v>
      </c>
      <c r="E54" s="17" t="s">
        <v>2927</v>
      </c>
      <c r="F54" s="217"/>
      <c r="G54" s="217"/>
      <c r="H54" s="215">
        <f>SUMIF(Table10[Entreprise],Companies[Nom complet de l’entreprise],Table10[Valeur de revenus])</f>
        <v>66279737.609999999</v>
      </c>
    </row>
    <row r="55" spans="2:8" s="71" customFormat="1" ht="16" x14ac:dyDescent="0.35">
      <c r="B55" s="71" t="s">
        <v>2836</v>
      </c>
      <c r="C55" s="71" t="s">
        <v>2662</v>
      </c>
      <c r="D55" s="17" t="s">
        <v>2105</v>
      </c>
      <c r="E55" s="17" t="s">
        <v>2925</v>
      </c>
      <c r="F55" s="217"/>
      <c r="G55" s="217"/>
      <c r="H55" s="215">
        <f>SUMIF(Table10[Entreprise],Companies[Nom complet de l’entreprise],Table10[Valeur de revenus])</f>
        <v>4657564.0599999996</v>
      </c>
    </row>
    <row r="56" spans="2:8" s="71" customFormat="1" ht="16" x14ac:dyDescent="0.35">
      <c r="B56" s="71" t="s">
        <v>2616</v>
      </c>
      <c r="D56" s="17" t="s">
        <v>2105</v>
      </c>
      <c r="E56" s="17"/>
      <c r="F56" s="217"/>
      <c r="G56" s="217"/>
      <c r="H56" s="215">
        <f>SUMIF(Table10[Entreprise],Companies[Nom complet de l’entreprise],Table10[Valeur de revenus])</f>
        <v>965.68</v>
      </c>
    </row>
    <row r="57" spans="2:8" s="71" customFormat="1" ht="16" x14ac:dyDescent="0.35">
      <c r="B57" s="71" t="s">
        <v>2837</v>
      </c>
      <c r="C57" s="71" t="s">
        <v>2663</v>
      </c>
      <c r="D57" s="17" t="s">
        <v>2105</v>
      </c>
      <c r="E57" s="17" t="s">
        <v>2928</v>
      </c>
      <c r="F57" s="217"/>
      <c r="G57" s="217"/>
      <c r="H57" s="215">
        <f>SUMIF(Table10[Entreprise],Companies[Nom complet de l’entreprise],Table10[Valeur de revenus])</f>
        <v>2033675.4000000001</v>
      </c>
    </row>
    <row r="58" spans="2:8" s="71" customFormat="1" ht="16" x14ac:dyDescent="0.35">
      <c r="B58" s="71" t="s">
        <v>2838</v>
      </c>
      <c r="C58" s="71" t="s">
        <v>2664</v>
      </c>
      <c r="D58" s="17" t="s">
        <v>2105</v>
      </c>
      <c r="E58" s="17" t="s">
        <v>2925</v>
      </c>
      <c r="F58" s="217"/>
      <c r="G58" s="217"/>
      <c r="H58" s="215">
        <f>SUMIF(Table10[Entreprise],Companies[Nom complet de l’entreprise],Table10[Valeur de revenus])</f>
        <v>10433165.51</v>
      </c>
    </row>
    <row r="59" spans="2:8" s="71" customFormat="1" ht="16" x14ac:dyDescent="0.35">
      <c r="B59" s="71" t="s">
        <v>2839</v>
      </c>
      <c r="C59" s="71" t="s">
        <v>2665</v>
      </c>
      <c r="D59" s="17" t="s">
        <v>2105</v>
      </c>
      <c r="E59" s="17" t="s">
        <v>2928</v>
      </c>
      <c r="F59" s="217"/>
      <c r="G59" s="217"/>
      <c r="H59" s="215">
        <f>SUMIF(Table10[Entreprise],Companies[Nom complet de l’entreprise],Table10[Valeur de revenus])</f>
        <v>9230850.4100000001</v>
      </c>
    </row>
    <row r="60" spans="2:8" s="71" customFormat="1" ht="16" x14ac:dyDescent="0.35">
      <c r="B60" s="71" t="s">
        <v>2840</v>
      </c>
      <c r="C60" s="71" t="s">
        <v>2666</v>
      </c>
      <c r="D60" s="17" t="s">
        <v>2105</v>
      </c>
      <c r="E60" s="17" t="s">
        <v>2928</v>
      </c>
      <c r="F60" s="217"/>
      <c r="G60" s="217"/>
      <c r="H60" s="215">
        <f>SUMIF(Table10[Entreprise],Companies[Nom complet de l’entreprise],Table10[Valeur de revenus])</f>
        <v>11694496.99</v>
      </c>
    </row>
    <row r="61" spans="2:8" s="71" customFormat="1" ht="16" x14ac:dyDescent="0.35">
      <c r="B61" s="71" t="s">
        <v>2841</v>
      </c>
      <c r="C61" s="71" t="s">
        <v>2667</v>
      </c>
      <c r="D61" s="17" t="s">
        <v>2105</v>
      </c>
      <c r="E61" s="17" t="s">
        <v>2928</v>
      </c>
      <c r="F61" s="217"/>
      <c r="G61" s="217"/>
      <c r="H61" s="215">
        <f>SUMIF(Table10[Entreprise],Companies[Nom complet de l’entreprise],Table10[Valeur de revenus])</f>
        <v>0</v>
      </c>
    </row>
    <row r="62" spans="2:8" s="71" customFormat="1" ht="16" x14ac:dyDescent="0.35">
      <c r="B62" s="71" t="s">
        <v>2842</v>
      </c>
      <c r="C62" s="71" t="s">
        <v>2668</v>
      </c>
      <c r="D62" s="17" t="s">
        <v>2105</v>
      </c>
      <c r="E62" s="17"/>
      <c r="F62" s="217"/>
      <c r="G62" s="217"/>
      <c r="H62" s="215">
        <f>SUMIF(Table10[Entreprise],Companies[Nom complet de l’entreprise],Table10[Valeur de revenus])</f>
        <v>0</v>
      </c>
    </row>
    <row r="63" spans="2:8" s="71" customFormat="1" ht="16" x14ac:dyDescent="0.35">
      <c r="B63" s="71" t="s">
        <v>2619</v>
      </c>
      <c r="C63" s="71" t="s">
        <v>2669</v>
      </c>
      <c r="D63" s="17" t="s">
        <v>2105</v>
      </c>
      <c r="E63" s="17"/>
      <c r="F63" s="217"/>
      <c r="G63" s="217"/>
      <c r="H63" s="215">
        <f>SUMIF(Table10[Entreprise],Companies[Nom complet de l’entreprise],Table10[Valeur de revenus])</f>
        <v>146225.93</v>
      </c>
    </row>
    <row r="64" spans="2:8" s="71" customFormat="1" ht="16" x14ac:dyDescent="0.35">
      <c r="B64" s="71" t="s">
        <v>2620</v>
      </c>
      <c r="C64" s="71" t="s">
        <v>2670</v>
      </c>
      <c r="D64" s="17" t="s">
        <v>2105</v>
      </c>
      <c r="E64" s="17"/>
      <c r="F64" s="217"/>
      <c r="G64" s="217"/>
      <c r="H64" s="215">
        <f>SUMIF(Table10[Entreprise],Companies[Nom complet de l’entreprise],Table10[Valeur de revenus])</f>
        <v>1899800</v>
      </c>
    </row>
    <row r="65" spans="2:8" s="71" customFormat="1" ht="16" x14ac:dyDescent="0.35">
      <c r="B65" s="71" t="s">
        <v>2621</v>
      </c>
      <c r="C65" s="71" t="s">
        <v>2671</v>
      </c>
      <c r="D65" s="17" t="s">
        <v>2105</v>
      </c>
      <c r="E65" s="17" t="s">
        <v>2928</v>
      </c>
      <c r="F65" s="217"/>
      <c r="G65" s="217"/>
      <c r="H65" s="215">
        <f>SUMIF(Table10[Entreprise],Companies[Nom complet de l’entreprise],Table10[Valeur de revenus])</f>
        <v>10305</v>
      </c>
    </row>
    <row r="66" spans="2:8" s="71" customFormat="1" ht="16" x14ac:dyDescent="0.35">
      <c r="B66" s="71" t="s">
        <v>2843</v>
      </c>
      <c r="C66" s="71" t="s">
        <v>2672</v>
      </c>
      <c r="D66" s="17" t="s">
        <v>2105</v>
      </c>
      <c r="E66" s="17"/>
      <c r="F66" s="217"/>
      <c r="G66" s="217"/>
      <c r="H66" s="215">
        <f>SUMIF(Table10[Entreprise],Companies[Nom complet de l’entreprise],Table10[Valeur de revenus])</f>
        <v>30087.22</v>
      </c>
    </row>
    <row r="67" spans="2:8" s="71" customFormat="1" ht="16" x14ac:dyDescent="0.35">
      <c r="B67" s="71" t="s">
        <v>2623</v>
      </c>
      <c r="C67" s="71" t="s">
        <v>2673</v>
      </c>
      <c r="D67" s="17" t="s">
        <v>1496</v>
      </c>
      <c r="E67" s="17" t="s">
        <v>1496</v>
      </c>
      <c r="F67" s="217"/>
      <c r="G67" s="217"/>
      <c r="H67" s="215">
        <f>SUMIF(Table10[Entreprise],Companies[Nom complet de l’entreprise],Table10[Valeur de revenus])</f>
        <v>0</v>
      </c>
    </row>
    <row r="68" spans="2:8" s="71" customFormat="1" ht="16" x14ac:dyDescent="0.35">
      <c r="B68" s="71" t="s">
        <v>2624</v>
      </c>
      <c r="D68" s="17" t="s">
        <v>1496</v>
      </c>
      <c r="E68" s="17" t="s">
        <v>2929</v>
      </c>
      <c r="F68" s="217"/>
      <c r="G68" s="217"/>
      <c r="H68" s="215">
        <f>SUMIF(Table10[Entreprise],Companies[Nom complet de l’entreprise],Table10[Valeur de revenus])</f>
        <v>0</v>
      </c>
    </row>
    <row r="69" spans="2:8" s="71" customFormat="1" ht="16" x14ac:dyDescent="0.35">
      <c r="B69" s="71" t="s">
        <v>2844</v>
      </c>
      <c r="C69" s="71" t="s">
        <v>2674</v>
      </c>
      <c r="D69" s="17" t="s">
        <v>2105</v>
      </c>
      <c r="E69" s="17" t="s">
        <v>2928</v>
      </c>
      <c r="F69" s="217"/>
      <c r="G69" s="217"/>
      <c r="H69" s="215">
        <f>SUMIF(Table10[Entreprise],Companies[Nom complet de l’entreprise],Table10[Valeur de revenus])</f>
        <v>57353458.82</v>
      </c>
    </row>
    <row r="70" spans="2:8" s="71" customFormat="1" ht="16" x14ac:dyDescent="0.35">
      <c r="B70" s="71" t="s">
        <v>2845</v>
      </c>
      <c r="C70" s="71" t="s">
        <v>2675</v>
      </c>
      <c r="D70" s="17" t="s">
        <v>2105</v>
      </c>
      <c r="E70" s="17" t="s">
        <v>2925</v>
      </c>
      <c r="F70" s="217"/>
      <c r="G70" s="217"/>
      <c r="H70" s="215">
        <f>SUMIF(Table10[Entreprise],Companies[Nom complet de l’entreprise],Table10[Valeur de revenus])</f>
        <v>1247923.27</v>
      </c>
    </row>
    <row r="71" spans="2:8" s="71" customFormat="1" ht="16" x14ac:dyDescent="0.35">
      <c r="B71" s="71" t="s">
        <v>2846</v>
      </c>
      <c r="C71" s="71" t="s">
        <v>2676</v>
      </c>
      <c r="D71" s="17" t="s">
        <v>2105</v>
      </c>
      <c r="E71" s="17" t="s">
        <v>2930</v>
      </c>
      <c r="F71" s="217"/>
      <c r="G71" s="217"/>
      <c r="H71" s="215">
        <f>SUMIF(Table10[Entreprise],Companies[Nom complet de l’entreprise],Table10[Valeur de revenus])</f>
        <v>6577291.1899999995</v>
      </c>
    </row>
    <row r="72" spans="2:8" s="71" customFormat="1" ht="16" x14ac:dyDescent="0.35">
      <c r="B72" s="71" t="s">
        <v>2847</v>
      </c>
      <c r="C72" s="71" t="s">
        <v>2677</v>
      </c>
      <c r="D72" s="17" t="s">
        <v>2105</v>
      </c>
      <c r="E72" s="17" t="s">
        <v>2924</v>
      </c>
      <c r="F72" s="217"/>
      <c r="G72" s="217"/>
      <c r="H72" s="215">
        <f>SUMIF(Table10[Entreprise],Companies[Nom complet de l’entreprise],Table10[Valeur de revenus])</f>
        <v>1092778.3399999999</v>
      </c>
    </row>
    <row r="73" spans="2:8" s="71" customFormat="1" ht="16" x14ac:dyDescent="0.35">
      <c r="B73" s="71" t="s">
        <v>2625</v>
      </c>
      <c r="C73" s="71" t="s">
        <v>2678</v>
      </c>
      <c r="D73" s="17" t="s">
        <v>2105</v>
      </c>
      <c r="E73" s="17"/>
      <c r="F73" s="217"/>
      <c r="G73" s="217"/>
      <c r="H73" s="215">
        <f>SUMIF(Table10[Entreprise],Companies[Nom complet de l’entreprise],Table10[Valeur de revenus])</f>
        <v>14724</v>
      </c>
    </row>
    <row r="74" spans="2:8" s="71" customFormat="1" ht="16" x14ac:dyDescent="0.35">
      <c r="B74" s="71" t="s">
        <v>2848</v>
      </c>
      <c r="C74" s="71" t="s">
        <v>2679</v>
      </c>
      <c r="D74" s="17" t="s">
        <v>2105</v>
      </c>
      <c r="E74" s="17"/>
      <c r="F74" s="217"/>
      <c r="G74" s="217"/>
      <c r="H74" s="215">
        <f>SUMIF(Table10[Entreprise],Companies[Nom complet de l’entreprise],Table10[Valeur de revenus])</f>
        <v>6236510.7599999998</v>
      </c>
    </row>
    <row r="75" spans="2:8" s="71" customFormat="1" ht="16" x14ac:dyDescent="0.35">
      <c r="B75" s="71" t="s">
        <v>2849</v>
      </c>
      <c r="C75" s="71" t="s">
        <v>2680</v>
      </c>
      <c r="D75" s="17" t="s">
        <v>2105</v>
      </c>
      <c r="E75" s="17" t="s">
        <v>2925</v>
      </c>
      <c r="F75" s="217"/>
      <c r="G75" s="217"/>
      <c r="H75" s="215">
        <f>SUMIF(Table10[Entreprise],Companies[Nom complet de l’entreprise],Table10[Valeur de revenus])</f>
        <v>7541512.4299999997</v>
      </c>
    </row>
    <row r="76" spans="2:8" s="71" customFormat="1" ht="16" x14ac:dyDescent="0.35">
      <c r="B76" s="71" t="s">
        <v>2626</v>
      </c>
      <c r="C76" s="71" t="s">
        <v>2681</v>
      </c>
      <c r="D76" s="17" t="s">
        <v>2105</v>
      </c>
      <c r="E76" s="17"/>
      <c r="F76" s="217"/>
      <c r="G76" s="217"/>
      <c r="H76" s="215">
        <f>SUMIF(Table10[Entreprise],Companies[Nom complet de l’entreprise],Table10[Valeur de revenus])</f>
        <v>3000000</v>
      </c>
    </row>
    <row r="77" spans="2:8" s="71" customFormat="1" ht="16" x14ac:dyDescent="0.35">
      <c r="B77" s="71" t="s">
        <v>2627</v>
      </c>
      <c r="C77" s="71" t="s">
        <v>2682</v>
      </c>
      <c r="D77" s="17" t="s">
        <v>2105</v>
      </c>
      <c r="E77" s="17" t="s">
        <v>2931</v>
      </c>
      <c r="F77" s="217"/>
      <c r="G77" s="217"/>
      <c r="H77" s="215">
        <f>SUMIF(Table10[Entreprise],Companies[Nom complet de l’entreprise],Table10[Valeur de revenus])</f>
        <v>0</v>
      </c>
    </row>
    <row r="78" spans="2:8" s="71" customFormat="1" ht="16" x14ac:dyDescent="0.35">
      <c r="B78" s="71" t="s">
        <v>2628</v>
      </c>
      <c r="D78" s="17" t="s">
        <v>2105</v>
      </c>
      <c r="E78" s="17"/>
      <c r="F78" s="217"/>
      <c r="G78" s="217"/>
      <c r="H78" s="215">
        <f>SUMIF(Table10[Entreprise],Companies[Nom complet de l’entreprise],Table10[Valeur de revenus])</f>
        <v>3047424.47</v>
      </c>
    </row>
    <row r="79" spans="2:8" s="71" customFormat="1" ht="16" x14ac:dyDescent="0.35">
      <c r="B79" s="71" t="s">
        <v>2850</v>
      </c>
      <c r="C79" s="71" t="s">
        <v>2683</v>
      </c>
      <c r="D79" s="17" t="s">
        <v>2105</v>
      </c>
      <c r="E79" s="17" t="s">
        <v>2925</v>
      </c>
      <c r="F79" s="217"/>
      <c r="G79" s="217"/>
      <c r="H79" s="215">
        <f>SUMIF(Table10[Entreprise],Companies[Nom complet de l’entreprise],Table10[Valeur de revenus])</f>
        <v>8618029.5099999998</v>
      </c>
    </row>
    <row r="80" spans="2:8" s="71" customFormat="1" ht="16" x14ac:dyDescent="0.35">
      <c r="B80" s="71" t="s">
        <v>2629</v>
      </c>
      <c r="C80" s="71" t="s">
        <v>2684</v>
      </c>
      <c r="D80" s="17" t="s">
        <v>2105</v>
      </c>
      <c r="E80" s="17" t="s">
        <v>2928</v>
      </c>
      <c r="F80" s="217"/>
      <c r="G80" s="217"/>
      <c r="H80" s="215">
        <f>SUMIF(Table10[Entreprise],Companies[Nom complet de l’entreprise],Table10[Valeur de revenus])</f>
        <v>7757716.2099999981</v>
      </c>
    </row>
    <row r="81" spans="2:8" s="71" customFormat="1" ht="16" x14ac:dyDescent="0.35">
      <c r="B81" s="71" t="s">
        <v>2630</v>
      </c>
      <c r="C81" s="71" t="s">
        <v>2685</v>
      </c>
      <c r="D81" s="17" t="s">
        <v>2105</v>
      </c>
      <c r="E81" s="347"/>
      <c r="F81" s="217"/>
      <c r="G81" s="217"/>
      <c r="H81" s="215">
        <f>SUMIF(Table10[Entreprise],Companies[Nom complet de l’entreprise],Table10[Valeur de revenus])</f>
        <v>3782093.38</v>
      </c>
    </row>
    <row r="82" spans="2:8" s="71" customFormat="1" ht="16" x14ac:dyDescent="0.35">
      <c r="B82" s="71" t="s">
        <v>2851</v>
      </c>
      <c r="C82" s="71" t="s">
        <v>2686</v>
      </c>
      <c r="D82" s="17" t="s">
        <v>2105</v>
      </c>
      <c r="E82" s="17" t="s">
        <v>2924</v>
      </c>
      <c r="F82" s="217"/>
      <c r="G82" s="217"/>
      <c r="H82" s="215">
        <f>SUMIF(Table10[Entreprise],Companies[Nom complet de l’entreprise],Table10[Valeur de revenus])</f>
        <v>201179.47999999998</v>
      </c>
    </row>
    <row r="83" spans="2:8" s="71" customFormat="1" ht="16" x14ac:dyDescent="0.35">
      <c r="B83" s="71" t="s">
        <v>2631</v>
      </c>
      <c r="C83" s="71" t="s">
        <v>2687</v>
      </c>
      <c r="D83" s="17" t="s">
        <v>2105</v>
      </c>
      <c r="E83" s="17" t="s">
        <v>2928</v>
      </c>
      <c r="F83" s="217"/>
      <c r="G83" s="217"/>
      <c r="H83" s="215">
        <f>SUMIF(Table10[Entreprise],Companies[Nom complet de l’entreprise],Table10[Valeur de revenus])</f>
        <v>5349164.72</v>
      </c>
    </row>
    <row r="84" spans="2:8" s="71" customFormat="1" ht="16" x14ac:dyDescent="0.35">
      <c r="B84" s="71" t="s">
        <v>2632</v>
      </c>
      <c r="C84" s="71" t="s">
        <v>2688</v>
      </c>
      <c r="D84" s="17" t="s">
        <v>2105</v>
      </c>
      <c r="E84" s="17"/>
      <c r="F84" s="217"/>
      <c r="G84" s="217"/>
      <c r="H84" s="215">
        <f>SUMIF(Table10[Entreprise],Companies[Nom complet de l’entreprise],Table10[Valeur de revenus])</f>
        <v>464522.23999999999</v>
      </c>
    </row>
    <row r="85" spans="2:8" s="71" customFormat="1" ht="16" x14ac:dyDescent="0.35">
      <c r="B85" s="71" t="s">
        <v>2852</v>
      </c>
      <c r="C85" s="71" t="s">
        <v>2689</v>
      </c>
      <c r="D85" s="17" t="s">
        <v>2105</v>
      </c>
      <c r="E85" s="17" t="s">
        <v>2925</v>
      </c>
      <c r="F85" s="217"/>
      <c r="G85" s="217"/>
      <c r="H85" s="215">
        <f>SUMIF(Table10[Entreprise],Companies[Nom complet de l’entreprise],Table10[Valeur de revenus])</f>
        <v>43137915.660000011</v>
      </c>
    </row>
    <row r="86" spans="2:8" s="71" customFormat="1" ht="16" x14ac:dyDescent="0.35">
      <c r="B86" s="71" t="s">
        <v>2853</v>
      </c>
      <c r="C86" s="71" t="s">
        <v>2690</v>
      </c>
      <c r="D86" s="17" t="s">
        <v>2105</v>
      </c>
      <c r="E86" s="17" t="s">
        <v>2924</v>
      </c>
      <c r="F86" s="217"/>
      <c r="G86" s="217"/>
      <c r="H86" s="215">
        <f>SUMIF(Table10[Entreprise],Companies[Nom complet de l’entreprise],Table10[Valeur de revenus])</f>
        <v>49016457.340000004</v>
      </c>
    </row>
    <row r="87" spans="2:8" s="71" customFormat="1" ht="16" x14ac:dyDescent="0.35">
      <c r="B87" s="71" t="s">
        <v>2854</v>
      </c>
      <c r="C87" s="71" t="s">
        <v>2691</v>
      </c>
      <c r="D87" s="17" t="s">
        <v>2105</v>
      </c>
      <c r="E87" s="17" t="s">
        <v>2928</v>
      </c>
      <c r="F87" s="217"/>
      <c r="G87" s="217"/>
      <c r="H87" s="215">
        <f>SUMIF(Table10[Entreprise],Companies[Nom complet de l’entreprise],Table10[Valeur de revenus])</f>
        <v>8255508.9000000004</v>
      </c>
    </row>
    <row r="88" spans="2:8" s="71" customFormat="1" ht="16" x14ac:dyDescent="0.35">
      <c r="B88" s="71" t="s">
        <v>2855</v>
      </c>
      <c r="C88" s="71" t="s">
        <v>2692</v>
      </c>
      <c r="D88" s="17" t="s">
        <v>2105</v>
      </c>
      <c r="E88" s="17" t="s">
        <v>2932</v>
      </c>
      <c r="F88" s="217"/>
      <c r="G88" s="217"/>
      <c r="H88" s="215">
        <f>SUMIF(Table10[Entreprise],Companies[Nom complet de l’entreprise],Table10[Valeur de revenus])</f>
        <v>4206771.54</v>
      </c>
    </row>
    <row r="89" spans="2:8" s="71" customFormat="1" ht="16" x14ac:dyDescent="0.35">
      <c r="B89" s="71" t="s">
        <v>2856</v>
      </c>
      <c r="C89" s="71" t="s">
        <v>2693</v>
      </c>
      <c r="D89" s="17" t="s">
        <v>2105</v>
      </c>
      <c r="E89" s="17" t="s">
        <v>2925</v>
      </c>
      <c r="F89" s="217"/>
      <c r="G89" s="217"/>
      <c r="H89" s="215">
        <f>SUMIF(Table10[Entreprise],Companies[Nom complet de l’entreprise],Table10[Valeur de revenus])</f>
        <v>112333.23</v>
      </c>
    </row>
    <row r="90" spans="2:8" s="71" customFormat="1" ht="16" x14ac:dyDescent="0.35">
      <c r="B90" s="71" t="s">
        <v>2857</v>
      </c>
      <c r="C90" s="71" t="s">
        <v>2694</v>
      </c>
      <c r="D90" s="17" t="s">
        <v>2105</v>
      </c>
      <c r="E90" s="17" t="s">
        <v>2933</v>
      </c>
      <c r="F90" s="217"/>
      <c r="G90" s="217"/>
      <c r="H90" s="215">
        <f>SUMIF(Table10[Entreprise],Companies[Nom complet de l’entreprise],Table10[Valeur de revenus])</f>
        <v>11138.81</v>
      </c>
    </row>
    <row r="91" spans="2:8" s="71" customFormat="1" ht="16" x14ac:dyDescent="0.35">
      <c r="B91" s="71" t="s">
        <v>2858</v>
      </c>
      <c r="C91" s="71" t="s">
        <v>2695</v>
      </c>
      <c r="D91" s="17" t="s">
        <v>2105</v>
      </c>
      <c r="E91" s="17" t="s">
        <v>2928</v>
      </c>
      <c r="F91" s="217"/>
      <c r="G91" s="217"/>
      <c r="H91" s="215">
        <f>SUMIF(Table10[Entreprise],Companies[Nom complet de l’entreprise],Table10[Valeur de revenus])</f>
        <v>1249304.76</v>
      </c>
    </row>
    <row r="92" spans="2:8" s="71" customFormat="1" ht="16" x14ac:dyDescent="0.35">
      <c r="B92" s="71" t="s">
        <v>2859</v>
      </c>
      <c r="C92" s="71" t="s">
        <v>2696</v>
      </c>
      <c r="D92" s="17" t="s">
        <v>1496</v>
      </c>
      <c r="E92" s="17" t="s">
        <v>1496</v>
      </c>
      <c r="F92" s="217"/>
      <c r="G92" s="217"/>
      <c r="H92" s="215">
        <f>SUMIF(Table10[Entreprise],Companies[Nom complet de l’entreprise],Table10[Valeur de revenus])</f>
        <v>24475158.060000002</v>
      </c>
    </row>
    <row r="93" spans="2:8" s="71" customFormat="1" ht="16" x14ac:dyDescent="0.35">
      <c r="B93" s="71" t="s">
        <v>2633</v>
      </c>
      <c r="C93" s="71" t="s">
        <v>2697</v>
      </c>
      <c r="D93" s="17" t="s">
        <v>2105</v>
      </c>
      <c r="E93" s="17" t="s">
        <v>2934</v>
      </c>
      <c r="F93" s="217"/>
      <c r="G93" s="217"/>
      <c r="H93" s="215">
        <f>SUMIF(Table10[Entreprise],Companies[Nom complet de l’entreprise],Table10[Valeur de revenus])</f>
        <v>1070232.98</v>
      </c>
    </row>
    <row r="94" spans="2:8" s="71" customFormat="1" ht="16" x14ac:dyDescent="0.35">
      <c r="B94" s="71" t="s">
        <v>2860</v>
      </c>
      <c r="C94" s="71" t="s">
        <v>2698</v>
      </c>
      <c r="D94" s="17" t="s">
        <v>2105</v>
      </c>
      <c r="E94" s="17" t="s">
        <v>2924</v>
      </c>
      <c r="F94" s="217"/>
      <c r="G94" s="217"/>
      <c r="H94" s="215">
        <f>SUMIF(Table10[Entreprise],Companies[Nom complet de l’entreprise],Table10[Valeur de revenus])</f>
        <v>332282.63</v>
      </c>
    </row>
    <row r="95" spans="2:8" s="71" customFormat="1" ht="16" x14ac:dyDescent="0.35">
      <c r="B95" s="71" t="s">
        <v>2634</v>
      </c>
      <c r="C95" s="71" t="s">
        <v>2699</v>
      </c>
      <c r="D95" s="17" t="s">
        <v>2105</v>
      </c>
      <c r="E95" s="17"/>
      <c r="F95" s="217"/>
      <c r="G95" s="217"/>
      <c r="H95" s="215">
        <f>SUMIF(Table10[Entreprise],Companies[Nom complet de l’entreprise],Table10[Valeur de revenus])</f>
        <v>253209.18</v>
      </c>
    </row>
    <row r="96" spans="2:8" s="71" customFormat="1" ht="16.75" customHeight="1" x14ac:dyDescent="0.35">
      <c r="B96" s="71" t="s">
        <v>2861</v>
      </c>
      <c r="C96" s="71" t="s">
        <v>2700</v>
      </c>
      <c r="D96" s="17" t="s">
        <v>2105</v>
      </c>
      <c r="E96" s="17" t="s">
        <v>2935</v>
      </c>
      <c r="F96" s="217"/>
      <c r="G96" s="217"/>
      <c r="H96" s="215">
        <f>SUMIF(Table10[Entreprise],Companies[Nom complet de l’entreprise],Table10[Valeur de revenus])</f>
        <v>13595.949999999999</v>
      </c>
    </row>
    <row r="97" spans="2:8" s="71" customFormat="1" ht="16" x14ac:dyDescent="0.35">
      <c r="B97" s="71" t="s">
        <v>2862</v>
      </c>
      <c r="C97" s="71" t="s">
        <v>2701</v>
      </c>
      <c r="D97" s="17" t="s">
        <v>2105</v>
      </c>
      <c r="E97" s="17" t="s">
        <v>2924</v>
      </c>
      <c r="F97" s="217"/>
      <c r="G97" s="217"/>
      <c r="H97" s="215">
        <f>SUMIF(Table10[Entreprise],Companies[Nom complet de l’entreprise],Table10[Valeur de revenus])</f>
        <v>7745.09</v>
      </c>
    </row>
    <row r="98" spans="2:8" s="71" customFormat="1" ht="16" x14ac:dyDescent="0.35">
      <c r="B98" s="71" t="s">
        <v>2863</v>
      </c>
      <c r="C98" s="71" t="s">
        <v>2702</v>
      </c>
      <c r="D98" s="17" t="s">
        <v>2105</v>
      </c>
      <c r="E98" s="17"/>
      <c r="F98" s="217"/>
      <c r="G98" s="217"/>
      <c r="H98" s="215">
        <f>SUMIF(Table10[Entreprise],Companies[Nom complet de l’entreprise],Table10[Valeur de revenus])</f>
        <v>731423.3899999999</v>
      </c>
    </row>
    <row r="99" spans="2:8" s="71" customFormat="1" ht="16" x14ac:dyDescent="0.35">
      <c r="B99" s="71" t="s">
        <v>2864</v>
      </c>
      <c r="C99" s="71" t="s">
        <v>2703</v>
      </c>
      <c r="D99" s="17" t="s">
        <v>2105</v>
      </c>
      <c r="E99" s="17" t="s">
        <v>2925</v>
      </c>
      <c r="F99" s="217"/>
      <c r="G99" s="217"/>
      <c r="H99" s="215">
        <f>SUMIF(Table10[Entreprise],Companies[Nom complet de l’entreprise],Table10[Valeur de revenus])</f>
        <v>110602126.59</v>
      </c>
    </row>
    <row r="100" spans="2:8" s="71" customFormat="1" ht="16" x14ac:dyDescent="0.35">
      <c r="B100" s="71" t="s">
        <v>2865</v>
      </c>
      <c r="C100" s="71" t="s">
        <v>2704</v>
      </c>
      <c r="D100" s="17" t="s">
        <v>2105</v>
      </c>
      <c r="E100" s="17" t="s">
        <v>2924</v>
      </c>
      <c r="F100" s="217"/>
      <c r="G100" s="217"/>
      <c r="H100" s="215">
        <f>SUMIF(Table10[Entreprise],Companies[Nom complet de l’entreprise],Table10[Valeur de revenus])</f>
        <v>87037.32</v>
      </c>
    </row>
    <row r="101" spans="2:8" s="71" customFormat="1" ht="16" x14ac:dyDescent="0.35">
      <c r="B101" s="71" t="s">
        <v>2866</v>
      </c>
      <c r="C101" s="71" t="s">
        <v>2705</v>
      </c>
      <c r="D101" s="17" t="s">
        <v>2105</v>
      </c>
      <c r="E101" s="17" t="s">
        <v>2936</v>
      </c>
      <c r="F101" s="217"/>
      <c r="G101" s="217"/>
      <c r="H101" s="215">
        <f>SUMIF(Table10[Entreprise],Companies[Nom complet de l’entreprise],Table10[Valeur de revenus])</f>
        <v>3194</v>
      </c>
    </row>
    <row r="102" spans="2:8" s="71" customFormat="1" ht="16" x14ac:dyDescent="0.35">
      <c r="B102" s="71" t="s">
        <v>2867</v>
      </c>
      <c r="C102" s="71" t="s">
        <v>2706</v>
      </c>
      <c r="D102" s="17" t="s">
        <v>2105</v>
      </c>
      <c r="E102" s="17" t="s">
        <v>2925</v>
      </c>
      <c r="F102" s="217"/>
      <c r="G102" s="217"/>
      <c r="H102" s="215">
        <f>SUMIF(Table10[Entreprise],Companies[Nom complet de l’entreprise],Table10[Valeur de revenus])</f>
        <v>398193.22</v>
      </c>
    </row>
    <row r="103" spans="2:8" s="71" customFormat="1" ht="16" x14ac:dyDescent="0.35">
      <c r="B103" s="71" t="s">
        <v>2868</v>
      </c>
      <c r="C103" s="71" t="s">
        <v>2707</v>
      </c>
      <c r="D103" s="17" t="s">
        <v>1496</v>
      </c>
      <c r="E103" s="17" t="s">
        <v>1496</v>
      </c>
      <c r="F103" s="217"/>
      <c r="G103" s="217"/>
      <c r="H103" s="215">
        <f>SUMIF(Table10[Entreprise],Companies[Nom complet de l’entreprise],Table10[Valeur de revenus])</f>
        <v>68414721.810000002</v>
      </c>
    </row>
    <row r="104" spans="2:8" s="71" customFormat="1" ht="16" x14ac:dyDescent="0.35">
      <c r="B104" s="71" t="s">
        <v>2869</v>
      </c>
      <c r="C104" s="71" t="s">
        <v>2708</v>
      </c>
      <c r="D104" s="17" t="s">
        <v>2105</v>
      </c>
      <c r="E104" s="17"/>
      <c r="F104" s="217"/>
      <c r="G104" s="217"/>
      <c r="H104" s="215">
        <f>SUMIF(Table10[Entreprise],Companies[Nom complet de l’entreprise],Table10[Valeur de revenus])</f>
        <v>1602116.64</v>
      </c>
    </row>
    <row r="105" spans="2:8" s="71" customFormat="1" ht="16" x14ac:dyDescent="0.35">
      <c r="B105" s="71" t="s">
        <v>2870</v>
      </c>
      <c r="C105" s="71" t="s">
        <v>2709</v>
      </c>
      <c r="D105" s="17" t="s">
        <v>2105</v>
      </c>
      <c r="F105" s="217"/>
      <c r="G105" s="217"/>
      <c r="H105" s="215">
        <f>SUMIF(Table10[Entreprise],Companies[Nom complet de l’entreprise],Table10[Valeur de revenus])</f>
        <v>7807349.2300000004</v>
      </c>
    </row>
    <row r="106" spans="2:8" s="71" customFormat="1" ht="16" x14ac:dyDescent="0.35">
      <c r="B106" s="71" t="s">
        <v>2871</v>
      </c>
      <c r="C106" s="71" t="s">
        <v>2710</v>
      </c>
      <c r="D106" s="17" t="s">
        <v>2105</v>
      </c>
      <c r="E106" s="17" t="s">
        <v>2925</v>
      </c>
      <c r="F106" s="217"/>
      <c r="G106" s="217"/>
      <c r="H106" s="215">
        <f>SUMIF(Table10[Entreprise],Companies[Nom complet de l’entreprise],Table10[Valeur de revenus])</f>
        <v>13909251.600000001</v>
      </c>
    </row>
    <row r="107" spans="2:8" s="71" customFormat="1" ht="16" x14ac:dyDescent="0.35">
      <c r="B107" s="71" t="s">
        <v>2635</v>
      </c>
      <c r="C107" s="71" t="s">
        <v>2711</v>
      </c>
      <c r="D107" s="17" t="s">
        <v>2105</v>
      </c>
      <c r="E107" s="17" t="s">
        <v>2925</v>
      </c>
      <c r="F107" s="217"/>
      <c r="G107" s="217"/>
      <c r="H107" s="215">
        <f>SUMIF(Table10[Entreprise],Companies[Nom complet de l’entreprise],Table10[Valeur de revenus])</f>
        <v>48535839.549999997</v>
      </c>
    </row>
    <row r="108" spans="2:8" s="71" customFormat="1" ht="16" x14ac:dyDescent="0.35">
      <c r="B108" s="71" t="s">
        <v>2872</v>
      </c>
      <c r="C108" s="71" t="s">
        <v>2712</v>
      </c>
      <c r="D108" s="17" t="s">
        <v>2105</v>
      </c>
      <c r="E108" s="17" t="s">
        <v>2937</v>
      </c>
      <c r="F108" s="217"/>
      <c r="G108" s="217"/>
      <c r="H108" s="215">
        <f>SUMIF(Table10[Entreprise],Companies[Nom complet de l’entreprise],Table10[Valeur de revenus])</f>
        <v>2908636.85</v>
      </c>
    </row>
    <row r="109" spans="2:8" s="71" customFormat="1" ht="16" x14ac:dyDescent="0.35">
      <c r="B109" s="71" t="s">
        <v>2873</v>
      </c>
      <c r="C109" s="71" t="s">
        <v>2713</v>
      </c>
      <c r="D109" s="17" t="s">
        <v>2105</v>
      </c>
      <c r="E109" s="17"/>
      <c r="F109" s="217"/>
      <c r="G109" s="217"/>
      <c r="H109" s="215">
        <f>SUMIF(Table10[Entreprise],Companies[Nom complet de l’entreprise],Table10[Valeur de revenus])</f>
        <v>46622.75</v>
      </c>
    </row>
    <row r="110" spans="2:8" s="71" customFormat="1" ht="16" x14ac:dyDescent="0.35">
      <c r="B110" s="71" t="s">
        <v>2874</v>
      </c>
      <c r="C110" s="71" t="s">
        <v>2714</v>
      </c>
      <c r="D110" s="17" t="s">
        <v>2105</v>
      </c>
      <c r="E110" s="17" t="s">
        <v>2943</v>
      </c>
      <c r="F110" s="217"/>
      <c r="G110" s="217"/>
      <c r="H110" s="215">
        <f>SUMIF(Table10[Entreprise],Companies[Nom complet de l’entreprise],Table10[Valeur de revenus])</f>
        <v>7975705.9699999997</v>
      </c>
    </row>
    <row r="111" spans="2:8" s="71" customFormat="1" ht="16" x14ac:dyDescent="0.35">
      <c r="B111" s="71" t="s">
        <v>2875</v>
      </c>
      <c r="C111" s="71" t="s">
        <v>2715</v>
      </c>
      <c r="D111" s="17" t="s">
        <v>2105</v>
      </c>
      <c r="E111" s="17" t="s">
        <v>2925</v>
      </c>
      <c r="F111" s="217"/>
      <c r="G111" s="217"/>
      <c r="H111" s="215">
        <f>SUMIF(Table10[Entreprise],Companies[Nom complet de l’entreprise],Table10[Valeur de revenus])</f>
        <v>334135092.51999998</v>
      </c>
    </row>
    <row r="112" spans="2:8" s="71" customFormat="1" ht="16" x14ac:dyDescent="0.35">
      <c r="B112" s="71" t="s">
        <v>2876</v>
      </c>
      <c r="C112" s="71" t="s">
        <v>2716</v>
      </c>
      <c r="D112" s="17" t="s">
        <v>2105</v>
      </c>
      <c r="E112" s="17" t="s">
        <v>2924</v>
      </c>
      <c r="F112" s="217"/>
      <c r="G112" s="217"/>
      <c r="H112" s="215">
        <f>SUMIF(Table10[Entreprise],Companies[Nom complet de l’entreprise],Table10[Valeur de revenus])</f>
        <v>6030.8899999999994</v>
      </c>
    </row>
    <row r="113" spans="2:8" s="71" customFormat="1" ht="16" x14ac:dyDescent="0.35">
      <c r="B113" s="71" t="s">
        <v>2877</v>
      </c>
      <c r="C113" s="71" t="s">
        <v>2717</v>
      </c>
      <c r="D113" s="17" t="s">
        <v>2105</v>
      </c>
      <c r="E113" s="17" t="s">
        <v>2924</v>
      </c>
      <c r="F113" s="217"/>
      <c r="G113" s="217"/>
      <c r="H113" s="215">
        <f>SUMIF(Table10[Entreprise],Companies[Nom complet de l’entreprise],Table10[Valeur de revenus])</f>
        <v>4665769.0199999996</v>
      </c>
    </row>
    <row r="114" spans="2:8" s="71" customFormat="1" ht="16" x14ac:dyDescent="0.35">
      <c r="B114" s="71" t="s">
        <v>2878</v>
      </c>
      <c r="C114" s="71" t="s">
        <v>2718</v>
      </c>
      <c r="D114" s="17" t="s">
        <v>1496</v>
      </c>
      <c r="E114" s="17" t="s">
        <v>1496</v>
      </c>
      <c r="F114" s="217"/>
      <c r="G114" s="217"/>
      <c r="H114" s="215">
        <f>SUMIF(Table10[Entreprise],Companies[Nom complet de l’entreprise],Table10[Valeur de revenus])</f>
        <v>22817896.09</v>
      </c>
    </row>
    <row r="115" spans="2:8" s="71" customFormat="1" ht="16" x14ac:dyDescent="0.35">
      <c r="B115" s="71" t="s">
        <v>2879</v>
      </c>
      <c r="C115" s="71" t="s">
        <v>2719</v>
      </c>
      <c r="D115" s="17" t="s">
        <v>1496</v>
      </c>
      <c r="E115" s="17" t="s">
        <v>1496</v>
      </c>
      <c r="F115" s="217"/>
      <c r="G115" s="217"/>
      <c r="H115" s="215">
        <f>SUMIF(Table10[Entreprise],Companies[Nom complet de l’entreprise],Table10[Valeur de revenus])</f>
        <v>0</v>
      </c>
    </row>
    <row r="116" spans="2:8" s="71" customFormat="1" ht="16" x14ac:dyDescent="0.35">
      <c r="B116" s="71" t="s">
        <v>2637</v>
      </c>
      <c r="C116" s="71" t="s">
        <v>2720</v>
      </c>
      <c r="D116" s="17" t="s">
        <v>2105</v>
      </c>
      <c r="E116" s="17"/>
      <c r="F116" s="217"/>
      <c r="G116" s="217"/>
      <c r="H116" s="215">
        <f>SUMIF(Table10[Entreprise],Companies[Nom complet de l’entreprise],Table10[Valeur de revenus])</f>
        <v>736261.23</v>
      </c>
    </row>
    <row r="117" spans="2:8" s="71" customFormat="1" ht="16" x14ac:dyDescent="0.35">
      <c r="B117" s="71" t="s">
        <v>2638</v>
      </c>
      <c r="C117" s="71" t="s">
        <v>2721</v>
      </c>
      <c r="D117" s="17" t="s">
        <v>1496</v>
      </c>
      <c r="E117" s="17" t="s">
        <v>1496</v>
      </c>
      <c r="F117" s="217"/>
      <c r="G117" s="217"/>
      <c r="H117" s="215">
        <f>SUMIF(Table10[Entreprise],Companies[Nom complet de l’entreprise],Table10[Valeur de revenus])</f>
        <v>28866407.09</v>
      </c>
    </row>
    <row r="118" spans="2:8" s="71" customFormat="1" ht="16" x14ac:dyDescent="0.35">
      <c r="B118" s="71" t="s">
        <v>2639</v>
      </c>
      <c r="C118" s="71" t="s">
        <v>2722</v>
      </c>
      <c r="D118" s="17" t="s">
        <v>2105</v>
      </c>
      <c r="E118" s="17" t="s">
        <v>2925</v>
      </c>
      <c r="F118" s="217"/>
      <c r="G118" s="217"/>
      <c r="H118" s="215">
        <f>SUMIF(Table10[Entreprise],Companies[Nom complet de l’entreprise],Table10[Valeur de revenus])</f>
        <v>985526.17</v>
      </c>
    </row>
    <row r="119" spans="2:8" s="71" customFormat="1" ht="16" x14ac:dyDescent="0.35">
      <c r="B119" s="71" t="s">
        <v>2640</v>
      </c>
      <c r="C119" s="71" t="s">
        <v>2723</v>
      </c>
      <c r="D119" s="17" t="s">
        <v>2105</v>
      </c>
      <c r="E119" s="17"/>
      <c r="F119" s="217"/>
      <c r="G119" s="217"/>
      <c r="H119" s="215">
        <f>SUMIF(Table10[Entreprise],Companies[Nom complet de l’entreprise],Table10[Valeur de revenus])</f>
        <v>60008.66</v>
      </c>
    </row>
    <row r="120" spans="2:8" s="71" customFormat="1" ht="16" x14ac:dyDescent="0.35">
      <c r="B120" s="71" t="s">
        <v>2641</v>
      </c>
      <c r="C120" s="71" t="s">
        <v>2724</v>
      </c>
      <c r="D120" s="17" t="s">
        <v>2105</v>
      </c>
      <c r="E120" s="17" t="s">
        <v>2925</v>
      </c>
      <c r="F120" s="217"/>
      <c r="G120" s="217"/>
      <c r="H120" s="215">
        <f>SUMIF(Table10[Entreprise],Companies[Nom complet de l’entreprise],Table10[Valeur de revenus])</f>
        <v>950328.31</v>
      </c>
    </row>
    <row r="121" spans="2:8" s="71" customFormat="1" ht="16" x14ac:dyDescent="0.35">
      <c r="B121" s="71" t="s">
        <v>2642</v>
      </c>
      <c r="C121" s="71" t="s">
        <v>2725</v>
      </c>
      <c r="D121" s="17" t="s">
        <v>2105</v>
      </c>
      <c r="E121" s="17" t="s">
        <v>2925</v>
      </c>
      <c r="F121" s="217"/>
      <c r="G121" s="217"/>
      <c r="H121" s="215">
        <f>SUMIF(Table10[Entreprise],Companies[Nom complet de l’entreprise],Table10[Valeur de revenus])</f>
        <v>7406391.4100000001</v>
      </c>
    </row>
    <row r="122" spans="2:8" s="71" customFormat="1" ht="16" x14ac:dyDescent="0.35">
      <c r="B122" s="71" t="s">
        <v>2880</v>
      </c>
      <c r="C122" s="71" t="s">
        <v>2726</v>
      </c>
      <c r="D122" s="17" t="s">
        <v>2105</v>
      </c>
      <c r="E122" s="17" t="s">
        <v>2925</v>
      </c>
      <c r="F122" s="217"/>
      <c r="G122" s="217"/>
      <c r="H122" s="215">
        <f>SUMIF(Table10[Entreprise],Companies[Nom complet de l’entreprise],Table10[Valeur de revenus])</f>
        <v>33816442.819999993</v>
      </c>
    </row>
    <row r="123" spans="2:8" s="71" customFormat="1" ht="16" x14ac:dyDescent="0.35">
      <c r="B123" s="71" t="s">
        <v>2881</v>
      </c>
      <c r="C123" s="71" t="s">
        <v>2727</v>
      </c>
      <c r="D123" s="17" t="s">
        <v>2105</v>
      </c>
      <c r="E123" s="17" t="s">
        <v>2936</v>
      </c>
      <c r="F123" s="217"/>
      <c r="G123" s="217"/>
      <c r="H123" s="215">
        <f>SUMIF(Table10[Entreprise],Companies[Nom complet de l’entreprise],Table10[Valeur de revenus])</f>
        <v>4863111.63</v>
      </c>
    </row>
    <row r="124" spans="2:8" s="71" customFormat="1" ht="16" x14ac:dyDescent="0.35">
      <c r="B124" s="71" t="s">
        <v>2882</v>
      </c>
      <c r="C124" s="71" t="s">
        <v>2728</v>
      </c>
      <c r="D124" s="17" t="s">
        <v>2105</v>
      </c>
      <c r="E124" s="17" t="s">
        <v>2942</v>
      </c>
      <c r="F124" s="217"/>
      <c r="G124" s="217"/>
      <c r="H124" s="215">
        <f>SUMIF(Table10[Entreprise],Companies[Nom complet de l’entreprise],Table10[Valeur de revenus])</f>
        <v>86171.200000000012</v>
      </c>
    </row>
    <row r="125" spans="2:8" s="71" customFormat="1" ht="16" x14ac:dyDescent="0.35">
      <c r="B125" s="71" t="s">
        <v>2883</v>
      </c>
      <c r="C125" s="71" t="s">
        <v>2729</v>
      </c>
      <c r="D125" s="17" t="s">
        <v>2105</v>
      </c>
      <c r="E125" s="17" t="s">
        <v>2941</v>
      </c>
      <c r="F125" s="217"/>
      <c r="G125" s="217"/>
      <c r="H125" s="215">
        <f>SUMIF(Table10[Entreprise],Companies[Nom complet de l’entreprise],Table10[Valeur de revenus])</f>
        <v>2606.36</v>
      </c>
    </row>
    <row r="126" spans="2:8" s="71" customFormat="1" ht="16" x14ac:dyDescent="0.35">
      <c r="B126" s="71" t="s">
        <v>2884</v>
      </c>
      <c r="C126" s="71" t="s">
        <v>2730</v>
      </c>
      <c r="D126" s="17" t="s">
        <v>2105</v>
      </c>
      <c r="E126" s="17" t="s">
        <v>2940</v>
      </c>
      <c r="F126" s="217"/>
      <c r="G126" s="217"/>
      <c r="H126" s="215">
        <f>SUMIF(Table10[Entreprise],Companies[Nom complet de l’entreprise],Table10[Valeur de revenus])</f>
        <v>10777.140000000001</v>
      </c>
    </row>
    <row r="127" spans="2:8" s="71" customFormat="1" ht="16" x14ac:dyDescent="0.35">
      <c r="B127" s="71" t="s">
        <v>2885</v>
      </c>
      <c r="C127" s="71" t="s">
        <v>2731</v>
      </c>
      <c r="D127" s="17" t="s">
        <v>2105</v>
      </c>
      <c r="E127" s="17" t="s">
        <v>2937</v>
      </c>
      <c r="F127" s="217"/>
      <c r="G127" s="217"/>
      <c r="H127" s="215">
        <f>SUMIF(Table10[Entreprise],Companies[Nom complet de l’entreprise],Table10[Valeur de revenus])</f>
        <v>20415.59</v>
      </c>
    </row>
    <row r="128" spans="2:8" s="71" customFormat="1" ht="16" x14ac:dyDescent="0.35">
      <c r="B128" s="71" t="s">
        <v>2886</v>
      </c>
      <c r="C128" s="71" t="s">
        <v>2732</v>
      </c>
      <c r="D128" s="17" t="s">
        <v>2105</v>
      </c>
      <c r="E128" s="17" t="s">
        <v>2928</v>
      </c>
      <c r="F128" s="217"/>
      <c r="G128" s="217"/>
      <c r="H128" s="215">
        <f>SUMIF(Table10[Entreprise],Companies[Nom complet de l’entreprise],Table10[Valeur de revenus])</f>
        <v>10828289.460000001</v>
      </c>
    </row>
    <row r="129" spans="2:8" s="71" customFormat="1" ht="16" x14ac:dyDescent="0.35">
      <c r="B129" s="71" t="s">
        <v>2887</v>
      </c>
      <c r="C129" s="71" t="s">
        <v>2733</v>
      </c>
      <c r="D129" s="17" t="s">
        <v>2105</v>
      </c>
      <c r="E129" s="17"/>
      <c r="F129" s="217"/>
      <c r="G129" s="217"/>
      <c r="H129" s="215">
        <f>SUMIF(Table10[Entreprise],Companies[Nom complet de l’entreprise],Table10[Valeur de revenus])</f>
        <v>13151.23</v>
      </c>
    </row>
    <row r="130" spans="2:8" s="71" customFormat="1" ht="16" x14ac:dyDescent="0.35">
      <c r="B130" s="71" t="s">
        <v>2888</v>
      </c>
      <c r="C130" s="71" t="s">
        <v>2734</v>
      </c>
      <c r="D130" s="17" t="s">
        <v>2105</v>
      </c>
      <c r="E130" s="17" t="s">
        <v>2925</v>
      </c>
      <c r="F130" s="217"/>
      <c r="G130" s="217"/>
      <c r="H130" s="215">
        <f>SUMIF(Table10[Entreprise],Companies[Nom complet de l’entreprise],Table10[Valeur de revenus])</f>
        <v>8484888.5799999982</v>
      </c>
    </row>
    <row r="131" spans="2:8" s="71" customFormat="1" ht="16" x14ac:dyDescent="0.35">
      <c r="B131" s="71" t="s">
        <v>2889</v>
      </c>
      <c r="C131" s="71" t="s">
        <v>2735</v>
      </c>
      <c r="D131" s="17" t="s">
        <v>2105</v>
      </c>
      <c r="E131" s="17"/>
      <c r="F131" s="217"/>
      <c r="G131" s="217"/>
      <c r="H131" s="215">
        <f>SUMIF(Table10[Entreprise],Companies[Nom complet de l’entreprise],Table10[Valeur de revenus])</f>
        <v>2684313.9499999997</v>
      </c>
    </row>
    <row r="132" spans="2:8" s="71" customFormat="1" ht="16" x14ac:dyDescent="0.35">
      <c r="B132" s="71" t="s">
        <v>2890</v>
      </c>
      <c r="C132" s="71" t="s">
        <v>2736</v>
      </c>
      <c r="D132" s="17" t="s">
        <v>2105</v>
      </c>
      <c r="E132" s="17"/>
      <c r="F132" s="217"/>
      <c r="G132" s="217"/>
      <c r="H132" s="215">
        <f>SUMIF(Table10[Entreprise],Companies[Nom complet de l’entreprise],Table10[Valeur de revenus])</f>
        <v>78517.61</v>
      </c>
    </row>
    <row r="133" spans="2:8" s="71" customFormat="1" ht="16" x14ac:dyDescent="0.35">
      <c r="B133" s="71" t="s">
        <v>2891</v>
      </c>
      <c r="C133" s="71" t="s">
        <v>2737</v>
      </c>
      <c r="D133" s="17" t="s">
        <v>2105</v>
      </c>
      <c r="E133" s="17"/>
      <c r="F133" s="217"/>
      <c r="G133" s="217"/>
      <c r="H133" s="215">
        <f>SUMIF(Table10[Entreprise],Companies[Nom complet de l’entreprise],Table10[Valeur de revenus])</f>
        <v>1513904.62</v>
      </c>
    </row>
    <row r="134" spans="2:8" s="71" customFormat="1" ht="16" x14ac:dyDescent="0.35">
      <c r="B134" s="71" t="s">
        <v>2892</v>
      </c>
      <c r="C134" s="71" t="s">
        <v>2738</v>
      </c>
      <c r="D134" s="17" t="s">
        <v>2105</v>
      </c>
      <c r="E134" s="17" t="s">
        <v>2925</v>
      </c>
      <c r="F134" s="217"/>
      <c r="G134" s="217"/>
      <c r="H134" s="215">
        <f>SUMIF(Table10[Entreprise],Companies[Nom complet de l’entreprise],Table10[Valeur de revenus])</f>
        <v>11076786.360000001</v>
      </c>
    </row>
    <row r="135" spans="2:8" s="71" customFormat="1" ht="16" x14ac:dyDescent="0.35">
      <c r="B135" s="71" t="s">
        <v>2893</v>
      </c>
      <c r="C135" s="71" t="s">
        <v>2739</v>
      </c>
      <c r="D135" s="17" t="s">
        <v>2105</v>
      </c>
      <c r="E135" s="17" t="s">
        <v>2936</v>
      </c>
      <c r="F135" s="217"/>
      <c r="G135" s="217"/>
      <c r="H135" s="215">
        <f>SUMIF(Table10[Entreprise],Companies[Nom complet de l’entreprise],Table10[Valeur de revenus])</f>
        <v>570</v>
      </c>
    </row>
    <row r="136" spans="2:8" s="71" customFormat="1" ht="16" x14ac:dyDescent="0.35">
      <c r="B136" s="71" t="s">
        <v>2894</v>
      </c>
      <c r="C136" s="71" t="s">
        <v>2740</v>
      </c>
      <c r="D136" s="17" t="s">
        <v>2105</v>
      </c>
      <c r="E136" s="17"/>
      <c r="F136" s="217"/>
      <c r="G136" s="217"/>
      <c r="H136" s="215">
        <f>SUMIF(Table10[Entreprise],Companies[Nom complet de l’entreprise],Table10[Valeur de revenus])</f>
        <v>34.520000000000003</v>
      </c>
    </row>
    <row r="137" spans="2:8" s="71" customFormat="1" ht="16" x14ac:dyDescent="0.35">
      <c r="B137" s="71" t="s">
        <v>2895</v>
      </c>
      <c r="C137" s="71" t="s">
        <v>2741</v>
      </c>
      <c r="D137" s="17" t="s">
        <v>2105</v>
      </c>
      <c r="E137" s="17" t="s">
        <v>2925</v>
      </c>
      <c r="F137" s="217"/>
      <c r="G137" s="217"/>
      <c r="H137" s="215">
        <f>SUMIF(Table10[Entreprise],Companies[Nom complet de l’entreprise],Table10[Valeur de revenus])</f>
        <v>861916.3</v>
      </c>
    </row>
    <row r="138" spans="2:8" s="71" customFormat="1" ht="16" x14ac:dyDescent="0.35">
      <c r="B138" s="71" t="s">
        <v>2921</v>
      </c>
      <c r="C138" s="71" t="s">
        <v>2742</v>
      </c>
      <c r="D138" s="17" t="s">
        <v>2105</v>
      </c>
      <c r="E138" s="17" t="s">
        <v>2925</v>
      </c>
      <c r="F138" s="217"/>
      <c r="G138" s="217"/>
      <c r="H138" s="215">
        <f>SUMIF(Table10[Entreprise],Companies[Nom complet de l’entreprise],Table10[Valeur de revenus])</f>
        <v>338321.58999999997</v>
      </c>
    </row>
    <row r="139" spans="2:8" s="71" customFormat="1" ht="16" x14ac:dyDescent="0.35">
      <c r="B139" s="71" t="s">
        <v>2897</v>
      </c>
      <c r="C139" s="71" t="s">
        <v>2743</v>
      </c>
      <c r="D139" s="17" t="s">
        <v>2105</v>
      </c>
      <c r="E139" s="17"/>
      <c r="F139" s="217"/>
      <c r="G139" s="217"/>
      <c r="H139" s="215">
        <f>SUMIF(Table10[Entreprise],Companies[Nom complet de l’entreprise],Table10[Valeur de revenus])</f>
        <v>12517.1</v>
      </c>
    </row>
    <row r="140" spans="2:8" s="71" customFormat="1" ht="16" x14ac:dyDescent="0.35">
      <c r="B140" s="71" t="s">
        <v>2643</v>
      </c>
      <c r="C140" s="71" t="s">
        <v>2744</v>
      </c>
      <c r="D140" s="17" t="s">
        <v>2105</v>
      </c>
      <c r="E140" s="17" t="s">
        <v>2936</v>
      </c>
      <c r="F140" s="217"/>
      <c r="G140" s="217"/>
      <c r="H140" s="215">
        <f>SUMIF(Table10[Entreprise],Companies[Nom complet de l’entreprise],Table10[Valeur de revenus])</f>
        <v>376941.41</v>
      </c>
    </row>
    <row r="141" spans="2:8" s="71" customFormat="1" ht="16" x14ac:dyDescent="0.35">
      <c r="B141" s="71" t="s">
        <v>2898</v>
      </c>
      <c r="C141" s="71" t="s">
        <v>2745</v>
      </c>
      <c r="D141" s="17" t="s">
        <v>2105</v>
      </c>
      <c r="E141" s="17" t="s">
        <v>2924</v>
      </c>
      <c r="F141" s="217"/>
      <c r="G141" s="217"/>
      <c r="H141" s="215">
        <f>SUMIF(Table10[Entreprise],Companies[Nom complet de l’entreprise],Table10[Valeur de revenus])</f>
        <v>172082.06000000003</v>
      </c>
    </row>
    <row r="142" spans="2:8" s="71" customFormat="1" ht="16" x14ac:dyDescent="0.35">
      <c r="B142" s="71" t="s">
        <v>2899</v>
      </c>
      <c r="C142" s="71" t="s">
        <v>2746</v>
      </c>
      <c r="D142" s="17" t="s">
        <v>2105</v>
      </c>
      <c r="E142" s="17" t="s">
        <v>2925</v>
      </c>
      <c r="F142" s="217"/>
      <c r="G142" s="217"/>
      <c r="H142" s="215">
        <f>SUMIF(Table10[Entreprise],Companies[Nom complet de l’entreprise],Table10[Valeur de revenus])</f>
        <v>561387.56000000006</v>
      </c>
    </row>
    <row r="143" spans="2:8" s="71" customFormat="1" ht="16" x14ac:dyDescent="0.35">
      <c r="B143" s="71" t="s">
        <v>2900</v>
      </c>
      <c r="C143" s="71" t="s">
        <v>2747</v>
      </c>
      <c r="D143" s="17" t="s">
        <v>2105</v>
      </c>
      <c r="E143" s="17" t="s">
        <v>2925</v>
      </c>
      <c r="F143" s="217"/>
      <c r="G143" s="217"/>
      <c r="H143" s="215">
        <f>SUMIF(Table10[Entreprise],Companies[Nom complet de l’entreprise],Table10[Valeur de revenus])</f>
        <v>13431888.109999999</v>
      </c>
    </row>
    <row r="144" spans="2:8" s="71" customFormat="1" ht="16" x14ac:dyDescent="0.35">
      <c r="B144" s="71" t="s">
        <v>2901</v>
      </c>
      <c r="C144" s="71" t="s">
        <v>2748</v>
      </c>
      <c r="D144" s="17" t="s">
        <v>2105</v>
      </c>
      <c r="E144" s="17" t="s">
        <v>2939</v>
      </c>
      <c r="F144" s="217"/>
      <c r="G144" s="217"/>
      <c r="H144" s="215">
        <f>SUMIF(Table10[Entreprise],Companies[Nom complet de l’entreprise],Table10[Valeur de revenus])</f>
        <v>6971.24</v>
      </c>
    </row>
    <row r="145" spans="2:8" s="71" customFormat="1" ht="16" x14ac:dyDescent="0.35">
      <c r="B145" s="71" t="s">
        <v>2644</v>
      </c>
      <c r="C145" s="71" t="s">
        <v>2749</v>
      </c>
      <c r="D145" s="17" t="s">
        <v>1496</v>
      </c>
      <c r="E145" s="17" t="s">
        <v>1496</v>
      </c>
      <c r="F145" s="217"/>
      <c r="G145" s="217"/>
      <c r="H145" s="215">
        <f>SUMIF(Table10[Entreprise],Companies[Nom complet de l’entreprise],Table10[Valeur de revenus])</f>
        <v>132938.54999999999</v>
      </c>
    </row>
    <row r="146" spans="2:8" s="71" customFormat="1" ht="16" x14ac:dyDescent="0.35">
      <c r="B146" s="71" t="s">
        <v>2645</v>
      </c>
      <c r="C146" s="71" t="s">
        <v>2750</v>
      </c>
      <c r="D146" s="17" t="s">
        <v>2105</v>
      </c>
      <c r="E146" s="17"/>
      <c r="F146" s="217"/>
      <c r="G146" s="217"/>
      <c r="H146" s="215">
        <f>SUMIF(Table10[Entreprise],Companies[Nom complet de l’entreprise],Table10[Valeur de revenus])</f>
        <v>0</v>
      </c>
    </row>
    <row r="147" spans="2:8" s="71" customFormat="1" ht="16" x14ac:dyDescent="0.35">
      <c r="B147" s="71" t="s">
        <v>2902</v>
      </c>
      <c r="C147" s="71" t="s">
        <v>2751</v>
      </c>
      <c r="D147" s="17" t="s">
        <v>2105</v>
      </c>
      <c r="E147" s="17"/>
      <c r="F147" s="217"/>
      <c r="G147" s="217"/>
      <c r="H147" s="215">
        <f>SUMIF(Table10[Entreprise],Companies[Nom complet de l’entreprise],Table10[Valeur de revenus])</f>
        <v>4036220.12</v>
      </c>
    </row>
    <row r="148" spans="2:8" s="71" customFormat="1" ht="16" x14ac:dyDescent="0.35">
      <c r="B148" s="71" t="s">
        <v>2646</v>
      </c>
      <c r="C148" s="71" t="s">
        <v>2752</v>
      </c>
      <c r="D148" s="17" t="s">
        <v>1496</v>
      </c>
      <c r="E148" s="17" t="s">
        <v>1496</v>
      </c>
      <c r="F148" s="217"/>
      <c r="G148" s="217"/>
      <c r="H148" s="215">
        <f>SUMIF(Table10[Entreprise],Companies[Nom complet de l’entreprise],Table10[Valeur de revenus])</f>
        <v>0</v>
      </c>
    </row>
    <row r="149" spans="2:8" s="71" customFormat="1" ht="16" x14ac:dyDescent="0.35">
      <c r="B149" s="71" t="s">
        <v>2903</v>
      </c>
      <c r="C149" s="71" t="s">
        <v>2753</v>
      </c>
      <c r="D149" s="17" t="s">
        <v>2105</v>
      </c>
      <c r="E149" s="17" t="s">
        <v>2925</v>
      </c>
      <c r="F149" s="217"/>
      <c r="G149" s="217"/>
      <c r="H149" s="215">
        <f>SUMIF(Table10[Entreprise],Companies[Nom complet de l’entreprise],Table10[Valeur de revenus])</f>
        <v>92124.540000000008</v>
      </c>
    </row>
    <row r="150" spans="2:8" s="71" customFormat="1" ht="16" x14ac:dyDescent="0.35">
      <c r="B150" s="71" t="s">
        <v>2904</v>
      </c>
      <c r="C150" s="71" t="s">
        <v>2754</v>
      </c>
      <c r="D150" s="17" t="s">
        <v>2105</v>
      </c>
      <c r="E150" s="17" t="s">
        <v>2924</v>
      </c>
      <c r="F150" s="217"/>
      <c r="G150" s="217"/>
      <c r="H150" s="215">
        <f>SUMIF(Table10[Entreprise],Companies[Nom complet de l’entreprise],Table10[Valeur de revenus])</f>
        <v>104482.61</v>
      </c>
    </row>
    <row r="151" spans="2:8" s="71" customFormat="1" ht="16" x14ac:dyDescent="0.35">
      <c r="B151" s="71" t="s">
        <v>2905</v>
      </c>
      <c r="C151" s="71" t="s">
        <v>2755</v>
      </c>
      <c r="D151" s="17" t="s">
        <v>2105</v>
      </c>
      <c r="E151" s="17" t="s">
        <v>2938</v>
      </c>
      <c r="F151" s="217"/>
      <c r="G151" s="217"/>
      <c r="H151" s="215">
        <f>SUMIF(Table10[Entreprise],Companies[Nom complet de l’entreprise],Table10[Valeur de revenus])</f>
        <v>5815411.7800000003</v>
      </c>
    </row>
    <row r="152" spans="2:8" s="71" customFormat="1" ht="16" x14ac:dyDescent="0.35">
      <c r="B152" s="71" t="s">
        <v>2906</v>
      </c>
      <c r="C152" s="71" t="s">
        <v>2756</v>
      </c>
      <c r="D152" s="17" t="s">
        <v>1496</v>
      </c>
      <c r="E152" s="17" t="s">
        <v>1496</v>
      </c>
      <c r="F152" s="217"/>
      <c r="G152" s="217"/>
      <c r="H152" s="215">
        <f>SUMIF(Table10[Entreprise],Companies[Nom complet de l’entreprise],Table10[Valeur de revenus])</f>
        <v>46160057.170000002</v>
      </c>
    </row>
    <row r="153" spans="2:8" s="71" customFormat="1" ht="16" x14ac:dyDescent="0.35">
      <c r="B153" s="71" t="s">
        <v>2907</v>
      </c>
      <c r="C153" s="71" t="s">
        <v>2757</v>
      </c>
      <c r="D153" s="17" t="s">
        <v>2105</v>
      </c>
      <c r="E153" s="17" t="s">
        <v>2925</v>
      </c>
      <c r="F153" s="217"/>
      <c r="G153" s="217"/>
      <c r="H153" s="215">
        <f>SUMIF(Table10[Entreprise],Companies[Nom complet de l’entreprise],Table10[Valeur de revenus])</f>
        <v>363978701.20000005</v>
      </c>
    </row>
    <row r="154" spans="2:8" s="71" customFormat="1" ht="16" x14ac:dyDescent="0.35">
      <c r="B154" s="71" t="s">
        <v>2908</v>
      </c>
      <c r="C154" s="71" t="s">
        <v>2758</v>
      </c>
      <c r="D154" s="17" t="s">
        <v>2105</v>
      </c>
      <c r="E154" s="17"/>
      <c r="F154" s="217"/>
      <c r="G154" s="217"/>
      <c r="H154" s="215">
        <f>SUMIF(Table10[Entreprise],Companies[Nom complet de l’entreprise],Table10[Valeur de revenus])</f>
        <v>1604785.85</v>
      </c>
    </row>
    <row r="155" spans="2:8" s="71" customFormat="1" ht="16" x14ac:dyDescent="0.35">
      <c r="B155" s="71" t="s">
        <v>2647</v>
      </c>
      <c r="C155" s="71" t="s">
        <v>2759</v>
      </c>
      <c r="D155" s="17" t="s">
        <v>1496</v>
      </c>
      <c r="E155" s="17" t="s">
        <v>1496</v>
      </c>
      <c r="F155" s="217"/>
      <c r="G155" s="217"/>
      <c r="H155" s="215">
        <f>SUMIF(Table10[Entreprise],Companies[Nom complet de l’entreprise],Table10[Valeur de revenus])</f>
        <v>806992.05</v>
      </c>
    </row>
    <row r="156" spans="2:8" s="71" customFormat="1" ht="16" x14ac:dyDescent="0.35">
      <c r="B156" s="71" t="s">
        <v>2909</v>
      </c>
      <c r="C156" s="71" t="s">
        <v>2760</v>
      </c>
      <c r="D156" s="17" t="s">
        <v>2105</v>
      </c>
      <c r="E156" s="17"/>
      <c r="F156" s="217"/>
      <c r="G156" s="217"/>
      <c r="H156" s="215">
        <f>SUMIF(Table10[Entreprise],Companies[Nom complet de l’entreprise],Table10[Valeur de revenus])</f>
        <v>1594491.21</v>
      </c>
    </row>
    <row r="157" spans="2:8" s="71" customFormat="1" ht="16" x14ac:dyDescent="0.35">
      <c r="B157" s="71" t="s">
        <v>2910</v>
      </c>
      <c r="C157" s="71" t="s">
        <v>2761</v>
      </c>
      <c r="D157" s="17" t="s">
        <v>2105</v>
      </c>
      <c r="E157" s="17" t="s">
        <v>2924</v>
      </c>
      <c r="F157" s="217"/>
      <c r="G157" s="217"/>
      <c r="H157" s="215">
        <f>SUMIF(Table10[Entreprise],Companies[Nom complet de l’entreprise],Table10[Valeur de revenus])</f>
        <v>7280358.6500000004</v>
      </c>
    </row>
    <row r="158" spans="2:8" s="71" customFormat="1" ht="16" x14ac:dyDescent="0.35">
      <c r="B158" s="71" t="s">
        <v>2648</v>
      </c>
      <c r="C158" s="71" t="s">
        <v>2762</v>
      </c>
      <c r="D158" s="17" t="s">
        <v>2105</v>
      </c>
      <c r="E158" s="17"/>
      <c r="F158" s="217"/>
      <c r="G158" s="217"/>
      <c r="H158" s="215">
        <f>SUMIF(Table10[Entreprise],Companies[Nom complet de l’entreprise],Table10[Valeur de revenus])</f>
        <v>90172.59</v>
      </c>
    </row>
    <row r="159" spans="2:8" s="71" customFormat="1" ht="16" x14ac:dyDescent="0.35">
      <c r="B159" s="71" t="s">
        <v>2081</v>
      </c>
      <c r="D159" s="17" t="s">
        <v>1473</v>
      </c>
      <c r="E159" s="17"/>
      <c r="F159" s="217" t="s">
        <v>2115</v>
      </c>
      <c r="G159" s="217" t="s">
        <v>2115</v>
      </c>
      <c r="H159" s="215">
        <f>SUMIF(Table10[Entreprise],Companies[Nom complet de l’entreprise],Table10[Valeur de revenus])</f>
        <v>0</v>
      </c>
    </row>
    <row r="160" spans="2:8" s="71" customFormat="1" ht="16" x14ac:dyDescent="0.35">
      <c r="B160" s="64"/>
    </row>
    <row r="161" spans="2:10" s="71" customFormat="1" ht="19" x14ac:dyDescent="0.35">
      <c r="B161" s="291" t="s">
        <v>2347</v>
      </c>
      <c r="C161" s="292"/>
      <c r="D161" s="292"/>
      <c r="E161" s="292"/>
      <c r="F161" s="292"/>
      <c r="G161" s="293"/>
      <c r="H161" s="293"/>
      <c r="I161" s="293"/>
      <c r="J161" s="293"/>
    </row>
    <row r="162" spans="2:10" s="71" customFormat="1" ht="16" x14ac:dyDescent="0.35">
      <c r="B162" s="213" t="s">
        <v>2348</v>
      </c>
      <c r="C162" s="218" t="s">
        <v>1465</v>
      </c>
      <c r="D162" s="218" t="s">
        <v>2116</v>
      </c>
      <c r="E162" s="218" t="s">
        <v>2129</v>
      </c>
      <c r="F162" s="17" t="s">
        <v>2349</v>
      </c>
      <c r="G162" s="17" t="s">
        <v>2350</v>
      </c>
      <c r="H162" s="17" t="s">
        <v>2118</v>
      </c>
      <c r="I162" s="17" t="s">
        <v>2117</v>
      </c>
      <c r="J162" s="17" t="s">
        <v>970</v>
      </c>
    </row>
    <row r="163" spans="2:10" s="71" customFormat="1" ht="16" x14ac:dyDescent="0.4">
      <c r="B163" s="17"/>
      <c r="C163" s="219"/>
      <c r="D163" s="219"/>
      <c r="E163" s="219"/>
      <c r="F163" s="219"/>
    </row>
    <row r="164" spans="2:10" s="71" customFormat="1" ht="16" x14ac:dyDescent="0.4">
      <c r="B164" s="17"/>
      <c r="C164" s="219"/>
      <c r="D164" s="219"/>
      <c r="E164" s="219"/>
      <c r="F164" s="219"/>
    </row>
    <row r="165" spans="2:10" s="71" customFormat="1" ht="16" x14ac:dyDescent="0.4">
      <c r="B165" s="17"/>
      <c r="C165" s="219"/>
      <c r="D165" s="219"/>
      <c r="E165" s="219"/>
      <c r="F165" s="219"/>
    </row>
    <row r="166" spans="2:10" s="71" customFormat="1" ht="16" x14ac:dyDescent="0.4">
      <c r="B166" s="17"/>
      <c r="C166" s="219"/>
      <c r="D166" s="219"/>
      <c r="E166" s="219"/>
      <c r="F166" s="219"/>
    </row>
    <row r="167" spans="2:10" s="71" customFormat="1" ht="16" x14ac:dyDescent="0.4">
      <c r="B167" s="17"/>
      <c r="D167" s="219"/>
      <c r="E167" s="219"/>
      <c r="F167" s="219"/>
    </row>
    <row r="168" spans="2:10" s="71" customFormat="1" ht="16" x14ac:dyDescent="0.4">
      <c r="B168" s="18"/>
      <c r="C168" s="219"/>
      <c r="D168" s="219"/>
      <c r="E168" s="219"/>
      <c r="F168" s="219"/>
    </row>
    <row r="169" spans="2:10" s="71" customFormat="1" ht="16" x14ac:dyDescent="0.4">
      <c r="B169" s="49"/>
      <c r="C169" s="219"/>
      <c r="D169" s="219"/>
      <c r="E169" s="219"/>
      <c r="F169" s="219"/>
    </row>
    <row r="170" spans="2:10" s="71" customFormat="1" ht="16" x14ac:dyDescent="0.4">
      <c r="B170" s="17"/>
      <c r="C170" s="219"/>
      <c r="D170" s="219"/>
      <c r="E170" s="219"/>
      <c r="F170" s="219"/>
    </row>
    <row r="171" spans="2:10" ht="16" x14ac:dyDescent="0.4">
      <c r="C171" s="219"/>
      <c r="D171" s="219"/>
      <c r="E171" s="219"/>
      <c r="F171" s="219"/>
    </row>
    <row r="172" spans="2:10" ht="16" x14ac:dyDescent="0.4">
      <c r="C172" s="219"/>
      <c r="E172" s="219"/>
      <c r="F172" s="219"/>
    </row>
    <row r="173" spans="2:10" ht="16" x14ac:dyDescent="0.4">
      <c r="C173" s="219"/>
      <c r="D173" s="219"/>
      <c r="E173" s="219"/>
      <c r="F173" s="219"/>
    </row>
    <row r="174" spans="2:10" s="71" customFormat="1" ht="16" x14ac:dyDescent="0.4">
      <c r="B174" s="17"/>
      <c r="C174" s="219"/>
      <c r="D174" s="219"/>
      <c r="E174" s="219"/>
      <c r="F174" s="219"/>
    </row>
    <row r="175" spans="2:10" s="71" customFormat="1" ht="16" x14ac:dyDescent="0.4">
      <c r="B175" s="17"/>
      <c r="C175" s="219"/>
      <c r="D175" s="219"/>
      <c r="E175" s="219"/>
      <c r="F175" s="219"/>
    </row>
    <row r="176" spans="2:10" s="71" customFormat="1" ht="16" x14ac:dyDescent="0.4">
      <c r="B176" s="17"/>
      <c r="C176" s="219"/>
      <c r="D176" s="219"/>
      <c r="E176" s="219"/>
      <c r="F176" s="219"/>
    </row>
    <row r="177" spans="2:9" ht="16" x14ac:dyDescent="0.4">
      <c r="C177" s="219"/>
      <c r="D177" s="219"/>
      <c r="E177" s="219"/>
      <c r="F177" s="219"/>
    </row>
    <row r="178" spans="2:9" s="71" customFormat="1" ht="16" x14ac:dyDescent="0.4">
      <c r="B178" s="17"/>
      <c r="C178" s="219"/>
      <c r="D178" s="219"/>
      <c r="E178" s="219"/>
      <c r="F178" s="219"/>
    </row>
    <row r="179" spans="2:9" ht="16" x14ac:dyDescent="0.4">
      <c r="B179" s="71" t="s">
        <v>2081</v>
      </c>
      <c r="C179" s="219"/>
      <c r="D179" s="219"/>
      <c r="E179" s="219" t="s">
        <v>2398</v>
      </c>
      <c r="F179" s="219"/>
    </row>
    <row r="180" spans="2:9" ht="16" x14ac:dyDescent="0.35">
      <c r="B180" s="71"/>
      <c r="C180" s="218"/>
      <c r="D180" s="218"/>
      <c r="E180" s="218"/>
      <c r="F180" s="218"/>
      <c r="G180" s="218"/>
    </row>
    <row r="181" spans="2:9" ht="17.25" hidden="1" customHeight="1" x14ac:dyDescent="0.4">
      <c r="B181" s="370" t="s">
        <v>2174</v>
      </c>
      <c r="C181" s="370"/>
      <c r="D181" s="370"/>
      <c r="E181" s="370"/>
      <c r="F181" s="370"/>
      <c r="G181" s="370"/>
      <c r="H181" s="370"/>
      <c r="I181" s="370"/>
    </row>
    <row r="182" spans="2:9" ht="24" hidden="1" customHeight="1" x14ac:dyDescent="0.4">
      <c r="B182" s="387" t="s">
        <v>2175</v>
      </c>
      <c r="C182" s="387"/>
      <c r="D182" s="387"/>
      <c r="E182" s="387"/>
      <c r="F182" s="387"/>
      <c r="G182" s="387"/>
      <c r="H182" s="387"/>
      <c r="I182" s="387"/>
    </row>
    <row r="183" spans="2:9" ht="19.5" hidden="1" customHeight="1" x14ac:dyDescent="0.4">
      <c r="B183" s="370" t="s">
        <v>2176</v>
      </c>
      <c r="C183" s="370"/>
      <c r="D183" s="370"/>
      <c r="E183" s="370"/>
      <c r="F183" s="370"/>
      <c r="G183" s="370"/>
      <c r="H183" s="370"/>
      <c r="I183" s="370"/>
    </row>
    <row r="184" spans="2:9" ht="18.75" hidden="1" customHeight="1" x14ac:dyDescent="0.4">
      <c r="B184" s="388" t="s">
        <v>2177</v>
      </c>
      <c r="C184" s="388"/>
      <c r="D184" s="388"/>
      <c r="E184" s="388"/>
      <c r="F184" s="388"/>
      <c r="G184" s="388"/>
      <c r="H184" s="388"/>
      <c r="I184" s="388"/>
    </row>
    <row r="185" spans="2:9" s="71" customFormat="1" ht="16.5" hidden="1" thickBot="1" x14ac:dyDescent="0.4">
      <c r="B185" s="62"/>
      <c r="C185" s="62"/>
      <c r="D185" s="62"/>
      <c r="E185" s="62"/>
      <c r="F185" s="62"/>
      <c r="G185" s="62"/>
    </row>
    <row r="186" spans="2:9" s="71" customFormat="1" ht="19" x14ac:dyDescent="0.35">
      <c r="B186" s="205" t="s">
        <v>2232</v>
      </c>
      <c r="C186" s="17"/>
      <c r="D186" s="220"/>
      <c r="E186" s="17"/>
      <c r="F186" s="220"/>
      <c r="G186" s="17"/>
    </row>
    <row r="187" spans="2:9" s="71" customFormat="1" ht="16" x14ac:dyDescent="0.35">
      <c r="B187" s="366" t="s">
        <v>2382</v>
      </c>
      <c r="C187" s="366"/>
      <c r="D187" s="366"/>
      <c r="E187" s="17"/>
      <c r="F187" s="218"/>
      <c r="G187" s="17"/>
    </row>
    <row r="188" spans="2:9" ht="16" x14ac:dyDescent="0.35"/>
    <row r="189" spans="2:9" s="71" customFormat="1" ht="16" x14ac:dyDescent="0.35">
      <c r="B189" s="17"/>
      <c r="C189" s="17"/>
      <c r="D189" s="17"/>
      <c r="E189" s="17"/>
    </row>
    <row r="190" spans="2:9" s="71" customFormat="1" ht="16" x14ac:dyDescent="0.35">
      <c r="B190" s="17"/>
      <c r="C190" s="17"/>
      <c r="D190" s="17"/>
      <c r="E190" s="17"/>
    </row>
    <row r="191" spans="2:9" ht="16" x14ac:dyDescent="0.35"/>
    <row r="192" spans="2:9" s="71" customFormat="1" ht="16" x14ac:dyDescent="0.35">
      <c r="B192" s="17"/>
      <c r="C192" s="17"/>
      <c r="D192" s="17"/>
      <c r="E192" s="17"/>
    </row>
    <row r="193" spans="2:5" s="71" customFormat="1" ht="16" x14ac:dyDescent="0.35">
      <c r="B193" s="17"/>
      <c r="C193" s="17"/>
      <c r="D193" s="17"/>
      <c r="E193" s="17"/>
    </row>
    <row r="194" spans="2:5" ht="16" x14ac:dyDescent="0.35"/>
    <row r="195" spans="2:5" ht="16" x14ac:dyDescent="0.35"/>
    <row r="196" spans="2:5" ht="16" x14ac:dyDescent="0.35"/>
    <row r="197" spans="2:5" ht="16" x14ac:dyDescent="0.35"/>
    <row r="198" spans="2:5" ht="16" x14ac:dyDescent="0.35"/>
    <row r="199" spans="2:5" ht="16" x14ac:dyDescent="0.35"/>
    <row r="200" spans="2:5" ht="16" x14ac:dyDescent="0.35"/>
    <row r="201" spans="2:5" ht="16" x14ac:dyDescent="0.35"/>
    <row r="202" spans="2:5" ht="16" x14ac:dyDescent="0.35"/>
    <row r="203" spans="2:5" s="71" customFormat="1" ht="16" x14ac:dyDescent="0.35">
      <c r="B203" s="17"/>
      <c r="C203" s="17"/>
      <c r="D203" s="17"/>
      <c r="E203" s="17"/>
    </row>
    <row r="204" spans="2:5" ht="16" x14ac:dyDescent="0.35"/>
    <row r="205" spans="2:5" ht="16" x14ac:dyDescent="0.35"/>
    <row r="206" spans="2:5" ht="16" x14ac:dyDescent="0.35"/>
    <row r="207" spans="2:5" ht="16" x14ac:dyDescent="0.35"/>
    <row r="208" spans="2:5" ht="16" x14ac:dyDescent="0.35"/>
    <row r="209" ht="16" x14ac:dyDescent="0.35"/>
    <row r="210" ht="16" x14ac:dyDescent="0.35"/>
    <row r="211" ht="15" customHeight="1" x14ac:dyDescent="0.35"/>
    <row r="212" ht="15" customHeight="1" x14ac:dyDescent="0.35"/>
    <row r="213" ht="16" x14ac:dyDescent="0.35"/>
    <row r="214" ht="16" x14ac:dyDescent="0.35"/>
    <row r="215" ht="18.75" customHeight="1" x14ac:dyDescent="0.35"/>
    <row r="216" ht="16" x14ac:dyDescent="0.35"/>
    <row r="217" ht="16" x14ac:dyDescent="0.35"/>
    <row r="218" ht="16" x14ac:dyDescent="0.35"/>
    <row r="219" ht="16" x14ac:dyDescent="0.35"/>
    <row r="220" ht="16" x14ac:dyDescent="0.35"/>
    <row r="221" ht="16" x14ac:dyDescent="0.35"/>
    <row r="222" ht="16" x14ac:dyDescent="0.35"/>
    <row r="223" ht="16" x14ac:dyDescent="0.35"/>
    <row r="224" ht="16" x14ac:dyDescent="0.35"/>
    <row r="225" ht="16" x14ac:dyDescent="0.35"/>
    <row r="226" ht="16" x14ac:dyDescent="0.35"/>
    <row r="227" ht="16" x14ac:dyDescent="0.35"/>
    <row r="228" ht="16" x14ac:dyDescent="0.35"/>
    <row r="229" ht="16" x14ac:dyDescent="0.35"/>
    <row r="230" ht="16" x14ac:dyDescent="0.35"/>
    <row r="231" ht="16" x14ac:dyDescent="0.35"/>
    <row r="232" ht="16" x14ac:dyDescent="0.35"/>
    <row r="233" ht="16" x14ac:dyDescent="0.35"/>
    <row r="234" ht="16" x14ac:dyDescent="0.35"/>
    <row r="235" ht="16" x14ac:dyDescent="0.35"/>
    <row r="236" ht="16" x14ac:dyDescent="0.35"/>
  </sheetData>
  <mergeCells count="9">
    <mergeCell ref="B182:I182"/>
    <mergeCell ref="B183:I183"/>
    <mergeCell ref="B184:I184"/>
    <mergeCell ref="B187:D187"/>
    <mergeCell ref="D10:D13"/>
    <mergeCell ref="B16:E16"/>
    <mergeCell ref="B17:E17"/>
    <mergeCell ref="B18:E18"/>
    <mergeCell ref="B181:I181"/>
  </mergeCells>
  <dataValidations count="24">
    <dataValidation type="textLength" allowBlank="1" showInputMessage="1" showErrorMessage="1" errorTitle="Veuillez ne pas modifier" error="Veuillez ne pas modifier ces cellules" sqref="B162:C162 B161:G161 B16:E17 B19:C19 F162 B20 D20:E20 H40 E36:F40 B36:D37 B39:D40" xr:uid="{00000000-0002-0000-0300-000000000000}">
      <formula1>10000</formula1>
      <formula2>50000</formula2>
    </dataValidation>
    <dataValidation type="decimal" allowBlank="1" showInputMessage="1" showErrorMessage="1" errorTitle="Veuillez ne pas modifier" error="Veuillez ne pas modifier ces cellules" sqref="E185:G187 B185:D186" xr:uid="{00000000-0002-0000-0300-000001000000}">
      <formula1>10000</formula1>
      <formula2>500000</formula2>
    </dataValidation>
    <dataValidation allowBlank="1" showInputMessage="1" showErrorMessage="1" promptTitle="Production -volume-" prompt="Veuillez indiquer le volume de production du projet" sqref="G163:G179" xr:uid="{00000000-0002-0000-0300-000002000000}"/>
    <dataValidation allowBlank="1" showInputMessage="1" showErrorMessage="1" promptTitle="URL du registre" prompt="Veuillez indiquer l'URL directe vers le registre ou l'agence" sqref="D38 J22:L30" xr:uid="{00000000-0002-0000-0300-000003000000}"/>
    <dataValidation allowBlank="1" showInputMessage="1" showErrorMessage="1" promptTitle="Nom du registre" prompt="Veuillez saisir le nom du registre ou de l'agence" sqref="J21:L21 C38" xr:uid="{00000000-0002-0000-0300-000004000000}"/>
    <dataValidation allowBlank="1" showInputMessage="1" showErrorMessage="1" promptTitle="Nom de l'identifiant" prompt="Veuillez saisir le nom de l'identifiant, tel que « Numéro d'identification du contribuable » ou similaire" sqref="B38" xr:uid="{00000000-0002-0000-0300-000005000000}"/>
    <dataValidation allowBlank="1" showInputMessage="1" showErrorMessage="1" promptTitle="Nom du Projet" prompt="Veuillez indiquer le nom du Projet._x000a__x000a_Veuillez vous abstenir d'utiliser des acronymes et indiquez le nom complet_x000a__x000a_" sqref="B163:B180" xr:uid="{00000000-0002-0000-0300-000006000000}"/>
    <dataValidation type="whole" allowBlank="1" showInputMessage="1" showErrorMessage="1" errorTitle="Veuillez ne pas modifier" error="Veuillez ne pas modifier ces cellules" sqref="D162 B181:B184" xr:uid="{00000000-0002-0000-0300-000007000000}">
      <formula1>444</formula1>
      <formula2>445</formula2>
    </dataValidation>
    <dataValidation type="list" allowBlank="1" showInputMessage="1" showErrorMessage="1" sqref="F180" xr:uid="{00000000-0002-0000-0300-000008000000}">
      <formula1>Simple_options_list</formula1>
    </dataValidation>
    <dataValidation allowBlank="1" showInputMessage="1" showErrorMessage="1" promptTitle="Compagnie associée" prompt="Veuillez indiquer les compagnies affiliées au projet, séparées par une virgule." sqref="D163:D179" xr:uid="{00000000-0002-0000-0300-000009000000}"/>
    <dataValidation allowBlank="1" showInputMessage="1" showErrorMessage="1" promptTitle="Production -valeur-" prompt="Veuillez indiquer la valeur de la production du projet" sqref="I163:I179" xr:uid="{00000000-0002-0000-0300-00000A00000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163:H179" xr:uid="{00000000-0002-0000-0300-00000B000000}">
      <formula1>"&lt;Selectionner unité&gt;,Sm3,Sm3 o.e.,Barils,Tonnes,oz,carats,Scf"</formula1>
    </dataValidation>
    <dataValidation type="list" allowBlank="1" showInputMessage="1" showErrorMessage="1" sqref="G180 F163:F179" xr:uid="{00000000-0002-0000-0300-00000C000000}">
      <formula1>Project_phases_list</formula1>
    </dataValidation>
    <dataValidation type="whole" allowBlank="1" showInputMessage="1" showErrorMessage="1" errorTitle="Veuillez ne pas modifier" error="Veuillez ne pas modifier ces cellules" sqref="E162" xr:uid="{00000000-0002-0000-0300-00000D000000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168:C179 C163:C166" xr:uid="{00000000-0002-0000-0300-00000E000000}"/>
    <dataValidation allowBlank="1" showInputMessage="1" showErrorMessage="1" errorTitle="Veuillez ne pas modifier" error="Veuillez ne pas modifier ces cellules" sqref="G40 B187:D187" xr:uid="{00000000-0002-0000-0300-00000F000000}"/>
    <dataValidation type="list" allowBlank="1" showInputMessage="1" showErrorMessage="1" promptTitle="Veuillez sélectionner le secteur" prompt="Veuillez sélectionner le secteur pertinent pour l'entreprise dans la liste" sqref="D41:D159" xr:uid="{00000000-0002-0000-0300-000010000000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E41:E80 E82:E95 E97:E104 E145:E159 E106:E143" xr:uid="{00000000-0002-0000-0300-000011000000}"/>
    <dataValidation errorStyle="warning" allowBlank="1" showInputMessage="1" showErrorMessage="1" errorTitle="URL" error="Veuillez indiquer une URL" sqref="F41:G159" xr:uid="{00000000-0002-0000-0300-000012000000}"/>
    <dataValidation allowBlank="1" showInputMessage="1" showErrorMessage="1" promptTitle="Numéro d'identification" prompt="Veuillez saisir un numéro d'identification unique, tel qu’un TIN, un numéro d'organisation ou similaire." sqref="C41:C159" xr:uid="{00000000-0002-0000-0300-000013000000}"/>
    <dataValidation allowBlank="1" showInputMessage="1" showErrorMessage="1" promptTitle="Nom de l'entreprise" prompt="Saisissez le nom de l'entreprise ici_x000a__x000a_Veuillez vous abstenir d'utiliser des acronymes et indiquez le nom complet" sqref="B41:B159" xr:uid="{00000000-0002-0000-0300-000014000000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H41:H159" xr:uid="{00000000-0002-0000-0300-000015000000}">
      <formula1>1</formula1>
      <formula2>2</formula2>
    </dataValidation>
    <dataValidation allowBlank="1" showInputMessage="1" showErrorMessage="1" promptTitle="Numéro d'identification" prompt="Veuillez indiquer le numéro d'identification de l'agence gouvernementale, si applicable" sqref="D21:D31" xr:uid="{00000000-0002-0000-0300-000016000000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31" xr:uid="{00000000-0002-0000-0300-000017000000}"/>
  </dataValidations>
  <hyperlinks>
    <hyperlink ref="B14" r:id="rId1" xr:uid="{00000000-0004-0000-0300-000000000000}"/>
    <hyperlink ref="B183:G183" r:id="rId2" display="Pour la version la plus récente des modèles de données résumées, consultez https://eiti.org/fr/document/modele-donnees-resumees-itie" xr:uid="{00000000-0004-0000-0300-000001000000}"/>
    <hyperlink ref="B182:G182" r:id="rId3" display="Vous voulez en savoir plus sur votre pays ? Vérifiez si votre pays met en œuvre la Norme ITIE en visitant https://eiti.org/countries" xr:uid="{00000000-0004-0000-0300-000002000000}"/>
    <hyperlink ref="B184:G184" r:id="rId4" display="Give us your feedback or report a conflict in the data! Write to us at  data@eiti.org" xr:uid="{00000000-0004-0000-0300-000003000000}"/>
  </hyperlinks>
  <pageMargins left="0.25" right="0.25" top="0.75" bottom="0.75" header="0.3" footer="0.3"/>
  <pageSetup paperSize="8" fitToHeight="0" orientation="landscape" horizontalDpi="2400" verticalDpi="2400" r:id="rId5"/>
  <drawing r:id="rId6"/>
  <tableParts count="3">
    <tablePart r:id="rId7"/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18000000}">
          <x14:formula1>
            <xm:f>Listes!$I$11:$I$168</xm:f>
          </x14:formula1>
          <xm:sqref>J163:J179</xm:sqref>
        </x14:dataValidation>
        <x14: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xr:uid="{00000000-0002-0000-0300-000019000000}">
          <x14:formula1>
            <xm:f>Listes!$O$3:$O$72</xm:f>
          </x14:formula1>
          <xm:sqref>E163:E179</xm:sqref>
        </x14:dataValidation>
        <x14:dataValidation type="list" allowBlank="1" showInputMessage="1" showErrorMessage="1" xr:uid="{00000000-0002-0000-0300-00001A000000}">
          <x14:formula1>
            <xm:f>Listes!$AE$3:$AE$7</xm:f>
          </x14:formula1>
          <xm:sqref>C21:C31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U152"/>
  <sheetViews>
    <sheetView showGridLines="0" topLeftCell="A76" zoomScale="85" zoomScaleNormal="85" workbookViewId="0">
      <selection activeCell="M92" sqref="M92"/>
    </sheetView>
  </sheetViews>
  <sheetFormatPr defaultColWidth="9.08984375" defaultRowHeight="14" x14ac:dyDescent="0.35"/>
  <cols>
    <col min="1" max="1" width="3" style="218" customWidth="1"/>
    <col min="2" max="4" width="9.08984375" style="218" hidden="1" customWidth="1"/>
    <col min="5" max="5" width="27.453125" style="218" hidden="1" customWidth="1"/>
    <col min="6" max="6" width="38" style="218" customWidth="1"/>
    <col min="7" max="7" width="16.6328125" style="218" customWidth="1"/>
    <col min="8" max="8" width="25.54296875" style="218" bestFit="1" customWidth="1"/>
    <col min="9" max="9" width="28.36328125" style="218" customWidth="1"/>
    <col min="10" max="10" width="30.54296875" style="218" bestFit="1" customWidth="1"/>
    <col min="11" max="11" width="9.36328125" style="218" bestFit="1" customWidth="1"/>
    <col min="12" max="12" width="2.6328125" style="218" customWidth="1"/>
    <col min="13" max="13" width="19.54296875" style="218" bestFit="1" customWidth="1"/>
    <col min="14" max="14" width="73.453125" style="218" bestFit="1" customWidth="1"/>
    <col min="15" max="16384" width="9.08984375" style="218"/>
  </cols>
  <sheetData>
    <row r="1" spans="6:14" s="17" customFormat="1" ht="15.75" hidden="1" customHeight="1" x14ac:dyDescent="0.35"/>
    <row r="2" spans="6:14" s="17" customFormat="1" ht="16" hidden="1" x14ac:dyDescent="0.35">
      <c r="F2" s="18"/>
      <c r="H2" s="18"/>
      <c r="J2" s="18"/>
      <c r="K2" s="18"/>
    </row>
    <row r="3" spans="6:14" s="17" customFormat="1" ht="16" hidden="1" x14ac:dyDescent="0.35">
      <c r="F3" s="18"/>
      <c r="H3" s="18"/>
      <c r="J3" s="18"/>
      <c r="K3" s="18"/>
      <c r="N3" s="19" t="s">
        <v>2184</v>
      </c>
    </row>
    <row r="4" spans="6:14" s="17" customFormat="1" ht="16" hidden="1" x14ac:dyDescent="0.35">
      <c r="F4" s="18"/>
      <c r="H4" s="18"/>
      <c r="J4" s="18"/>
      <c r="K4" s="18"/>
      <c r="N4" s="19">
        <f>Introduction!G4</f>
        <v>43868</v>
      </c>
    </row>
    <row r="5" spans="6:14" s="17" customFormat="1" ht="16" hidden="1" x14ac:dyDescent="0.35"/>
    <row r="6" spans="6:14" s="17" customFormat="1" ht="16" hidden="1" x14ac:dyDescent="0.35"/>
    <row r="7" spans="6:14" s="17" customFormat="1" ht="16" x14ac:dyDescent="0.35"/>
    <row r="8" spans="6:14" s="17" customFormat="1" ht="16" x14ac:dyDescent="0.35">
      <c r="F8" s="21" t="s">
        <v>2106</v>
      </c>
      <c r="G8" s="83"/>
      <c r="H8" s="83"/>
      <c r="I8" s="83"/>
      <c r="J8" s="83"/>
      <c r="K8" s="83"/>
      <c r="L8" s="83"/>
      <c r="M8" s="83"/>
      <c r="N8" s="83"/>
    </row>
    <row r="9" spans="6:14" s="17" customFormat="1" ht="21" customHeight="1" x14ac:dyDescent="0.35">
      <c r="F9" s="398" t="s">
        <v>2185</v>
      </c>
      <c r="G9" s="398"/>
      <c r="H9" s="398"/>
      <c r="I9" s="398"/>
      <c r="J9" s="398"/>
      <c r="K9" s="221"/>
      <c r="L9" s="221"/>
      <c r="M9" s="398"/>
      <c r="N9" s="398"/>
    </row>
    <row r="10" spans="6:14" s="17" customFormat="1" ht="30.9" customHeight="1" x14ac:dyDescent="0.35">
      <c r="F10" s="399" t="s">
        <v>2351</v>
      </c>
      <c r="G10" s="399"/>
      <c r="H10" s="399"/>
      <c r="I10" s="399"/>
      <c r="J10" s="399"/>
      <c r="K10" s="222"/>
      <c r="L10" s="83"/>
      <c r="M10" s="404"/>
      <c r="N10" s="404"/>
    </row>
    <row r="11" spans="6:14" s="17" customFormat="1" ht="29.25" customHeight="1" x14ac:dyDescent="0.35">
      <c r="F11" s="400" t="s">
        <v>2352</v>
      </c>
      <c r="G11" s="400"/>
      <c r="H11" s="400"/>
      <c r="I11" s="400"/>
      <c r="J11" s="400"/>
      <c r="K11" s="223"/>
      <c r="L11" s="83"/>
      <c r="M11" s="404"/>
      <c r="N11" s="404"/>
    </row>
    <row r="12" spans="6:14" s="17" customFormat="1" ht="33.65" customHeight="1" x14ac:dyDescent="0.35">
      <c r="F12" s="400" t="s">
        <v>2353</v>
      </c>
      <c r="G12" s="400"/>
      <c r="H12" s="400"/>
      <c r="I12" s="400"/>
      <c r="J12" s="400"/>
      <c r="K12" s="223"/>
      <c r="L12" s="83"/>
      <c r="M12" s="404"/>
      <c r="N12" s="404"/>
    </row>
    <row r="13" spans="6:14" s="17" customFormat="1" ht="36" customHeight="1" x14ac:dyDescent="0.35">
      <c r="F13" s="405" t="s">
        <v>2354</v>
      </c>
      <c r="G13" s="405"/>
      <c r="H13" s="405"/>
      <c r="I13" s="405"/>
      <c r="J13" s="405"/>
      <c r="K13" s="224"/>
      <c r="L13" s="83"/>
      <c r="M13" s="404"/>
      <c r="N13" s="404"/>
    </row>
    <row r="14" spans="6:14" s="17" customFormat="1" ht="50.25" customHeight="1" x14ac:dyDescent="0.35">
      <c r="F14" s="406" t="s">
        <v>2355</v>
      </c>
      <c r="G14" s="406"/>
      <c r="H14" s="406"/>
      <c r="I14" s="406"/>
      <c r="J14" s="406"/>
      <c r="K14" s="225"/>
      <c r="L14" s="83"/>
      <c r="M14" s="404"/>
      <c r="N14" s="404"/>
    </row>
    <row r="15" spans="6:14" s="17" customFormat="1" ht="33" customHeight="1" x14ac:dyDescent="0.35">
      <c r="F15" s="401" t="s">
        <v>2108</v>
      </c>
      <c r="G15" s="401"/>
      <c r="H15" s="401"/>
      <c r="I15" s="401"/>
      <c r="J15" s="401"/>
      <c r="K15" s="226"/>
      <c r="L15" s="83"/>
      <c r="M15" s="227"/>
      <c r="N15" s="227"/>
    </row>
    <row r="16" spans="6:14" s="17" customFormat="1" ht="16" x14ac:dyDescent="0.4">
      <c r="F16" s="385" t="s">
        <v>2238</v>
      </c>
      <c r="G16" s="385"/>
      <c r="H16" s="385"/>
      <c r="I16" s="385"/>
      <c r="J16" s="385"/>
      <c r="K16" s="385"/>
      <c r="L16" s="385"/>
      <c r="M16" s="385"/>
      <c r="N16" s="385"/>
    </row>
    <row r="17" spans="2:21" s="17" customFormat="1" ht="16" x14ac:dyDescent="0.35"/>
    <row r="18" spans="2:21" s="17" customFormat="1" ht="22.5" x14ac:dyDescent="0.35">
      <c r="F18" s="228" t="s">
        <v>2107</v>
      </c>
      <c r="G18" s="83"/>
      <c r="H18" s="229"/>
      <c r="I18" s="83"/>
      <c r="J18" s="229"/>
      <c r="K18" s="229"/>
      <c r="M18" s="230" t="s">
        <v>2109</v>
      </c>
      <c r="N18" s="231"/>
    </row>
    <row r="19" spans="2:21" s="17" customFormat="1" ht="15.65" customHeight="1" x14ac:dyDescent="0.35">
      <c r="M19" s="393" t="s">
        <v>2539</v>
      </c>
      <c r="N19" s="394"/>
    </row>
    <row r="20" spans="2:21" ht="16" x14ac:dyDescent="0.35">
      <c r="F20" s="403" t="s">
        <v>2356</v>
      </c>
      <c r="G20" s="403"/>
      <c r="H20" s="403"/>
      <c r="I20" s="403"/>
      <c r="J20" s="403"/>
      <c r="K20" s="300"/>
      <c r="M20" s="17"/>
      <c r="N20" s="17"/>
    </row>
    <row r="21" spans="2:21" ht="14.15" customHeight="1" x14ac:dyDescent="0.35">
      <c r="B21" s="232" t="s">
        <v>1403</v>
      </c>
      <c r="C21" s="232" t="s">
        <v>1404</v>
      </c>
      <c r="D21" s="232" t="s">
        <v>1405</v>
      </c>
      <c r="E21" s="232" t="s">
        <v>1406</v>
      </c>
      <c r="F21" s="233" t="s">
        <v>2111</v>
      </c>
      <c r="G21" s="218" t="s">
        <v>1467</v>
      </c>
      <c r="H21" s="234" t="s">
        <v>1352</v>
      </c>
      <c r="I21" s="218" t="s">
        <v>1409</v>
      </c>
      <c r="J21" s="218" t="s">
        <v>1353</v>
      </c>
      <c r="K21" s="218" t="s">
        <v>970</v>
      </c>
      <c r="M21" s="397" t="s">
        <v>2110</v>
      </c>
      <c r="N21" s="397"/>
    </row>
    <row r="22" spans="2:21" ht="42" x14ac:dyDescent="0.35">
      <c r="B22" s="232" t="str">
        <f>IFERROR(VLOOKUP(Government_revenues_table[[#This Row],[Classification SFP]],Table6_GFS_codes_classification[],COLUMNS($F:F)+3,FALSE),"Do not enter data")</f>
        <v>Impôts (11E)</v>
      </c>
      <c r="C22" s="232" t="str">
        <f>IFERROR(VLOOKUP(Government_revenues_table[[#This Row],[Classification SFP]],Table6_GFS_codes_classification[],COLUMNS($F:G)+3,FALSE),"Do not enter data")</f>
        <v>Impôts sur le revenu, le bénéfice et les plus-values</v>
      </c>
      <c r="D22" s="232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2" s="232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2" s="321" t="s">
        <v>1425</v>
      </c>
      <c r="G22" s="235" t="s">
        <v>2105</v>
      </c>
      <c r="H22" s="321" t="s">
        <v>2554</v>
      </c>
      <c r="I22" s="322" t="s">
        <v>2819</v>
      </c>
      <c r="J22" s="323">
        <v>270394286.56999999</v>
      </c>
      <c r="K22" s="323" t="s">
        <v>1469</v>
      </c>
      <c r="M22" s="402" t="s">
        <v>2112</v>
      </c>
      <c r="N22" s="402"/>
    </row>
    <row r="23" spans="2:21" x14ac:dyDescent="0.35">
      <c r="B23" s="232" t="str">
        <f>IFERROR(VLOOKUP(Government_revenues_table[[#This Row],[Classification SFP]],Table6_GFS_codes_classification[],COLUMNS($F:F)+3,FALSE),"Do not enter data")</f>
        <v>Autre revenu (14E)</v>
      </c>
      <c r="C23" s="232" t="str">
        <f>IFERROR(VLOOKUP(Government_revenues_table[[#This Row],[Classification SFP]],Table6_GFS_codes_classification[],COLUMNS($F:G)+3,FALSE),"Do not enter data")</f>
        <v>Revenu dégagé de la propriété (141E)</v>
      </c>
      <c r="D23" s="232" t="str">
        <f>IFERROR(VLOOKUP(Government_revenues_table[[#This Row],[Classification SFP]],Table6_GFS_codes_classification[],COLUMNS($F:H)+3,FALSE),"Do not enter data")</f>
        <v>Loyers (1415E)</v>
      </c>
      <c r="E23" s="232" t="str">
        <f>IFERROR(VLOOKUP(Government_revenues_table[[#This Row],[Classification SFP]],Table6_GFS_codes_classification[],COLUMNS($F:I)+3,FALSE),"Do not enter data")</f>
        <v>Redevances (1415E1)</v>
      </c>
      <c r="F23" s="321" t="s">
        <v>1470</v>
      </c>
      <c r="G23" s="235" t="s">
        <v>2105</v>
      </c>
      <c r="H23" s="321" t="s">
        <v>2555</v>
      </c>
      <c r="I23" s="322" t="s">
        <v>2820</v>
      </c>
      <c r="J23" s="323">
        <v>174078356.56</v>
      </c>
      <c r="K23" s="323" t="s">
        <v>1469</v>
      </c>
      <c r="M23" s="402"/>
      <c r="N23" s="402"/>
    </row>
    <row r="24" spans="2:21" ht="56" x14ac:dyDescent="0.35">
      <c r="B24" s="232" t="str">
        <f>IFERROR(VLOOKUP(Government_revenues_table[[#This Row],[Classification SFP]],Table6_GFS_codes_classification[],COLUMNS($F:F)+3,FALSE),"Do not enter data")</f>
        <v>Impôts (11E)</v>
      </c>
      <c r="C24" s="232" t="str">
        <f>IFERROR(VLOOKUP(Government_revenues_table[[#This Row],[Classification SFP]],Table6_GFS_codes_classification[],COLUMNS($F:G)+3,FALSE),"Do not enter data")</f>
        <v>Impôts sur le revenu, le bénéfice et les plus-values</v>
      </c>
      <c r="D24" s="232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4" s="232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4" s="321" t="s">
        <v>1425</v>
      </c>
      <c r="G24" s="235" t="s">
        <v>2105</v>
      </c>
      <c r="H24" s="321" t="s">
        <v>2556</v>
      </c>
      <c r="I24" s="322" t="s">
        <v>2819</v>
      </c>
      <c r="J24" s="323">
        <v>151142851.46000001</v>
      </c>
      <c r="K24" s="323" t="s">
        <v>1469</v>
      </c>
      <c r="M24" s="402"/>
      <c r="N24" s="402"/>
    </row>
    <row r="25" spans="2:21" ht="28" x14ac:dyDescent="0.35">
      <c r="B25" s="232" t="str">
        <f>IFERROR(VLOOKUP(Government_revenues_table[[#This Row],[Classification SFP]],Table6_GFS_codes_classification[],COLUMNS($F:F)+3,FALSE),"Do not enter data")</f>
        <v>Impôts (11E)</v>
      </c>
      <c r="C25" s="232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25" s="232" t="str">
        <f>IFERROR(VLOOKUP(Government_revenues_table[[#This Row],[Classification SFP]],Table6_GFS_codes_classification[],COLUMNS($F:H)+3,FALSE),"Do not enter data")</f>
        <v>Droits de douane et autres droits d’importation (1151E)</v>
      </c>
      <c r="E25" s="232" t="str">
        <f>IFERROR(VLOOKUP(Government_revenues_table[[#This Row],[Classification SFP]],Table6_GFS_codes_classification[],COLUMNS($F:I)+3,FALSE),"Do not enter data")</f>
        <v>Droits de douane et autres droits d’importation (1151E)</v>
      </c>
      <c r="F25" s="324" t="s">
        <v>1437</v>
      </c>
      <c r="G25" s="235" t="s">
        <v>2105</v>
      </c>
      <c r="H25" s="321" t="s">
        <v>2557</v>
      </c>
      <c r="I25" s="322" t="s">
        <v>2821</v>
      </c>
      <c r="J25" s="323">
        <v>140612076</v>
      </c>
      <c r="K25" s="323" t="s">
        <v>1469</v>
      </c>
      <c r="M25" s="402"/>
      <c r="N25" s="402"/>
    </row>
    <row r="26" spans="2:21" ht="28" x14ac:dyDescent="0.35">
      <c r="B26" s="232" t="str">
        <f>IFERROR(VLOOKUP(Government_revenues_table[[#This Row],[Classification SFP]],Table6_GFS_codes_classification[],COLUMNS($F:F)+3,FALSE),"Do not enter data")</f>
        <v>Impôts (11E)</v>
      </c>
      <c r="C26" s="232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26" s="232" t="str">
        <f>IFERROR(VLOOKUP(Government_revenues_table[[#This Row],[Classification SFP]],Table6_GFS_codes_classification[],COLUMNS($F:H)+3,FALSE),"Do not enter data")</f>
        <v>Taxes sur les exportations (1152E)</v>
      </c>
      <c r="E26" s="232" t="str">
        <f>IFERROR(VLOOKUP(Government_revenues_table[[#This Row],[Classification SFP]],Table6_GFS_codes_classification[],COLUMNS($F:I)+3,FALSE),"Do not enter data")</f>
        <v>Taxes sur les exportations (1152E)</v>
      </c>
      <c r="F26" s="324" t="s">
        <v>1439</v>
      </c>
      <c r="G26" s="235" t="s">
        <v>2105</v>
      </c>
      <c r="H26" s="321" t="s">
        <v>2558</v>
      </c>
      <c r="I26" s="322" t="s">
        <v>2821</v>
      </c>
      <c r="J26" s="323">
        <v>123375368</v>
      </c>
      <c r="K26" s="323" t="s">
        <v>1469</v>
      </c>
      <c r="M26" s="402"/>
      <c r="N26" s="402"/>
    </row>
    <row r="27" spans="2:21" ht="42" x14ac:dyDescent="0.35">
      <c r="B27" s="232" t="str">
        <f>IFERROR(VLOOKUP(Government_revenues_table[[#This Row],[Classification SFP]],Table6_GFS_codes_classification[],COLUMNS($F:F)+3,FALSE),"Do not enter data")</f>
        <v>Autre revenu (14E)</v>
      </c>
      <c r="C27" s="232" t="str">
        <f>IFERROR(VLOOKUP(Government_revenues_table[[#This Row],[Classification SFP]],Table6_GFS_codes_classification[],COLUMNS($F:G)+3,FALSE),"Do not enter data")</f>
        <v>Revenu dégagé de la propriété (141E)</v>
      </c>
      <c r="D27" s="232" t="str">
        <f>IFERROR(VLOOKUP(Government_revenues_table[[#This Row],[Classification SFP]],Table6_GFS_codes_classification[],COLUMNS($F:H)+3,FALSE),"Do not enter data")</f>
        <v>Loyers (1415E)</v>
      </c>
      <c r="E27" s="232" t="str">
        <f>IFERROR(VLOOKUP(Government_revenues_table[[#This Row],[Classification SFP]],Table6_GFS_codes_classification[],COLUMNS($F:I)+3,FALSE),"Do not enter data")</f>
        <v>Droits sur la production (en nature ou en espèces)(1415E3)</v>
      </c>
      <c r="F27" s="321" t="s">
        <v>1450</v>
      </c>
      <c r="G27" s="237" t="s">
        <v>2105</v>
      </c>
      <c r="H27" s="321" t="s">
        <v>2559</v>
      </c>
      <c r="I27" s="322" t="s">
        <v>1471</v>
      </c>
      <c r="J27" s="323">
        <v>100200000</v>
      </c>
      <c r="K27" s="323" t="s">
        <v>1469</v>
      </c>
      <c r="M27" s="395" t="s">
        <v>2358</v>
      </c>
      <c r="N27" s="395"/>
    </row>
    <row r="28" spans="2:21" ht="28" x14ac:dyDescent="0.35">
      <c r="B28" s="232" t="str">
        <f>IFERROR(VLOOKUP(Government_revenues_table[[#This Row],[Classification SFP]],Table6_GFS_codes_classification[],COLUMNS($F:F)+3,FALSE),"Do not enter data")</f>
        <v>Impôts (11E)</v>
      </c>
      <c r="C28" s="232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8" s="232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8" s="232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8" s="321" t="s">
        <v>1395</v>
      </c>
      <c r="G28" s="237" t="s">
        <v>2105</v>
      </c>
      <c r="H28" s="321" t="s">
        <v>2560</v>
      </c>
      <c r="I28" s="322" t="s">
        <v>2827</v>
      </c>
      <c r="J28" s="323">
        <v>78334416.24000001</v>
      </c>
      <c r="K28" s="323" t="s">
        <v>1469</v>
      </c>
      <c r="M28" s="396" t="s">
        <v>2359</v>
      </c>
      <c r="N28" s="396"/>
    </row>
    <row r="29" spans="2:21" ht="42.5" thickBot="1" x14ac:dyDescent="0.4">
      <c r="B29" s="232" t="str">
        <f>IFERROR(VLOOKUP(Government_revenues_table[[#This Row],[Classification SFP]],Table6_GFS_codes_classification[],COLUMNS($F:F)+3,FALSE),"Do not enter data")</f>
        <v>Autre revenu (14E)</v>
      </c>
      <c r="C29" s="232" t="str">
        <f>IFERROR(VLOOKUP(Government_revenues_table[[#This Row],[Classification SFP]],Table6_GFS_codes_classification[],COLUMNS($F:G)+3,FALSE),"Do not enter data")</f>
        <v>Revenu dégagé de la propriété (141E)</v>
      </c>
      <c r="D29" s="232" t="str">
        <f>IFERROR(VLOOKUP(Government_revenues_table[[#This Row],[Classification SFP]],Table6_GFS_codes_classification[],COLUMNS($F:H)+3,FALSE),"Do not enter data")</f>
        <v>Loyers (1415E)</v>
      </c>
      <c r="E29" s="232" t="str">
        <f>IFERROR(VLOOKUP(Government_revenues_table[[#This Row],[Classification SFP]],Table6_GFS_codes_classification[],COLUMNS($F:I)+3,FALSE),"Do not enter data")</f>
        <v>Primes (1415E2)</v>
      </c>
      <c r="F29" s="321" t="s">
        <v>1419</v>
      </c>
      <c r="G29" s="237" t="s">
        <v>2105</v>
      </c>
      <c r="H29" s="321" t="s">
        <v>2561</v>
      </c>
      <c r="I29" s="322" t="s">
        <v>1471</v>
      </c>
      <c r="J29" s="323">
        <v>76434755</v>
      </c>
      <c r="K29" s="323" t="s">
        <v>1469</v>
      </c>
      <c r="M29" s="238"/>
      <c r="N29" s="238"/>
    </row>
    <row r="30" spans="2:21" ht="28" x14ac:dyDescent="0.35">
      <c r="B30" s="232" t="str">
        <f>IFERROR(VLOOKUP(Government_revenues_table[[#This Row],[Classification SFP]],Table6_GFS_codes_classification[],COLUMNS($F:F)+3,FALSE),"Do not enter data")</f>
        <v>Autre revenu (14E)</v>
      </c>
      <c r="C30" s="232" t="str">
        <f>IFERROR(VLOOKUP(Government_revenues_table[[#This Row],[Classification SFP]],Table6_GFS_codes_classification[],COLUMNS($F:G)+3,FALSE),"Do not enter data")</f>
        <v>Revenu dégagé de la propriété (141E)</v>
      </c>
      <c r="D30" s="232" t="str">
        <f>IFERROR(VLOOKUP(Government_revenues_table[[#This Row],[Classification SFP]],Table6_GFS_codes_classification[],COLUMNS($F:H)+3,FALSE),"Do not enter data")</f>
        <v>Loyers (1415E)</v>
      </c>
      <c r="E30" s="232" t="str">
        <f>IFERROR(VLOOKUP(Government_revenues_table[[#This Row],[Classification SFP]],Table6_GFS_codes_classification[],COLUMNS($F:I)+3,FALSE),"Do not enter data")</f>
        <v>Redevances (1415E1)</v>
      </c>
      <c r="F30" s="321" t="s">
        <v>1470</v>
      </c>
      <c r="G30" s="237" t="s">
        <v>2105</v>
      </c>
      <c r="H30" s="321" t="s">
        <v>2562</v>
      </c>
      <c r="I30" s="322" t="s">
        <v>1471</v>
      </c>
      <c r="J30" s="323">
        <v>74522377.980000019</v>
      </c>
      <c r="K30" s="323" t="s">
        <v>1469</v>
      </c>
      <c r="P30" s="156"/>
      <c r="Q30" s="18"/>
      <c r="R30" s="157"/>
      <c r="S30" s="18"/>
      <c r="T30" s="157"/>
      <c r="U30" s="18"/>
    </row>
    <row r="31" spans="2:21" ht="28" x14ac:dyDescent="0.35">
      <c r="B31" s="232" t="str">
        <f>IFERROR(VLOOKUP(Government_revenues_table[[#This Row],[Classification SFP]],Table6_GFS_codes_classification[],COLUMNS($F:F)+3,FALSE),"Do not enter data")</f>
        <v>Impôts (11E)</v>
      </c>
      <c r="C31" s="232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31" s="232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31" s="232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31" s="321" t="s">
        <v>1395</v>
      </c>
      <c r="G31" s="321" t="s">
        <v>2105</v>
      </c>
      <c r="H31" s="321" t="s">
        <v>2563</v>
      </c>
      <c r="I31" s="322" t="s">
        <v>2827</v>
      </c>
      <c r="J31" s="323">
        <v>69500337</v>
      </c>
      <c r="K31" s="323" t="s">
        <v>1469</v>
      </c>
      <c r="P31" s="392"/>
      <c r="Q31" s="392"/>
      <c r="R31" s="392"/>
      <c r="S31" s="392"/>
      <c r="T31" s="392"/>
      <c r="U31" s="392"/>
    </row>
    <row r="32" spans="2:21" ht="28" x14ac:dyDescent="0.35">
      <c r="B32" s="232" t="str">
        <f>IFERROR(VLOOKUP(Government_revenues_table[[#This Row],[Classification SFP]],Table6_GFS_codes_classification[],COLUMNS($F:F)+3,FALSE),"Do not enter data")</f>
        <v>Autre revenu (14E)</v>
      </c>
      <c r="C32" s="232" t="str">
        <f>IFERROR(VLOOKUP(Government_revenues_table[[#This Row],[Classification SFP]],Table6_GFS_codes_classification[],COLUMNS($F:G)+3,FALSE),"Do not enter data")</f>
        <v>Revenu dégagé de la propriété (141E)</v>
      </c>
      <c r="D32" s="232" t="str">
        <f>IFERROR(VLOOKUP(Government_revenues_table[[#This Row],[Classification SFP]],Table6_GFS_codes_classification[],COLUMNS($F:H)+3,FALSE),"Do not enter data")</f>
        <v>Loyers (1415E)</v>
      </c>
      <c r="E32" s="232" t="str">
        <f>IFERROR(VLOOKUP(Government_revenues_table[[#This Row],[Classification SFP]],Table6_GFS_codes_classification[],COLUMNS($F:I)+3,FALSE),"Do not enter data")</f>
        <v>Droits sur la production (en nature ou en espèces)(1415E3)</v>
      </c>
      <c r="F32" s="321" t="s">
        <v>1448</v>
      </c>
      <c r="G32" s="321" t="s">
        <v>1496</v>
      </c>
      <c r="H32" s="321" t="s">
        <v>2564</v>
      </c>
      <c r="I32" s="322" t="s">
        <v>2820</v>
      </c>
      <c r="J32" s="323">
        <v>68219760.810000002</v>
      </c>
      <c r="K32" s="323" t="s">
        <v>1469</v>
      </c>
    </row>
    <row r="33" spans="2:11" x14ac:dyDescent="0.35">
      <c r="B33" s="232" t="str">
        <f>IFERROR(VLOOKUP(Government_revenues_table[[#This Row],[Classification SFP]],Table6_GFS_codes_classification[],COLUMNS($F:F)+3,FALSE),"Do not enter data")</f>
        <v>Autre revenu (14E)</v>
      </c>
      <c r="C33" s="232" t="str">
        <f>IFERROR(VLOOKUP(Government_revenues_table[[#This Row],[Classification SFP]],Table6_GFS_codes_classification[],COLUMNS($F:G)+3,FALSE),"Do not enter data")</f>
        <v>Revenu dégagé de la propriété (141E)</v>
      </c>
      <c r="D33" s="232" t="str">
        <f>IFERROR(VLOOKUP(Government_revenues_table[[#This Row],[Classification SFP]],Table6_GFS_codes_classification[],COLUMNS($F:H)+3,FALSE),"Do not enter data")</f>
        <v>Loyers (1415E)</v>
      </c>
      <c r="E33" s="232" t="str">
        <f>IFERROR(VLOOKUP(Government_revenues_table[[#This Row],[Classification SFP]],Table6_GFS_codes_classification[],COLUMNS($F:I)+3,FALSE),"Do not enter data")</f>
        <v>Droits sur la production (en nature ou en espèces)(1415E3)</v>
      </c>
      <c r="F33" s="321" t="s">
        <v>1450</v>
      </c>
      <c r="G33" s="321" t="s">
        <v>2105</v>
      </c>
      <c r="H33" s="321" t="s">
        <v>2565</v>
      </c>
      <c r="I33" s="322" t="s">
        <v>1471</v>
      </c>
      <c r="J33" s="323">
        <v>53047424</v>
      </c>
      <c r="K33" s="323" t="s">
        <v>1469</v>
      </c>
    </row>
    <row r="34" spans="2:11" ht="42" x14ac:dyDescent="0.35">
      <c r="B34" s="232" t="str">
        <f>IFERROR(VLOOKUP(Government_revenues_table[[#This Row],[Classification SFP]],Table6_GFS_codes_classification[],COLUMNS($F:F)+3,FALSE),"Do not enter data")</f>
        <v>Impôts (11E)</v>
      </c>
      <c r="C34" s="232" t="str">
        <f>IFERROR(VLOOKUP(Government_revenues_table[[#This Row],[Classification SFP]],Table6_GFS_codes_classification[],COLUMNS($F:G)+3,FALSE),"Do not enter data")</f>
        <v>Impôts sur le revenu, le bénéfice et les plus-values</v>
      </c>
      <c r="D34" s="232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4" s="232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4" s="321" t="s">
        <v>1425</v>
      </c>
      <c r="G34" s="321" t="s">
        <v>1496</v>
      </c>
      <c r="H34" s="321" t="s">
        <v>2554</v>
      </c>
      <c r="I34" s="322" t="s">
        <v>2819</v>
      </c>
      <c r="J34" s="323">
        <v>51519775.190000013</v>
      </c>
      <c r="K34" s="323" t="s">
        <v>1469</v>
      </c>
    </row>
    <row r="35" spans="2:11" ht="28" x14ac:dyDescent="0.35">
      <c r="B35" s="239" t="str">
        <f>IFERROR(VLOOKUP(Government_revenues_table[[#This Row],[Classification SFP]],Table6_GFS_codes_classification[],COLUMNS($F:F)+3,FALSE),"Do not enter data")</f>
        <v>Autre revenu (14E)</v>
      </c>
      <c r="C35" s="239" t="str">
        <f>IFERROR(VLOOKUP(Government_revenues_table[[#This Row],[Classification SFP]],Table6_GFS_codes_classification[],COLUMNS($F:G)+3,FALSE),"Do not enter data")</f>
        <v>Ventes de marchandises et de services (142E)</v>
      </c>
      <c r="D35" s="239" t="str">
        <f>IFERROR(VLOOKUP(Government_revenues_table[[#This Row],[Classification SFP]],Table6_GFS_codes_classification[],COLUMNS($F:H)+3,FALSE),"Do not enter data")</f>
        <v>Frais administratifs pour services gouvernementaux (1422E)</v>
      </c>
      <c r="E35" s="239" t="str">
        <f>IFERROR(VLOOKUP(Government_revenues_table[[#This Row],[Classification SFP]],Table6_GFS_codes_classification[],COLUMNS($F:I)+3,FALSE),"Do not enter data")</f>
        <v>Frais administratifs pour services gouvernementaux (1422E)</v>
      </c>
      <c r="F35" s="321" t="s">
        <v>1421</v>
      </c>
      <c r="G35" s="321" t="s">
        <v>2105</v>
      </c>
      <c r="H35" s="321" t="s">
        <v>2566</v>
      </c>
      <c r="I35" s="322" t="s">
        <v>1471</v>
      </c>
      <c r="J35" s="323">
        <v>37223486</v>
      </c>
      <c r="K35" s="323" t="s">
        <v>1469</v>
      </c>
    </row>
    <row r="36" spans="2:11" ht="42" x14ac:dyDescent="0.35">
      <c r="B36" s="232" t="str">
        <f>IFERROR(VLOOKUP(Government_revenues_table[[#This Row],[Classification SFP]],Table6_GFS_codes_classification[],COLUMNS($F:F)+3,FALSE),"Do not enter data")</f>
        <v>Autre revenu (14E)</v>
      </c>
      <c r="C36" s="232" t="str">
        <f>IFERROR(VLOOKUP(Government_revenues_table[[#This Row],[Classification SFP]],Table6_GFS_codes_classification[],COLUMNS($F:G)+3,FALSE),"Do not enter data")</f>
        <v>Revenu dégagé de la propriété (141E)</v>
      </c>
      <c r="D36" s="232" t="str">
        <f>IFERROR(VLOOKUP(Government_revenues_table[[#This Row],[Classification SFP]],Table6_GFS_codes_classification[],COLUMNS($F:H)+3,FALSE),"Do not enter data")</f>
        <v>Loyers (1415E)</v>
      </c>
      <c r="E36" s="232" t="str">
        <f>IFERROR(VLOOKUP(Government_revenues_table[[#This Row],[Classification SFP]],Table6_GFS_codes_classification[],COLUMNS($F:I)+3,FALSE),"Do not enter data")</f>
        <v>Droits sur la production (en nature ou en espèces)(1415E3)</v>
      </c>
      <c r="F36" s="321" t="s">
        <v>1448</v>
      </c>
      <c r="G36" s="321" t="s">
        <v>2105</v>
      </c>
      <c r="H36" s="321" t="s">
        <v>2567</v>
      </c>
      <c r="I36" s="322" t="s">
        <v>2827</v>
      </c>
      <c r="J36" s="323">
        <v>27674571</v>
      </c>
      <c r="K36" s="323" t="s">
        <v>1469</v>
      </c>
    </row>
    <row r="37" spans="2:11" ht="28" x14ac:dyDescent="0.35">
      <c r="B37" s="232" t="str">
        <f>IFERROR(VLOOKUP(Government_revenues_table[[#This Row],[Classification SFP]],Table6_GFS_codes_classification[],COLUMNS($F:F)+3,FALSE),"Do not enter data")</f>
        <v>Autre revenu (14E)</v>
      </c>
      <c r="C37" s="232" t="str">
        <f>IFERROR(VLOOKUP(Government_revenues_table[[#This Row],[Classification SFP]],Table6_GFS_codes_classification[],COLUMNS($F:G)+3,FALSE),"Do not enter data")</f>
        <v>Revenu dégagé de la propriété (141E)</v>
      </c>
      <c r="D37" s="232" t="str">
        <f>IFERROR(VLOOKUP(Government_revenues_table[[#This Row],[Classification SFP]],Table6_GFS_codes_classification[],COLUMNS($F:H)+3,FALSE),"Do not enter data")</f>
        <v>Loyers (1415E)</v>
      </c>
      <c r="E37" s="232" t="str">
        <f>IFERROR(VLOOKUP(Government_revenues_table[[#This Row],[Classification SFP]],Table6_GFS_codes_classification[],COLUMNS($F:I)+3,FALSE),"Do not enter data")</f>
        <v>Droits sur la production (en nature ou en espèces)(1415E3)</v>
      </c>
      <c r="F37" s="321" t="s">
        <v>1448</v>
      </c>
      <c r="G37" s="321" t="s">
        <v>1496</v>
      </c>
      <c r="H37" s="321" t="s">
        <v>2568</v>
      </c>
      <c r="I37" s="322" t="s">
        <v>2820</v>
      </c>
      <c r="J37" s="323">
        <v>20410222.550000001</v>
      </c>
      <c r="K37" s="323" t="s">
        <v>1469</v>
      </c>
    </row>
    <row r="38" spans="2:11" x14ac:dyDescent="0.35">
      <c r="B38" s="232" t="str">
        <f>IFERROR(VLOOKUP(Government_revenues_table[[#This Row],[Classification SFP]],Table6_GFS_codes_classification[],COLUMNS($F:F)+3,FALSE),"Do not enter data")</f>
        <v>Autre revenu (14E)</v>
      </c>
      <c r="C38" s="232" t="str">
        <f>IFERROR(VLOOKUP(Government_revenues_table[[#This Row],[Classification SFP]],Table6_GFS_codes_classification[],COLUMNS($F:G)+3,FALSE),"Do not enter data")</f>
        <v>Revenu dégagé de la propriété (141E)</v>
      </c>
      <c r="D38" s="232" t="str">
        <f>IFERROR(VLOOKUP(Government_revenues_table[[#This Row],[Classification SFP]],Table6_GFS_codes_classification[],COLUMNS($F:H)+3,FALSE),"Do not enter data")</f>
        <v>Loyers (1415E)</v>
      </c>
      <c r="E38" s="232" t="str">
        <f>IFERROR(VLOOKUP(Government_revenues_table[[#This Row],[Classification SFP]],Table6_GFS_codes_classification[],COLUMNS($F:I)+3,FALSE),"Do not enter data")</f>
        <v>Redevances (1415E1)</v>
      </c>
      <c r="F38" s="321" t="s">
        <v>1470</v>
      </c>
      <c r="G38" s="321" t="s">
        <v>1496</v>
      </c>
      <c r="H38" s="321" t="s">
        <v>2569</v>
      </c>
      <c r="I38" s="322" t="s">
        <v>2820</v>
      </c>
      <c r="J38" s="323">
        <v>19458480.259999987</v>
      </c>
      <c r="K38" s="323" t="s">
        <v>1469</v>
      </c>
    </row>
    <row r="39" spans="2:11" ht="42" x14ac:dyDescent="0.35">
      <c r="B39" s="232" t="str">
        <f>IFERROR(VLOOKUP(Government_revenues_table[[#This Row],[Classification SFP]],Table6_GFS_codes_classification[],COLUMNS($F:F)+3,FALSE),"Do not enter data")</f>
        <v>Autre revenu (14E)</v>
      </c>
      <c r="C39" s="232" t="str">
        <f>IFERROR(VLOOKUP(Government_revenues_table[[#This Row],[Classification SFP]],Table6_GFS_codes_classification[],COLUMNS($F:G)+3,FALSE),"Do not enter data")</f>
        <v>Revenu dégagé de la propriété (141E)</v>
      </c>
      <c r="D39" s="232" t="str">
        <f>IFERROR(VLOOKUP(Government_revenues_table[[#This Row],[Classification SFP]],Table6_GFS_codes_classification[],COLUMNS($F:H)+3,FALSE),"Do not enter data")</f>
        <v>Loyers (1415E)</v>
      </c>
      <c r="E39" s="232" t="str">
        <f>IFERROR(VLOOKUP(Government_revenues_table[[#This Row],[Classification SFP]],Table6_GFS_codes_classification[],COLUMNS($F:I)+3,FALSE),"Do not enter data")</f>
        <v>Droits sur la production (en nature ou en espèces)(1415E3)</v>
      </c>
      <c r="F39" s="321" t="s">
        <v>1450</v>
      </c>
      <c r="G39" s="321" t="s">
        <v>2105</v>
      </c>
      <c r="H39" s="321" t="s">
        <v>2570</v>
      </c>
      <c r="I39" s="322" t="s">
        <v>1471</v>
      </c>
      <c r="J39" s="323">
        <v>15624947</v>
      </c>
      <c r="K39" s="323" t="s">
        <v>1469</v>
      </c>
    </row>
    <row r="40" spans="2:11" ht="28" x14ac:dyDescent="0.35">
      <c r="B40" s="232" t="str">
        <f>IFERROR(VLOOKUP(Government_revenues_table[[#This Row],[Classification SFP]],Table6_GFS_codes_classification[],COLUMNS($F:F)+3,FALSE),"Do not enter data")</f>
        <v>Autre revenu (14E)</v>
      </c>
      <c r="C40" s="232" t="str">
        <f>IFERROR(VLOOKUP(Government_revenues_table[[#This Row],[Classification SFP]],Table6_GFS_codes_classification[],COLUMNS($F:G)+3,FALSE),"Do not enter data")</f>
        <v>Amendes, peines et forfaits (143E)</v>
      </c>
      <c r="D40" s="232" t="str">
        <f>IFERROR(VLOOKUP(Government_revenues_table[[#This Row],[Classification SFP]],Table6_GFS_codes_classification[],COLUMNS($F:H)+3,FALSE),"Do not enter data")</f>
        <v>Amendes, peines et forfaits(143E)</v>
      </c>
      <c r="E40" s="232" t="str">
        <f>IFERROR(VLOOKUP(Government_revenues_table[[#This Row],[Classification SFP]],Table6_GFS_codes_classification[],COLUMNS($F:I)+3,FALSE),"Do not enter data")</f>
        <v>Amendes, peines et forfaits (143E)</v>
      </c>
      <c r="F40" s="321" t="s">
        <v>1401</v>
      </c>
      <c r="G40" s="321" t="s">
        <v>2105</v>
      </c>
      <c r="H40" s="321" t="s">
        <v>2571</v>
      </c>
      <c r="I40" s="322" t="s">
        <v>2819</v>
      </c>
      <c r="J40" s="323">
        <v>14629094.66</v>
      </c>
      <c r="K40" s="323" t="s">
        <v>1469</v>
      </c>
    </row>
    <row r="41" spans="2:11" x14ac:dyDescent="0.35">
      <c r="B41" s="232" t="str">
        <f>IFERROR(VLOOKUP(Government_revenues_table[[#This Row],[Classification SFP]],Table6_GFS_codes_classification[],COLUMNS($F:F)+3,FALSE),"Do not enter data")</f>
        <v>Autre revenu (14E)</v>
      </c>
      <c r="C41" s="232" t="str">
        <f>IFERROR(VLOOKUP(Government_revenues_table[[#This Row],[Classification SFP]],Table6_GFS_codes_classification[],COLUMNS($F:G)+3,FALSE),"Do not enter data")</f>
        <v>Revenu dégagé de la propriété (141E)</v>
      </c>
      <c r="D41" s="232" t="str">
        <f>IFERROR(VLOOKUP(Government_revenues_table[[#This Row],[Classification SFP]],Table6_GFS_codes_classification[],COLUMNS($F:H)+3,FALSE),"Do not enter data")</f>
        <v>Loyers (1415E)</v>
      </c>
      <c r="E41" s="232" t="str">
        <f>IFERROR(VLOOKUP(Government_revenues_table[[#This Row],[Classification SFP]],Table6_GFS_codes_classification[],COLUMNS($F:I)+3,FALSE),"Do not enter data")</f>
        <v>Primes (1415E2)</v>
      </c>
      <c r="F41" s="321" t="s">
        <v>1419</v>
      </c>
      <c r="G41" s="321" t="s">
        <v>1496</v>
      </c>
      <c r="H41" s="321" t="s">
        <v>2572</v>
      </c>
      <c r="I41" s="322" t="s">
        <v>2820</v>
      </c>
      <c r="J41" s="323">
        <v>12500000</v>
      </c>
      <c r="K41" s="323" t="s">
        <v>1469</v>
      </c>
    </row>
    <row r="42" spans="2:11" ht="28" x14ac:dyDescent="0.35">
      <c r="B42" s="232" t="str">
        <f>IFERROR(VLOOKUP(Government_revenues_table[[#This Row],[Classification SFP]],Table6_GFS_codes_classification[],COLUMNS($F:F)+3,FALSE),"Do not enter data")</f>
        <v>Impôts (11E)</v>
      </c>
      <c r="C42" s="232" t="str">
        <f>IFERROR(VLOOKUP(Government_revenues_table[[#This Row],[Classification SFP]],Table6_GFS_codes_classification[],COLUMNS($F:G)+3,FALSE),"Do not enter data")</f>
        <v>Impôts sur les biens et services (114E)</v>
      </c>
      <c r="D42" s="232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42" s="232" t="str">
        <f>IFERROR(VLOOKUP(Government_revenues_table[[#This Row],[Classification SFP]],Table6_GFS_codes_classification[],COLUMNS($F:I)+3,FALSE),"Do not enter data")</f>
        <v>Droits de licence (114521E)</v>
      </c>
      <c r="F42" s="321" t="s">
        <v>1432</v>
      </c>
      <c r="G42" s="321" t="s">
        <v>2105</v>
      </c>
      <c r="H42" s="321" t="s">
        <v>2573</v>
      </c>
      <c r="I42" s="322" t="s">
        <v>2820</v>
      </c>
      <c r="J42" s="323">
        <v>11581111.859999999</v>
      </c>
      <c r="K42" s="323" t="s">
        <v>1469</v>
      </c>
    </row>
    <row r="43" spans="2:11" x14ac:dyDescent="0.35">
      <c r="B43" s="232" t="str">
        <f>IFERROR(VLOOKUP(Government_revenues_table[[#This Row],[Classification SFP]],Table6_GFS_codes_classification[],COLUMNS($F:F)+3,FALSE),"Do not enter data")</f>
        <v>Impôts (11E)</v>
      </c>
      <c r="C43" s="232" t="str">
        <f>IFERROR(VLOOKUP(Government_revenues_table[[#This Row],[Classification SFP]],Table6_GFS_codes_classification[],COLUMNS($F:G)+3,FALSE),"Do not enter data")</f>
        <v>Impôts sur la propriété (113E)</v>
      </c>
      <c r="D43" s="232" t="str">
        <f>IFERROR(VLOOKUP(Government_revenues_table[[#This Row],[Classification SFP]],Table6_GFS_codes_classification[],COLUMNS($F:H)+3,FALSE),"Do not enter data")</f>
        <v>Impôts sur la propriété (113E)</v>
      </c>
      <c r="E43" s="232" t="str">
        <f>IFERROR(VLOOKUP(Government_revenues_table[[#This Row],[Classification SFP]],Table6_GFS_codes_classification[],COLUMNS($F:I)+3,FALSE),"Do not enter data")</f>
        <v>Impôts sur la propriété (113E)</v>
      </c>
      <c r="F43" s="321" t="s">
        <v>1392</v>
      </c>
      <c r="G43" s="321" t="s">
        <v>2105</v>
      </c>
      <c r="H43" s="321" t="s">
        <v>2574</v>
      </c>
      <c r="I43" s="322" t="s">
        <v>2819</v>
      </c>
      <c r="J43" s="323">
        <v>11038370</v>
      </c>
      <c r="K43" s="323" t="s">
        <v>1469</v>
      </c>
    </row>
    <row r="44" spans="2:11" ht="42" x14ac:dyDescent="0.35">
      <c r="B44" s="239" t="str">
        <f>IFERROR(VLOOKUP(Government_revenues_table[[#This Row],[Classification SFP]],Table6_GFS_codes_classification[],COLUMNS($F:F)+3,FALSE),"Do not enter data")</f>
        <v>Impôts (11E)</v>
      </c>
      <c r="C44" s="239" t="str">
        <f>IFERROR(VLOOKUP(Government_revenues_table[[#This Row],[Classification SFP]],Table6_GFS_codes_classification[],COLUMNS($F:G)+3,FALSE),"Do not enter data")</f>
        <v>Impôts sur le revenu, le bénéfice et les plus-values</v>
      </c>
      <c r="D44" s="239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44" s="239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44" s="321" t="s">
        <v>1425</v>
      </c>
      <c r="G44" s="321" t="s">
        <v>2105</v>
      </c>
      <c r="H44" s="321" t="s">
        <v>2575</v>
      </c>
      <c r="I44" s="322" t="s">
        <v>2819</v>
      </c>
      <c r="J44" s="323">
        <v>10865845</v>
      </c>
      <c r="K44" s="323" t="s">
        <v>1469</v>
      </c>
    </row>
    <row r="45" spans="2:11" x14ac:dyDescent="0.35">
      <c r="B45" s="232" t="str">
        <f>IFERROR(VLOOKUP(Government_revenues_table[[#This Row],[Classification SFP]],Table6_GFS_codes_classification[],COLUMNS($F:F)+3,FALSE),"Do not enter data")</f>
        <v>Autre revenu (14E)</v>
      </c>
      <c r="C45" s="232" t="str">
        <f>IFERROR(VLOOKUP(Government_revenues_table[[#This Row],[Classification SFP]],Table6_GFS_codes_classification[],COLUMNS($F:G)+3,FALSE),"Do not enter data")</f>
        <v>Revenu dégagé de la propriété (141E)</v>
      </c>
      <c r="D45" s="232" t="str">
        <f>IFERROR(VLOOKUP(Government_revenues_table[[#This Row],[Classification SFP]],Table6_GFS_codes_classification[],COLUMNS($F:H)+3,FALSE),"Do not enter data")</f>
        <v>Loyers (1415E)</v>
      </c>
      <c r="E45" s="232" t="str">
        <f>IFERROR(VLOOKUP(Government_revenues_table[[#This Row],[Classification SFP]],Table6_GFS_codes_classification[],COLUMNS($F:I)+3,FALSE),"Do not enter data")</f>
        <v>Redevances (1415E1)</v>
      </c>
      <c r="F45" s="321" t="s">
        <v>1470</v>
      </c>
      <c r="G45" s="321" t="s">
        <v>2105</v>
      </c>
      <c r="H45" s="321" t="s">
        <v>2569</v>
      </c>
      <c r="I45" s="322" t="s">
        <v>2820</v>
      </c>
      <c r="J45" s="323">
        <v>8888517.6300000027</v>
      </c>
      <c r="K45" s="323" t="s">
        <v>1469</v>
      </c>
    </row>
    <row r="46" spans="2:11" ht="28" x14ac:dyDescent="0.35">
      <c r="B46" s="232" t="str">
        <f>IFERROR(VLOOKUP(Government_revenues_table[[#This Row],[Classification SFP]],Table6_GFS_codes_classification[],COLUMNS($F:F)+3,FALSE),"Do not enter data")</f>
        <v>Autre revenu (14E)</v>
      </c>
      <c r="C46" s="232" t="str">
        <f>IFERROR(VLOOKUP(Government_revenues_table[[#This Row],[Classification SFP]],Table6_GFS_codes_classification[],COLUMNS($F:G)+3,FALSE),"Do not enter data")</f>
        <v>Revenu dégagé de la propriété (141E)</v>
      </c>
      <c r="D46" s="232" t="str">
        <f>IFERROR(VLOOKUP(Government_revenues_table[[#This Row],[Classification SFP]],Table6_GFS_codes_classification[],COLUMNS($F:H)+3,FALSE),"Do not enter data")</f>
        <v>Loyers (1415E)</v>
      </c>
      <c r="E46" s="232" t="str">
        <f>IFERROR(VLOOKUP(Government_revenues_table[[#This Row],[Classification SFP]],Table6_GFS_codes_classification[],COLUMNS($F:I)+3,FALSE),"Do not enter data")</f>
        <v>Primes (1415E2)</v>
      </c>
      <c r="F46" s="321" t="s">
        <v>1419</v>
      </c>
      <c r="G46" s="321" t="s">
        <v>1496</v>
      </c>
      <c r="H46" s="321" t="s">
        <v>2576</v>
      </c>
      <c r="I46" s="322" t="s">
        <v>2820</v>
      </c>
      <c r="J46" s="323">
        <v>7500000</v>
      </c>
      <c r="K46" s="323" t="s">
        <v>1469</v>
      </c>
    </row>
    <row r="47" spans="2:11" x14ac:dyDescent="0.35">
      <c r="B47" s="232" t="str">
        <f>IFERROR(VLOOKUP(Government_revenues_table[[#This Row],[Classification SFP]],Table6_GFS_codes_classification[],COLUMNS($F:F)+3,FALSE),"Do not enter data")</f>
        <v>Autre revenu (14E)</v>
      </c>
      <c r="C47" s="232" t="str">
        <f>IFERROR(VLOOKUP(Government_revenues_table[[#This Row],[Classification SFP]],Table6_GFS_codes_classification[],COLUMNS($F:G)+3,FALSE),"Do not enter data")</f>
        <v>Amendes, peines et forfaits (143E)</v>
      </c>
      <c r="D47" s="232" t="str">
        <f>IFERROR(VLOOKUP(Government_revenues_table[[#This Row],[Classification SFP]],Table6_GFS_codes_classification[],COLUMNS($F:H)+3,FALSE),"Do not enter data")</f>
        <v>Amendes, peines et forfaits(143E)</v>
      </c>
      <c r="E47" s="232" t="str">
        <f>IFERROR(VLOOKUP(Government_revenues_table[[#This Row],[Classification SFP]],Table6_GFS_codes_classification[],COLUMNS($F:I)+3,FALSE),"Do not enter data")</f>
        <v>Amendes, peines et forfaits (143E)</v>
      </c>
      <c r="F47" s="321" t="s">
        <v>1401</v>
      </c>
      <c r="G47" s="321" t="s">
        <v>2105</v>
      </c>
      <c r="H47" s="321" t="s">
        <v>2577</v>
      </c>
      <c r="I47" s="322" t="s">
        <v>2820</v>
      </c>
      <c r="J47" s="323">
        <v>5966106</v>
      </c>
      <c r="K47" s="323" t="s">
        <v>1469</v>
      </c>
    </row>
    <row r="48" spans="2:11" ht="28" x14ac:dyDescent="0.35">
      <c r="B48" s="239"/>
      <c r="C48" s="239"/>
      <c r="D48" s="239"/>
      <c r="E48" s="239"/>
      <c r="F48" s="321" t="s">
        <v>1401</v>
      </c>
      <c r="G48" s="321" t="s">
        <v>2105</v>
      </c>
      <c r="H48" s="321" t="s">
        <v>2578</v>
      </c>
      <c r="I48" s="322" t="s">
        <v>2819</v>
      </c>
      <c r="J48" s="323">
        <v>5609266.0599999996</v>
      </c>
      <c r="K48" s="323" t="s">
        <v>1469</v>
      </c>
    </row>
    <row r="49" spans="2:11" x14ac:dyDescent="0.35">
      <c r="B49" s="239"/>
      <c r="C49" s="239"/>
      <c r="D49" s="239"/>
      <c r="E49" s="239"/>
      <c r="F49" s="321" t="s">
        <v>1401</v>
      </c>
      <c r="G49" s="321" t="s">
        <v>2105</v>
      </c>
      <c r="H49" s="321" t="s">
        <v>2579</v>
      </c>
      <c r="I49" s="322" t="s">
        <v>2820</v>
      </c>
      <c r="J49" s="323">
        <v>5559810</v>
      </c>
      <c r="K49" s="323" t="s">
        <v>1469</v>
      </c>
    </row>
    <row r="50" spans="2:11" ht="42" x14ac:dyDescent="0.35">
      <c r="B50" s="239"/>
      <c r="C50" s="239"/>
      <c r="D50" s="239"/>
      <c r="E50" s="239"/>
      <c r="F50" s="321" t="s">
        <v>1432</v>
      </c>
      <c r="G50" s="321" t="s">
        <v>1496</v>
      </c>
      <c r="H50" s="321" t="s">
        <v>2580</v>
      </c>
      <c r="I50" s="322" t="s">
        <v>2820</v>
      </c>
      <c r="J50" s="323">
        <v>4752512</v>
      </c>
      <c r="K50" s="323" t="s">
        <v>1469</v>
      </c>
    </row>
    <row r="51" spans="2:11" ht="70" x14ac:dyDescent="0.35">
      <c r="B51" s="239"/>
      <c r="C51" s="239"/>
      <c r="D51" s="239"/>
      <c r="E51" s="239"/>
      <c r="F51" s="321" t="s">
        <v>1450</v>
      </c>
      <c r="G51" s="321" t="s">
        <v>2105</v>
      </c>
      <c r="H51" s="321" t="s">
        <v>2581</v>
      </c>
      <c r="I51" s="322" t="s">
        <v>1471</v>
      </c>
      <c r="J51" s="323">
        <v>4673085</v>
      </c>
      <c r="K51" s="323" t="s">
        <v>1469</v>
      </c>
    </row>
    <row r="52" spans="2:11" x14ac:dyDescent="0.35">
      <c r="B52" s="239"/>
      <c r="C52" s="239"/>
      <c r="D52" s="239"/>
      <c r="E52" s="239"/>
      <c r="F52" s="321" t="s">
        <v>1450</v>
      </c>
      <c r="G52" s="321" t="s">
        <v>2105</v>
      </c>
      <c r="H52" s="321" t="s">
        <v>2582</v>
      </c>
      <c r="I52" s="322" t="s">
        <v>1471</v>
      </c>
      <c r="J52" s="323">
        <v>3627739</v>
      </c>
      <c r="K52" s="323" t="s">
        <v>1469</v>
      </c>
    </row>
    <row r="53" spans="2:11" ht="56" x14ac:dyDescent="0.35">
      <c r="B53" s="239"/>
      <c r="C53" s="239"/>
      <c r="D53" s="239"/>
      <c r="E53" s="239"/>
      <c r="F53" s="321" t="s">
        <v>1425</v>
      </c>
      <c r="G53" s="321" t="s">
        <v>1496</v>
      </c>
      <c r="H53" s="321" t="s">
        <v>2556</v>
      </c>
      <c r="I53" s="322" t="s">
        <v>2819</v>
      </c>
      <c r="J53" s="323">
        <v>2991380.5900000003</v>
      </c>
      <c r="K53" s="323" t="s">
        <v>1469</v>
      </c>
    </row>
    <row r="54" spans="2:11" ht="28" x14ac:dyDescent="0.35">
      <c r="B54" s="239"/>
      <c r="C54" s="239"/>
      <c r="D54" s="239"/>
      <c r="E54" s="239"/>
      <c r="F54" s="321" t="s">
        <v>1421</v>
      </c>
      <c r="G54" s="321" t="s">
        <v>1496</v>
      </c>
      <c r="H54" s="321" t="s">
        <v>2583</v>
      </c>
      <c r="I54" s="322" t="s">
        <v>2820</v>
      </c>
      <c r="J54" s="323">
        <v>2232017.0200000005</v>
      </c>
      <c r="K54" s="323" t="s">
        <v>1469</v>
      </c>
    </row>
    <row r="55" spans="2:11" x14ac:dyDescent="0.35">
      <c r="B55" s="239"/>
      <c r="C55" s="239"/>
      <c r="D55" s="239"/>
      <c r="E55" s="239"/>
      <c r="F55" s="321" t="s">
        <v>1439</v>
      </c>
      <c r="G55" s="321" t="s">
        <v>1496</v>
      </c>
      <c r="H55" s="321" t="s">
        <v>2584</v>
      </c>
      <c r="I55" s="322" t="s">
        <v>2820</v>
      </c>
      <c r="J55" s="323">
        <v>2077800.75</v>
      </c>
      <c r="K55" s="323" t="s">
        <v>1469</v>
      </c>
    </row>
    <row r="56" spans="2:11" ht="28" x14ac:dyDescent="0.35">
      <c r="B56" s="239"/>
      <c r="C56" s="239"/>
      <c r="D56" s="239"/>
      <c r="E56" s="239"/>
      <c r="F56" s="321" t="s">
        <v>1395</v>
      </c>
      <c r="G56" s="321" t="s">
        <v>2105</v>
      </c>
      <c r="H56" s="321" t="s">
        <v>2586</v>
      </c>
      <c r="I56" s="322" t="s">
        <v>2820</v>
      </c>
      <c r="J56" s="323">
        <v>1936866.94</v>
      </c>
      <c r="K56" s="323" t="s">
        <v>1469</v>
      </c>
    </row>
    <row r="57" spans="2:11" ht="28" x14ac:dyDescent="0.35">
      <c r="B57" s="239"/>
      <c r="C57" s="239"/>
      <c r="D57" s="239"/>
      <c r="E57" s="239"/>
      <c r="F57" s="321" t="s">
        <v>1416</v>
      </c>
      <c r="G57" s="321" t="s">
        <v>1496</v>
      </c>
      <c r="H57" s="321" t="s">
        <v>2587</v>
      </c>
      <c r="I57" s="322" t="s">
        <v>2820</v>
      </c>
      <c r="J57" s="323">
        <v>1861693.4400000053</v>
      </c>
      <c r="K57" s="323" t="s">
        <v>1469</v>
      </c>
    </row>
    <row r="58" spans="2:11" x14ac:dyDescent="0.35">
      <c r="B58" s="239"/>
      <c r="C58" s="239"/>
      <c r="D58" s="239"/>
      <c r="E58" s="239"/>
      <c r="F58" s="321" t="s">
        <v>1450</v>
      </c>
      <c r="G58" s="321" t="s">
        <v>2105</v>
      </c>
      <c r="H58" s="321" t="s">
        <v>2588</v>
      </c>
      <c r="I58" s="322" t="s">
        <v>1471</v>
      </c>
      <c r="J58" s="323">
        <v>1658825</v>
      </c>
      <c r="K58" s="323" t="s">
        <v>1469</v>
      </c>
    </row>
    <row r="59" spans="2:11" ht="28" x14ac:dyDescent="0.35">
      <c r="B59" s="239"/>
      <c r="C59" s="239"/>
      <c r="D59" s="239"/>
      <c r="E59" s="239"/>
      <c r="F59" s="321" t="s">
        <v>1415</v>
      </c>
      <c r="G59" s="321" t="s">
        <v>1496</v>
      </c>
      <c r="H59" s="321" t="s">
        <v>2585</v>
      </c>
      <c r="I59" s="322" t="s">
        <v>1471</v>
      </c>
      <c r="J59" s="323">
        <v>1614389.56</v>
      </c>
      <c r="K59" s="323" t="s">
        <v>1469</v>
      </c>
    </row>
    <row r="60" spans="2:11" ht="28" x14ac:dyDescent="0.35">
      <c r="B60" s="239"/>
      <c r="C60" s="239"/>
      <c r="D60" s="239"/>
      <c r="E60" s="239"/>
      <c r="F60" s="321" t="s">
        <v>1395</v>
      </c>
      <c r="G60" s="321" t="s">
        <v>2105</v>
      </c>
      <c r="H60" s="321" t="s">
        <v>2589</v>
      </c>
      <c r="I60" s="322" t="s">
        <v>2827</v>
      </c>
      <c r="J60" s="323">
        <v>929451</v>
      </c>
      <c r="K60" s="323" t="s">
        <v>1469</v>
      </c>
    </row>
    <row r="61" spans="2:11" ht="28" x14ac:dyDescent="0.35">
      <c r="B61" s="239"/>
      <c r="C61" s="239"/>
      <c r="D61" s="239"/>
      <c r="E61" s="239"/>
      <c r="F61" s="321" t="s">
        <v>1421</v>
      </c>
      <c r="G61" s="321" t="s">
        <v>2105</v>
      </c>
      <c r="H61" s="321" t="s">
        <v>2583</v>
      </c>
      <c r="I61" s="322" t="s">
        <v>2820</v>
      </c>
      <c r="J61" s="323">
        <v>787328.53999999468</v>
      </c>
      <c r="K61" s="323" t="s">
        <v>1469</v>
      </c>
    </row>
    <row r="62" spans="2:11" x14ac:dyDescent="0.35">
      <c r="B62" s="239"/>
      <c r="C62" s="239"/>
      <c r="D62" s="239"/>
      <c r="E62" s="239"/>
      <c r="F62" s="321" t="s">
        <v>1401</v>
      </c>
      <c r="G62" s="321" t="s">
        <v>2105</v>
      </c>
      <c r="H62" s="321" t="s">
        <v>2590</v>
      </c>
      <c r="I62" s="322" t="s">
        <v>1471</v>
      </c>
      <c r="J62" s="323">
        <v>750000</v>
      </c>
      <c r="K62" s="323" t="s">
        <v>1469</v>
      </c>
    </row>
    <row r="63" spans="2:11" ht="28" x14ac:dyDescent="0.35">
      <c r="B63" s="239"/>
      <c r="C63" s="239"/>
      <c r="D63" s="239"/>
      <c r="E63" s="239"/>
      <c r="F63" s="321" t="s">
        <v>1421</v>
      </c>
      <c r="G63" s="321" t="s">
        <v>2105</v>
      </c>
      <c r="H63" s="321" t="s">
        <v>2591</v>
      </c>
      <c r="I63" s="322" t="s">
        <v>1471</v>
      </c>
      <c r="J63" s="323">
        <v>674875</v>
      </c>
      <c r="K63" s="323" t="s">
        <v>1469</v>
      </c>
    </row>
    <row r="64" spans="2:11" ht="42" x14ac:dyDescent="0.35">
      <c r="B64" s="239"/>
      <c r="C64" s="239"/>
      <c r="D64" s="239"/>
      <c r="E64" s="239"/>
      <c r="F64" s="321" t="s">
        <v>1401</v>
      </c>
      <c r="G64" s="321" t="s">
        <v>2105</v>
      </c>
      <c r="H64" s="321" t="s">
        <v>2592</v>
      </c>
      <c r="I64" s="322" t="s">
        <v>2821</v>
      </c>
      <c r="J64" s="323">
        <v>625187.5</v>
      </c>
      <c r="K64" s="323" t="s">
        <v>1469</v>
      </c>
    </row>
    <row r="65" spans="2:11" ht="28" x14ac:dyDescent="0.35">
      <c r="B65" s="239"/>
      <c r="C65" s="239"/>
      <c r="D65" s="239"/>
      <c r="E65" s="239"/>
      <c r="F65" s="321" t="s">
        <v>1421</v>
      </c>
      <c r="G65" s="321" t="s">
        <v>2105</v>
      </c>
      <c r="H65" s="321" t="s">
        <v>2593</v>
      </c>
      <c r="I65" s="322" t="s">
        <v>2827</v>
      </c>
      <c r="J65" s="323">
        <v>597340</v>
      </c>
      <c r="K65" s="323" t="s">
        <v>1469</v>
      </c>
    </row>
    <row r="66" spans="2:11" x14ac:dyDescent="0.35">
      <c r="B66" s="239"/>
      <c r="C66" s="239"/>
      <c r="D66" s="239"/>
      <c r="E66" s="239"/>
      <c r="F66" s="321" t="s">
        <v>1450</v>
      </c>
      <c r="G66" s="321" t="s">
        <v>2105</v>
      </c>
      <c r="H66" s="321" t="s">
        <v>2594</v>
      </c>
      <c r="I66" s="322" t="s">
        <v>1471</v>
      </c>
      <c r="J66" s="323">
        <v>586177</v>
      </c>
      <c r="K66" s="323" t="s">
        <v>1469</v>
      </c>
    </row>
    <row r="67" spans="2:11" ht="28" x14ac:dyDescent="0.35">
      <c r="B67" s="239"/>
      <c r="C67" s="239"/>
      <c r="D67" s="239"/>
      <c r="E67" s="239"/>
      <c r="F67" s="321" t="s">
        <v>1421</v>
      </c>
      <c r="G67" s="321" t="s">
        <v>1496</v>
      </c>
      <c r="H67" s="321" t="s">
        <v>2595</v>
      </c>
      <c r="I67" s="322" t="s">
        <v>2822</v>
      </c>
      <c r="J67" s="323">
        <v>549860</v>
      </c>
      <c r="K67" s="323" t="s">
        <v>1469</v>
      </c>
    </row>
    <row r="68" spans="2:11" ht="28" x14ac:dyDescent="0.35">
      <c r="B68" s="239"/>
      <c r="C68" s="239"/>
      <c r="D68" s="239"/>
      <c r="E68" s="239"/>
      <c r="F68" s="321" t="s">
        <v>1419</v>
      </c>
      <c r="G68" s="321" t="s">
        <v>2105</v>
      </c>
      <c r="H68" s="321" t="s">
        <v>2596</v>
      </c>
      <c r="I68" s="322" t="s">
        <v>2820</v>
      </c>
      <c r="J68" s="323">
        <v>538801</v>
      </c>
      <c r="K68" s="323" t="s">
        <v>1469</v>
      </c>
    </row>
    <row r="69" spans="2:11" ht="42" x14ac:dyDescent="0.35">
      <c r="B69" s="239"/>
      <c r="C69" s="239"/>
      <c r="D69" s="239"/>
      <c r="E69" s="239"/>
      <c r="F69" s="321" t="s">
        <v>1421</v>
      </c>
      <c r="G69" s="321" t="s">
        <v>1496</v>
      </c>
      <c r="H69" s="321" t="s">
        <v>2597</v>
      </c>
      <c r="I69" s="322" t="s">
        <v>2822</v>
      </c>
      <c r="J69" s="323">
        <v>500000</v>
      </c>
      <c r="K69" s="323" t="s">
        <v>1469</v>
      </c>
    </row>
    <row r="70" spans="2:11" ht="28" x14ac:dyDescent="0.35">
      <c r="B70" s="239"/>
      <c r="C70" s="239"/>
      <c r="D70" s="239"/>
      <c r="E70" s="239"/>
      <c r="F70" s="321" t="s">
        <v>1415</v>
      </c>
      <c r="G70" s="321" t="s">
        <v>2105</v>
      </c>
      <c r="H70" s="321" t="s">
        <v>2585</v>
      </c>
      <c r="I70" s="322" t="s">
        <v>1471</v>
      </c>
      <c r="J70" s="323">
        <v>450000</v>
      </c>
      <c r="K70" s="323" t="s">
        <v>1469</v>
      </c>
    </row>
    <row r="71" spans="2:11" ht="28" x14ac:dyDescent="0.35">
      <c r="B71" s="239"/>
      <c r="C71" s="239"/>
      <c r="D71" s="239"/>
      <c r="E71" s="239"/>
      <c r="F71" s="321" t="s">
        <v>1395</v>
      </c>
      <c r="G71" s="321" t="s">
        <v>2105</v>
      </c>
      <c r="H71" s="321" t="s">
        <v>2598</v>
      </c>
      <c r="I71" s="322" t="s">
        <v>2827</v>
      </c>
      <c r="J71" s="323">
        <v>385548</v>
      </c>
      <c r="K71" s="323" t="s">
        <v>1469</v>
      </c>
    </row>
    <row r="72" spans="2:11" ht="28" x14ac:dyDescent="0.35">
      <c r="B72" s="239"/>
      <c r="C72" s="239"/>
      <c r="D72" s="239"/>
      <c r="E72" s="239"/>
      <c r="F72" s="321" t="s">
        <v>1435</v>
      </c>
      <c r="G72" s="321" t="s">
        <v>2105</v>
      </c>
      <c r="H72" s="321" t="s">
        <v>2599</v>
      </c>
      <c r="I72" s="322" t="s">
        <v>2827</v>
      </c>
      <c r="J72" s="323">
        <v>375148</v>
      </c>
      <c r="K72" s="323" t="s">
        <v>1469</v>
      </c>
    </row>
    <row r="73" spans="2:11" ht="28" x14ac:dyDescent="0.35">
      <c r="B73" s="239"/>
      <c r="C73" s="239"/>
      <c r="D73" s="239"/>
      <c r="E73" s="239"/>
      <c r="F73" s="321" t="s">
        <v>1395</v>
      </c>
      <c r="G73" s="321" t="s">
        <v>2105</v>
      </c>
      <c r="H73" s="321" t="s">
        <v>2600</v>
      </c>
      <c r="I73" s="322" t="s">
        <v>2827</v>
      </c>
      <c r="J73" s="323">
        <v>350000</v>
      </c>
      <c r="K73" s="323" t="s">
        <v>1469</v>
      </c>
    </row>
    <row r="74" spans="2:11" ht="28" x14ac:dyDescent="0.35">
      <c r="B74" s="239"/>
      <c r="C74" s="239"/>
      <c r="D74" s="239"/>
      <c r="E74" s="239"/>
      <c r="F74" s="321" t="s">
        <v>1450</v>
      </c>
      <c r="G74" s="321" t="s">
        <v>2105</v>
      </c>
      <c r="H74" s="321" t="s">
        <v>2601</v>
      </c>
      <c r="I74" s="322" t="s">
        <v>1471</v>
      </c>
      <c r="J74" s="323">
        <v>312000</v>
      </c>
      <c r="K74" s="323" t="s">
        <v>1469</v>
      </c>
    </row>
    <row r="75" spans="2:11" ht="56" x14ac:dyDescent="0.35">
      <c r="B75" s="239"/>
      <c r="C75" s="239"/>
      <c r="D75" s="239"/>
      <c r="E75" s="239"/>
      <c r="F75" s="321" t="s">
        <v>1470</v>
      </c>
      <c r="G75" s="321" t="s">
        <v>2105</v>
      </c>
      <c r="H75" s="321" t="s">
        <v>2602</v>
      </c>
      <c r="I75" s="322" t="s">
        <v>2820</v>
      </c>
      <c r="J75" s="323">
        <v>220336</v>
      </c>
      <c r="K75" s="323" t="s">
        <v>1469</v>
      </c>
    </row>
    <row r="76" spans="2:11" ht="28" x14ac:dyDescent="0.35">
      <c r="B76" s="239"/>
      <c r="C76" s="239"/>
      <c r="D76" s="239"/>
      <c r="E76" s="239"/>
      <c r="F76" s="321" t="s">
        <v>1395</v>
      </c>
      <c r="G76" s="321" t="s">
        <v>2105</v>
      </c>
      <c r="H76" s="321" t="s">
        <v>2603</v>
      </c>
      <c r="I76" s="322" t="s">
        <v>2827</v>
      </c>
      <c r="J76" s="323">
        <v>171126</v>
      </c>
      <c r="K76" s="323" t="s">
        <v>1469</v>
      </c>
    </row>
    <row r="77" spans="2:11" ht="42" x14ac:dyDescent="0.35">
      <c r="B77" s="239"/>
      <c r="C77" s="239"/>
      <c r="D77" s="239"/>
      <c r="E77" s="239"/>
      <c r="F77" s="321" t="s">
        <v>1535</v>
      </c>
      <c r="G77" s="321" t="s">
        <v>1496</v>
      </c>
      <c r="H77" s="321" t="s">
        <v>2604</v>
      </c>
      <c r="I77" s="322" t="s">
        <v>2823</v>
      </c>
      <c r="J77" s="323">
        <v>149978.57999999999</v>
      </c>
      <c r="K77" s="323" t="s">
        <v>1469</v>
      </c>
    </row>
    <row r="78" spans="2:11" ht="28" x14ac:dyDescent="0.35">
      <c r="B78" s="239"/>
      <c r="C78" s="239"/>
      <c r="D78" s="239"/>
      <c r="E78" s="239"/>
      <c r="F78" s="321" t="s">
        <v>1401</v>
      </c>
      <c r="G78" s="321" t="s">
        <v>1496</v>
      </c>
      <c r="H78" s="321" t="s">
        <v>2571</v>
      </c>
      <c r="I78" s="322" t="s">
        <v>2819</v>
      </c>
      <c r="J78" s="323">
        <v>52630.85</v>
      </c>
      <c r="K78" s="323" t="s">
        <v>1469</v>
      </c>
    </row>
    <row r="79" spans="2:11" ht="28" x14ac:dyDescent="0.35">
      <c r="B79" s="239"/>
      <c r="C79" s="239"/>
      <c r="D79" s="239"/>
      <c r="E79" s="239"/>
      <c r="F79" s="321" t="s">
        <v>1395</v>
      </c>
      <c r="G79" s="321" t="s">
        <v>1496</v>
      </c>
      <c r="H79" s="321" t="s">
        <v>2605</v>
      </c>
      <c r="I79" s="322" t="s">
        <v>2822</v>
      </c>
      <c r="J79" s="323">
        <v>50000</v>
      </c>
      <c r="K79" s="323" t="s">
        <v>1469</v>
      </c>
    </row>
    <row r="80" spans="2:11" ht="28" x14ac:dyDescent="0.35">
      <c r="B80" s="239"/>
      <c r="C80" s="239"/>
      <c r="D80" s="239"/>
      <c r="E80" s="239"/>
      <c r="F80" s="321" t="s">
        <v>1401</v>
      </c>
      <c r="G80" s="321" t="s">
        <v>1496</v>
      </c>
      <c r="H80" s="321" t="s">
        <v>2578</v>
      </c>
      <c r="I80" s="322" t="s">
        <v>2819</v>
      </c>
      <c r="J80" s="323">
        <v>27272.539999999997</v>
      </c>
      <c r="K80" s="323" t="s">
        <v>1469</v>
      </c>
    </row>
    <row r="81" spans="2:11" ht="42" x14ac:dyDescent="0.35">
      <c r="B81" s="239"/>
      <c r="C81" s="239"/>
      <c r="D81" s="239"/>
      <c r="E81" s="239"/>
      <c r="F81" s="321" t="s">
        <v>1470</v>
      </c>
      <c r="G81" s="321" t="s">
        <v>1496</v>
      </c>
      <c r="H81" s="321" t="s">
        <v>2580</v>
      </c>
      <c r="I81" s="322" t="s">
        <v>2820</v>
      </c>
      <c r="J81" s="323">
        <v>19343.860000000335</v>
      </c>
      <c r="K81" s="323" t="s">
        <v>1469</v>
      </c>
    </row>
    <row r="82" spans="2:11" ht="42" x14ac:dyDescent="0.35">
      <c r="B82" s="239"/>
      <c r="C82" s="239"/>
      <c r="D82" s="239"/>
      <c r="E82" s="239"/>
      <c r="F82" s="321" t="s">
        <v>1439</v>
      </c>
      <c r="G82" s="321" t="s">
        <v>2105</v>
      </c>
      <c r="H82" s="321" t="s">
        <v>2606</v>
      </c>
      <c r="I82" s="322" t="s">
        <v>2820</v>
      </c>
      <c r="J82" s="323">
        <v>3810</v>
      </c>
      <c r="K82" s="323" t="s">
        <v>1469</v>
      </c>
    </row>
    <row r="83" spans="2:11" x14ac:dyDescent="0.35">
      <c r="B83" s="239"/>
      <c r="C83" s="239"/>
      <c r="D83" s="239"/>
      <c r="E83" s="239"/>
      <c r="F83" s="321" t="s">
        <v>1470</v>
      </c>
      <c r="G83" s="321" t="s">
        <v>2105</v>
      </c>
      <c r="H83" s="321" t="s">
        <v>2607</v>
      </c>
      <c r="I83" s="322" t="s">
        <v>2827</v>
      </c>
      <c r="J83" s="323">
        <v>938</v>
      </c>
      <c r="K83" s="323" t="s">
        <v>1469</v>
      </c>
    </row>
    <row r="84" spans="2:11" x14ac:dyDescent="0.35">
      <c r="B84" s="232" t="str">
        <f>IFERROR(VLOOKUP(Government_revenues_table[[#This Row],[Classification SFP]],Table6_GFS_codes_classification[],COLUMNS($F:F)+3,FALSE),"Do not enter data")</f>
        <v>Do not enter data</v>
      </c>
      <c r="C84" s="232" t="str">
        <f>IFERROR(VLOOKUP(Government_revenues_table[[#This Row],[Classification SFP]],Table6_GFS_codes_classification[],COLUMNS($F:G)+3,FALSE),"Do not enter data")</f>
        <v>Do not enter data</v>
      </c>
      <c r="D84" s="232" t="str">
        <f>IFERROR(VLOOKUP(Government_revenues_table[[#This Row],[Classification SFP]],Table6_GFS_codes_classification[],COLUMNS($F:H)+3,FALSE),"Do not enter data")</f>
        <v>Do not enter data</v>
      </c>
      <c r="E84" s="232" t="str">
        <f>IFERROR(VLOOKUP(Government_revenues_table[[#This Row],[Classification SFP]],Table6_GFS_codes_classification[],COLUMNS($F:I)+3,FALSE),"Do not enter data")</f>
        <v>Do not enter data</v>
      </c>
      <c r="F84" s="240" t="s">
        <v>2360</v>
      </c>
      <c r="J84" s="236"/>
      <c r="K84" s="236"/>
    </row>
    <row r="85" spans="2:11" x14ac:dyDescent="0.35">
      <c r="B85" s="232"/>
      <c r="C85" s="232"/>
      <c r="D85" s="232"/>
      <c r="E85" s="232"/>
      <c r="F85" s="240"/>
      <c r="J85" s="236"/>
      <c r="K85" s="236"/>
    </row>
    <row r="86" spans="2:11" ht="14.5" thickBot="1" x14ac:dyDescent="0.4"/>
    <row r="87" spans="2:11" ht="16.5" thickBot="1" x14ac:dyDescent="0.45">
      <c r="I87" s="241" t="s">
        <v>2545</v>
      </c>
      <c r="J87" s="242">
        <f>SUMIF(Government_revenues_table[Devise],"USD",Government_revenues_table[Valeur des revenus])+(IFERROR(SUMIF(Government_revenues_table[Devise],"&lt;&gt;USD",Government_revenues_table[Valeur des revenus])/'Partie 1 - Présentation'!$E$51,0))</f>
        <v>1682445073.9999995</v>
      </c>
      <c r="K87" s="310"/>
    </row>
    <row r="88" spans="2:11" ht="14.5" thickBot="1" x14ac:dyDescent="0.4">
      <c r="J88" s="244"/>
    </row>
    <row r="89" spans="2:11" ht="16.5" thickBot="1" x14ac:dyDescent="0.45">
      <c r="I89" s="241" t="str">
        <f>"Total en "&amp;'Partie 1 - Présentation'!$E$50</f>
        <v>Total en CDF</v>
      </c>
      <c r="J89" s="242">
        <f>IF('Partie 1 - Présentation'!$E$50="USD",0,SUMIF(Government_revenues_table[Devise],'Partie 1 - Présentation'!$E$50,Government_revenues_table[Valeur des revenus]))+(IFERROR(SUMIF(Government_revenues_table[Devise],"USD",Government_revenues_table[Valeur des revenus])*'Partie 1 - Présentation'!$E$51,0))</f>
        <v>2437021689688.9995</v>
      </c>
      <c r="K89" s="310"/>
    </row>
    <row r="93" spans="2:11" ht="22.5" x14ac:dyDescent="0.35">
      <c r="F93" s="245" t="s">
        <v>2362</v>
      </c>
      <c r="G93" s="230"/>
      <c r="H93" s="230"/>
      <c r="I93" s="230"/>
      <c r="J93" s="230"/>
      <c r="K93" s="230"/>
    </row>
    <row r="94" spans="2:11" x14ac:dyDescent="0.35">
      <c r="F94" s="246" t="s">
        <v>2083</v>
      </c>
      <c r="G94" s="247"/>
      <c r="H94" s="247"/>
      <c r="I94" s="247"/>
      <c r="J94" s="248"/>
      <c r="K94" s="248"/>
    </row>
    <row r="95" spans="2:11" x14ac:dyDescent="0.35">
      <c r="F95" s="246"/>
      <c r="G95" s="247"/>
      <c r="H95" s="247"/>
      <c r="I95" s="247"/>
      <c r="J95" s="248"/>
      <c r="K95" s="248"/>
    </row>
    <row r="96" spans="2:11" x14ac:dyDescent="0.35">
      <c r="F96" s="246"/>
      <c r="G96" s="247"/>
      <c r="H96" s="247"/>
      <c r="I96" s="247"/>
      <c r="J96" s="248"/>
      <c r="K96" s="248"/>
    </row>
    <row r="97" spans="6:11" x14ac:dyDescent="0.35">
      <c r="F97" s="246" t="s">
        <v>2363</v>
      </c>
      <c r="G97" s="247" t="s">
        <v>2364</v>
      </c>
      <c r="H97" s="247"/>
      <c r="I97" s="247"/>
      <c r="J97" s="248"/>
      <c r="K97" s="248"/>
    </row>
    <row r="98" spans="6:11" x14ac:dyDescent="0.35">
      <c r="F98" s="246" t="s">
        <v>2365</v>
      </c>
      <c r="G98" s="247" t="s">
        <v>2366</v>
      </c>
      <c r="H98" s="247"/>
      <c r="I98" s="247"/>
      <c r="J98" s="248"/>
      <c r="K98" s="248"/>
    </row>
    <row r="99" spans="6:11" x14ac:dyDescent="0.35">
      <c r="F99" s="246"/>
      <c r="G99" s="249" t="s">
        <v>1467</v>
      </c>
      <c r="H99" s="249" t="s">
        <v>1352</v>
      </c>
      <c r="I99" s="249" t="s">
        <v>1409</v>
      </c>
      <c r="J99" s="250" t="s">
        <v>1353</v>
      </c>
      <c r="K99" s="251" t="s">
        <v>970</v>
      </c>
    </row>
    <row r="100" spans="6:11" x14ac:dyDescent="0.35">
      <c r="F100" s="246"/>
      <c r="G100" s="252" t="s">
        <v>1496</v>
      </c>
      <c r="H100" s="252" t="s">
        <v>2367</v>
      </c>
      <c r="I100" s="252" t="s">
        <v>1468</v>
      </c>
      <c r="J100" s="253">
        <v>987654321</v>
      </c>
      <c r="K100" s="248" t="s">
        <v>1469</v>
      </c>
    </row>
    <row r="101" spans="6:11" x14ac:dyDescent="0.35">
      <c r="F101" s="246"/>
      <c r="G101" s="247" t="s">
        <v>2357</v>
      </c>
      <c r="H101" s="247" t="s">
        <v>2368</v>
      </c>
      <c r="I101" s="247" t="s">
        <v>1468</v>
      </c>
      <c r="J101" s="248">
        <v>123456</v>
      </c>
      <c r="K101" s="254" t="s">
        <v>1469</v>
      </c>
    </row>
    <row r="102" spans="6:11" ht="14.5" thickBot="1" x14ac:dyDescent="0.4">
      <c r="F102" s="246"/>
      <c r="G102" s="255" t="s">
        <v>2361</v>
      </c>
      <c r="H102" s="255"/>
      <c r="I102" s="255"/>
      <c r="J102" s="256">
        <f>SUM(J100:J101)</f>
        <v>987777777</v>
      </c>
      <c r="K102" s="254" t="s">
        <v>1469</v>
      </c>
    </row>
    <row r="103" spans="6:11" ht="14.5" thickTop="1" x14ac:dyDescent="0.35">
      <c r="F103" s="246" t="s">
        <v>2369</v>
      </c>
      <c r="G103" s="247" t="s">
        <v>2370</v>
      </c>
      <c r="H103" s="247"/>
      <c r="I103" s="247"/>
      <c r="J103" s="248"/>
      <c r="K103" s="248"/>
    </row>
    <row r="104" spans="6:11" x14ac:dyDescent="0.35">
      <c r="F104" s="246" t="s">
        <v>2371</v>
      </c>
      <c r="G104" s="247" t="s">
        <v>2370</v>
      </c>
      <c r="H104" s="247"/>
      <c r="I104" s="247"/>
      <c r="J104" s="248"/>
      <c r="K104" s="248"/>
    </row>
    <row r="105" spans="6:11" x14ac:dyDescent="0.35">
      <c r="F105" s="246" t="s">
        <v>2372</v>
      </c>
      <c r="G105" s="247" t="s">
        <v>2370</v>
      </c>
      <c r="H105" s="247"/>
      <c r="I105" s="247"/>
      <c r="J105" s="248"/>
      <c r="K105" s="248"/>
    </row>
    <row r="106" spans="6:11" x14ac:dyDescent="0.35">
      <c r="F106" s="246"/>
      <c r="G106" s="247"/>
      <c r="H106" s="247"/>
      <c r="I106" s="247"/>
      <c r="J106" s="248"/>
      <c r="K106" s="248"/>
    </row>
    <row r="107" spans="6:11" x14ac:dyDescent="0.35">
      <c r="F107" s="246"/>
      <c r="G107" s="247"/>
      <c r="H107" s="247"/>
      <c r="I107" s="247"/>
      <c r="J107" s="248"/>
      <c r="K107" s="248"/>
    </row>
    <row r="108" spans="6:11" x14ac:dyDescent="0.35">
      <c r="F108" s="246"/>
      <c r="G108" s="247"/>
      <c r="H108" s="247"/>
      <c r="I108" s="247"/>
      <c r="J108" s="248"/>
      <c r="K108" s="248"/>
    </row>
    <row r="109" spans="6:11" x14ac:dyDescent="0.35">
      <c r="F109" s="246"/>
      <c r="G109" s="247"/>
      <c r="H109" s="247"/>
      <c r="I109" s="247"/>
      <c r="J109" s="248"/>
      <c r="K109" s="248"/>
    </row>
    <row r="110" spans="6:11" x14ac:dyDescent="0.35">
      <c r="F110" s="246"/>
      <c r="G110" s="247"/>
      <c r="H110" s="247"/>
      <c r="I110" s="247"/>
      <c r="J110" s="248"/>
      <c r="K110" s="248"/>
    </row>
    <row r="111" spans="6:11" x14ac:dyDescent="0.35">
      <c r="F111" s="246"/>
      <c r="G111" s="247"/>
      <c r="H111" s="247"/>
      <c r="I111" s="247"/>
      <c r="J111" s="248"/>
      <c r="K111" s="248"/>
    </row>
    <row r="112" spans="6:11" ht="16" x14ac:dyDescent="0.35">
      <c r="F112" s="49"/>
      <c r="G112" s="49"/>
      <c r="H112" s="49"/>
      <c r="I112" s="49"/>
      <c r="J112" s="49"/>
      <c r="K112" s="49"/>
    </row>
    <row r="115" spans="2:11" ht="16.5" thickBot="1" x14ac:dyDescent="0.45">
      <c r="B115" s="314" t="s">
        <v>2174</v>
      </c>
      <c r="C115" s="314"/>
      <c r="D115" s="314"/>
      <c r="E115" s="314"/>
      <c r="F115" s="314"/>
      <c r="G115" s="314"/>
      <c r="H115" s="314"/>
      <c r="I115" s="314"/>
      <c r="J115" s="314"/>
      <c r="K115" s="314"/>
    </row>
    <row r="116" spans="2:11" ht="16.5" thickBot="1" x14ac:dyDescent="0.45">
      <c r="B116" s="315" t="s">
        <v>2175</v>
      </c>
      <c r="C116" s="315"/>
      <c r="D116" s="315"/>
      <c r="E116" s="315"/>
      <c r="F116" s="315"/>
      <c r="G116" s="315"/>
      <c r="H116" s="315"/>
      <c r="I116" s="315"/>
      <c r="J116" s="315"/>
      <c r="K116" s="315"/>
    </row>
    <row r="117" spans="2:11" ht="16.5" thickBot="1" x14ac:dyDescent="0.45">
      <c r="B117" s="316" t="s">
        <v>2176</v>
      </c>
      <c r="C117" s="316"/>
      <c r="D117" s="316"/>
      <c r="E117" s="316"/>
      <c r="F117" s="316"/>
      <c r="G117" s="316"/>
      <c r="H117" s="316"/>
      <c r="I117" s="316"/>
      <c r="J117" s="316"/>
      <c r="K117" s="316"/>
    </row>
    <row r="118" spans="2:11" ht="16" x14ac:dyDescent="0.4">
      <c r="B118" s="317" t="s">
        <v>2177</v>
      </c>
      <c r="C118" s="317"/>
      <c r="D118" s="317"/>
      <c r="E118" s="317"/>
      <c r="F118" s="317"/>
      <c r="G118" s="317"/>
      <c r="H118" s="317"/>
      <c r="I118" s="317"/>
      <c r="J118" s="317"/>
      <c r="K118" s="317"/>
    </row>
    <row r="119" spans="2:11" ht="16.5" thickBot="1" x14ac:dyDescent="0.4">
      <c r="B119" s="62"/>
      <c r="C119" s="62"/>
      <c r="D119" s="62"/>
      <c r="E119" s="62"/>
      <c r="F119" s="62"/>
      <c r="G119" s="62"/>
      <c r="H119" s="71"/>
      <c r="I119" s="71"/>
      <c r="J119" s="71"/>
      <c r="K119" s="71"/>
    </row>
    <row r="120" spans="2:11" ht="19" x14ac:dyDescent="0.35">
      <c r="F120" s="205" t="s">
        <v>2232</v>
      </c>
      <c r="G120" s="17"/>
      <c r="H120" s="220"/>
      <c r="I120" s="17"/>
      <c r="J120" s="220"/>
      <c r="K120" s="220"/>
    </row>
    <row r="121" spans="2:11" ht="21" customHeight="1" x14ac:dyDescent="0.35">
      <c r="F121" s="366" t="s">
        <v>2382</v>
      </c>
      <c r="G121" s="366"/>
      <c r="H121" s="366"/>
      <c r="I121" s="17"/>
    </row>
    <row r="129" spans="14:14" x14ac:dyDescent="0.35">
      <c r="N129" s="311"/>
    </row>
    <row r="130" spans="14:14" x14ac:dyDescent="0.35">
      <c r="N130" s="311"/>
    </row>
    <row r="141" spans="14:14" ht="18.75" customHeight="1" x14ac:dyDescent="0.35"/>
    <row r="142" spans="14:14" ht="15.75" customHeight="1" x14ac:dyDescent="0.35"/>
    <row r="146" spans="2:14" ht="15.75" customHeight="1" x14ac:dyDescent="0.35"/>
    <row r="148" spans="2:14" s="17" customFormat="1" ht="17.25" hidden="1" customHeight="1" thickBot="1" x14ac:dyDescent="0.45">
      <c r="B148" s="218"/>
      <c r="C148" s="218"/>
      <c r="D148" s="218"/>
      <c r="E148" s="218"/>
      <c r="F148" s="218"/>
      <c r="G148" s="218"/>
      <c r="H148" s="218"/>
      <c r="I148" s="218"/>
      <c r="J148" s="218"/>
      <c r="K148" s="218"/>
      <c r="L148" s="314"/>
      <c r="M148" s="314"/>
      <c r="N148" s="314"/>
    </row>
    <row r="149" spans="2:14" s="17" customFormat="1" ht="24" hidden="1" customHeight="1" thickBot="1" x14ac:dyDescent="0.45">
      <c r="B149" s="218"/>
      <c r="C149" s="218"/>
      <c r="D149" s="218"/>
      <c r="E149" s="218"/>
      <c r="F149" s="218"/>
      <c r="G149" s="218"/>
      <c r="H149" s="218"/>
      <c r="I149" s="218"/>
      <c r="J149" s="218"/>
      <c r="K149" s="218"/>
      <c r="L149" s="315"/>
      <c r="M149" s="315"/>
      <c r="N149" s="315"/>
    </row>
    <row r="150" spans="2:14" s="17" customFormat="1" ht="19.5" hidden="1" customHeight="1" thickBot="1" x14ac:dyDescent="0.45">
      <c r="B150" s="218"/>
      <c r="C150" s="218"/>
      <c r="D150" s="218"/>
      <c r="E150" s="218"/>
      <c r="F150" s="218"/>
      <c r="G150" s="218"/>
      <c r="H150" s="218"/>
      <c r="I150" s="218"/>
      <c r="J150" s="218"/>
      <c r="K150" s="218"/>
      <c r="L150" s="316"/>
      <c r="M150" s="316"/>
      <c r="N150" s="316"/>
    </row>
    <row r="151" spans="2:14" s="17" customFormat="1" ht="18.75" hidden="1" customHeight="1" x14ac:dyDescent="0.4">
      <c r="B151" s="218"/>
      <c r="C151" s="218"/>
      <c r="D151" s="218"/>
      <c r="E151" s="218"/>
      <c r="F151" s="218"/>
      <c r="G151" s="218"/>
      <c r="H151" s="218"/>
      <c r="I151" s="218"/>
      <c r="J151" s="218"/>
      <c r="K151" s="218"/>
      <c r="L151" s="317"/>
      <c r="M151" s="317"/>
      <c r="N151" s="317"/>
    </row>
    <row r="152" spans="2:14" s="71" customFormat="1" ht="16" x14ac:dyDescent="0.35">
      <c r="B152" s="218"/>
      <c r="C152" s="218"/>
      <c r="D152" s="218"/>
      <c r="E152" s="218"/>
      <c r="F152" s="218"/>
      <c r="G152" s="218"/>
      <c r="H152" s="218"/>
      <c r="I152" s="218"/>
      <c r="J152" s="218"/>
      <c r="K152" s="218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F22:G85 I22:K85" name="Government revenues"/>
  </protectedRanges>
  <mergeCells count="18">
    <mergeCell ref="F121:H121"/>
    <mergeCell ref="F9:J9"/>
    <mergeCell ref="M9:N9"/>
    <mergeCell ref="F10:J10"/>
    <mergeCell ref="F11:J11"/>
    <mergeCell ref="F12:J12"/>
    <mergeCell ref="F15:J15"/>
    <mergeCell ref="M22:N26"/>
    <mergeCell ref="F20:J20"/>
    <mergeCell ref="M10:N14"/>
    <mergeCell ref="F16:N16"/>
    <mergeCell ref="F13:J13"/>
    <mergeCell ref="F14:J14"/>
    <mergeCell ref="P31:U31"/>
    <mergeCell ref="M19:N19"/>
    <mergeCell ref="M27:N27"/>
    <mergeCell ref="M28:N28"/>
    <mergeCell ref="M21:N21"/>
  </mergeCells>
  <dataValidations xWindow="818" yWindow="771" count="12">
    <dataValidation type="whole" allowBlank="1" showInputMessage="1" showErrorMessage="1" errorTitle="Veuillez ne pas modifier" error="Veuillez ne pas modifier ces cellules" sqref="F120:H120 F112:K114 L145:N147 I120:K121 L153:N154" xr:uid="{00000000-0002-0000-0400-000000000000}">
      <formula1>10000</formula1>
      <formula2>50000</formula2>
    </dataValidation>
    <dataValidation type="textLength" allowBlank="1" showInputMessage="1" showErrorMessage="1" errorTitle="Veuillez ne pas modifier" error="Veuillez ne pas modifier ces cellules" sqref="F93:K94 G21:H21 G18:K18 J20:J21" xr:uid="{00000000-0002-0000-0400-000001000000}">
      <formula1>10000</formula1>
      <formula2>50000</formula2>
    </dataValidation>
    <dataValidation type="list" showDropDown="1" showInputMessage="1" showErrorMessage="1" errorTitle="Veuillez ne pas modifier" error="Veuillez ne pas modifier ces cellules" sqref="M29:N29" xr:uid="{00000000-0002-0000-0400-000002000000}">
      <formula1>"#ERROR!"</formula1>
    </dataValidation>
    <dataValidation allowBlank="1" showInputMessage="1" showErrorMessage="1" errorTitle="Veuillez ne pas modifier" error="Veuillez ne pas modifier ces cellules" sqref="I21 F121:H121" xr:uid="{00000000-0002-0000-0400-000003000000}"/>
    <dataValidation type="whole" errorStyle="warning" allowBlank="1" showInputMessage="1" showErrorMessage="1" errorTitle="Veuillez ne pas remplir" error="Ces cellules seront complétées automatiquement" sqref="J87 J89" xr:uid="{00000000-0002-0000-0400-000004000000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M22:N28 B115:B118 F20:K20" xr:uid="{00000000-0002-0000-0400-000005000000}">
      <formula1>444</formula1>
      <formula2>445</formula2>
    </dataValidation>
    <dataValidation type="decimal" allowBlank="1" showInputMessage="1" showErrorMessage="1" errorTitle="Veuillez ne pas modifier" error="Veuillez ne pas modifier ces cellules" sqref="B119:G119" xr:uid="{00000000-0002-0000-0400-000006000000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00000000-0002-0000-0400-000007000000}">
      <formula1>4</formula1>
      <formula2>5</formula2>
    </dataValidation>
    <dataValidation type="whole" allowBlank="1" showInputMessage="1" showErrorMessage="1" sqref="M18:N21" xr:uid="{00000000-0002-0000-0400-000008000000}">
      <formula1>444</formula1>
      <formula2>445</formula2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22:J85" xr:uid="{00000000-0002-0000-0400-000009000000}">
      <formula1>0</formula1>
    </dataValidation>
    <dataValidation type="list" allowBlank="1" showInputMessage="1" showErrorMessage="1" sqref="F22:F85" xr:uid="{00000000-0002-0000-0400-00000A000000}">
      <formula1>GFS_list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22:H85" xr:uid="{00000000-0002-0000-0400-00000B000000}"/>
  </dataValidations>
  <hyperlinks>
    <hyperlink ref="M19" r:id="rId1" location="r5-1" display="EITI Requirement 5.1" xr:uid="{00000000-0004-0000-0400-000000000000}"/>
    <hyperlink ref="F16:N16" r:id="rId2" display="If you have any questions, please contact data@eiti.org" xr:uid="{00000000-0004-0000-0400-000001000000}"/>
    <hyperlink ref="F20" r:id="rId3" location="r4-1" display="EITI Requirement 4.1" xr:uid="{00000000-0004-0000-0400-000002000000}"/>
    <hyperlink ref="F20:J20" r:id="rId4" location="r4-1" display=" Exigence ITIE 4.1.d.: Divulgation exhaustive de la part du gouvernement " xr:uid="{00000000-0004-0000-0400-000003000000}"/>
    <hyperlink ref="B117:G117" r:id="rId5" display="Pour la version la plus récente des modèles de données résumées, consultez https://eiti.org/fr/document/modele-donnees-resumees-itie" xr:uid="{00000000-0004-0000-0400-000004000000}"/>
    <hyperlink ref="B116:G116" r:id="rId6" display="Vous voulez en savoir plus sur votre pays ? Vérifiez si votre pays met en œuvre la Norme ITIE en visitant https://eiti.org/countries" xr:uid="{00000000-0004-0000-0400-000005000000}"/>
    <hyperlink ref="B118:G118" r:id="rId7" display="Give us your feedback or report a conflict in the data! Write to us at  data@eiti.org" xr:uid="{00000000-0004-0000-0400-000006000000}"/>
    <hyperlink ref="M28:N28" r:id="rId8" display="or, https://www.imf.org/external/np/sta/gfsm/" xr:uid="{00000000-0004-0000-0400-000007000000}"/>
    <hyperlink ref="M27:N27" r:id="rId9" display="Pour plus d’orientations, visitez la page https://eiti.org/fr/document/modele-donnees-resumees-itie" xr:uid="{00000000-0004-0000-0400-000008000000}"/>
    <hyperlink ref="M19:N19" r:id="rId10" location="r5-1" display="Exigence ITIE 5.1.b: Classification des revenus" xr:uid="{00000000-0004-0000-0400-000009000000}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xWindow="818" yWindow="771" count="5">
        <x14:dataValidation type="list" allowBlank="1" showInputMessage="1" showErrorMessage="1" xr:uid="{00000000-0002-0000-0400-00000C000000}">
          <x14:formula1>
            <xm:f>Listes!$I$11:$I$168</xm:f>
          </x14:formula1>
          <xm:sqref>K100:K102</xm:sqref>
        </x14:dataValidation>
        <x14:dataValidation type="list" allowBlank="1" showInputMessage="1" showErrorMessage="1" xr:uid="{00000000-0002-0000-0400-00000D000000}">
          <x14:formula1>
            <xm:f>'C:\Users\kr65\Downloads\SD\2.0\[Summary Data 2.0 data validation french translation.xlsm]Lists'!#REF!</xm:f>
          </x14:formula1>
          <xm:sqref>B22:E85</xm:sqref>
        </x14:dataValidation>
        <x14:dataValidation type="list" allowBlank="1" showInputMessage="1" showErrorMessage="1" promptTitle="Veuillez sélectionner le secteur" prompt="Veuillez sélectionner le secteur parmi la liste" xr:uid="{00000000-0002-0000-0400-00000E000000}">
          <x14:formula1>
            <xm:f>Listes!$AA$3:$AA$9</xm:f>
          </x14:formula1>
          <xm:sqref>G22:G85</xm:sqref>
        </x14:dataValidation>
        <x14:dataValidation type="list" operator="greaterThanOrEqual" allowBlank="1" showInputMessage="1" showErrorMessage="1" errorTitle="Nombre" error="Veuillez saisir uniquement des chiffres dans cette cellule. " xr:uid="{00000000-0002-0000-0400-00000F000000}">
          <x14:formula1>
            <xm:f>Listes!$I$11:$I$168</xm:f>
          </x14:formula1>
          <xm:sqref>K22:K85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00000000-0002-0000-0400-000010000000}">
          <x14:formula1>
            <xm:f>'Partie 3 - Entités déclarantes'!$B$21:$B$31</xm:f>
          </x14:formula1>
          <xm:sqref>I22:I85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AH15709"/>
  <sheetViews>
    <sheetView showGridLines="0" tabSelected="1" topLeftCell="A14" zoomScale="70" zoomScaleNormal="70" workbookViewId="0">
      <selection activeCell="A22" sqref="A22:XFD22"/>
    </sheetView>
  </sheetViews>
  <sheetFormatPr defaultColWidth="9.08984375" defaultRowHeight="14" x14ac:dyDescent="0.35"/>
  <cols>
    <col min="1" max="1" width="3.90625" style="218" customWidth="1"/>
    <col min="2" max="2" width="10.453125" style="218" hidden="1" customWidth="1"/>
    <col min="3" max="3" width="89.453125" style="218" customWidth="1"/>
    <col min="4" max="4" width="18.36328125" style="218" customWidth="1"/>
    <col min="5" max="5" width="33.54296875" style="218" customWidth="1"/>
    <col min="6" max="6" width="17.36328125" style="218" customWidth="1"/>
    <col min="7" max="7" width="23.54296875" style="218" customWidth="1"/>
    <col min="8" max="8" width="25.453125" style="218" customWidth="1"/>
    <col min="9" max="9" width="20" style="218" customWidth="1"/>
    <col min="10" max="10" width="23" style="218" customWidth="1"/>
    <col min="11" max="11" width="39.08984375" style="218" bestFit="1" customWidth="1"/>
    <col min="12" max="12" width="20" style="218" customWidth="1"/>
    <col min="13" max="13" width="9.08984375" style="218"/>
    <col min="14" max="14" width="15.08984375" style="218" customWidth="1"/>
    <col min="15" max="16" width="9.08984375" style="218"/>
    <col min="17" max="33" width="15.90625" style="233" customWidth="1"/>
    <col min="34" max="16384" width="9.08984375" style="218"/>
  </cols>
  <sheetData>
    <row r="1" spans="3:12" hidden="1" x14ac:dyDescent="0.35"/>
    <row r="2" spans="3:12" ht="16" hidden="1" x14ac:dyDescent="0.35">
      <c r="C2" s="17"/>
      <c r="D2" s="17"/>
      <c r="E2" s="17"/>
      <c r="F2" s="17"/>
      <c r="G2" s="17"/>
      <c r="H2" s="17"/>
    </row>
    <row r="3" spans="3:12" ht="16" hidden="1" x14ac:dyDescent="0.35">
      <c r="C3" s="18"/>
      <c r="D3" s="17"/>
      <c r="E3" s="18"/>
      <c r="F3" s="17"/>
      <c r="G3" s="18"/>
      <c r="H3" s="17"/>
    </row>
    <row r="4" spans="3:12" ht="16" hidden="1" x14ac:dyDescent="0.35">
      <c r="C4" s="18"/>
      <c r="D4" s="17"/>
      <c r="E4" s="18"/>
      <c r="F4" s="17"/>
      <c r="G4" s="18"/>
      <c r="H4" s="17"/>
      <c r="K4" s="19" t="s">
        <v>2184</v>
      </c>
    </row>
    <row r="5" spans="3:12" ht="16" hidden="1" x14ac:dyDescent="0.35">
      <c r="C5" s="18"/>
      <c r="D5" s="17"/>
      <c r="E5" s="18"/>
      <c r="F5" s="17"/>
      <c r="G5" s="18"/>
      <c r="H5" s="17"/>
      <c r="K5" s="19">
        <f>Introduction!G4</f>
        <v>43868</v>
      </c>
    </row>
    <row r="6" spans="3:12" ht="16" hidden="1" x14ac:dyDescent="0.35">
      <c r="C6" s="17"/>
      <c r="D6" s="17"/>
      <c r="E6" s="17"/>
      <c r="F6" s="17"/>
      <c r="G6" s="17"/>
      <c r="H6" s="17"/>
    </row>
    <row r="7" spans="3:12" ht="16" hidden="1" x14ac:dyDescent="0.35">
      <c r="C7" s="17"/>
      <c r="D7" s="17"/>
      <c r="E7" s="17"/>
      <c r="F7" s="17"/>
      <c r="G7" s="17"/>
      <c r="H7" s="17"/>
      <c r="I7" s="233"/>
      <c r="J7" s="233"/>
      <c r="K7" s="233"/>
    </row>
    <row r="8" spans="3:12" x14ac:dyDescent="0.35">
      <c r="C8" s="233"/>
      <c r="D8" s="233"/>
      <c r="E8" s="233"/>
      <c r="F8" s="233"/>
      <c r="G8" s="233"/>
      <c r="H8" s="233"/>
      <c r="I8" s="233"/>
      <c r="J8" s="233"/>
      <c r="K8" s="233"/>
    </row>
    <row r="9" spans="3:12" ht="36.75" customHeight="1" x14ac:dyDescent="0.35">
      <c r="C9" s="21" t="s">
        <v>2373</v>
      </c>
      <c r="D9" s="257"/>
      <c r="E9" s="257"/>
      <c r="F9" s="258"/>
      <c r="G9" s="257"/>
      <c r="H9" s="257"/>
      <c r="I9" s="257"/>
      <c r="J9" s="257"/>
      <c r="K9" s="257"/>
      <c r="L9" s="259"/>
    </row>
    <row r="10" spans="3:12" ht="21" customHeight="1" x14ac:dyDescent="0.35">
      <c r="C10" s="398" t="s">
        <v>2185</v>
      </c>
      <c r="D10" s="398"/>
      <c r="E10" s="398"/>
      <c r="F10" s="398"/>
      <c r="G10" s="221"/>
      <c r="H10" s="221"/>
      <c r="I10" s="260"/>
      <c r="J10" s="221"/>
      <c r="K10" s="221"/>
      <c r="L10" s="221"/>
    </row>
    <row r="11" spans="3:12" ht="15.65" customHeight="1" x14ac:dyDescent="0.35">
      <c r="C11" s="411" t="s">
        <v>2374</v>
      </c>
      <c r="D11" s="411"/>
      <c r="E11" s="411"/>
      <c r="F11" s="411"/>
      <c r="G11" s="411"/>
      <c r="H11" s="261"/>
      <c r="I11" s="410"/>
      <c r="J11" s="410"/>
      <c r="K11" s="410"/>
      <c r="L11" s="259"/>
    </row>
    <row r="12" spans="3:12" ht="15.65" customHeight="1" x14ac:dyDescent="0.35">
      <c r="C12" s="411" t="s">
        <v>2375</v>
      </c>
      <c r="D12" s="411"/>
      <c r="E12" s="411"/>
      <c r="F12" s="411"/>
      <c r="G12" s="411"/>
      <c r="H12" s="261"/>
      <c r="I12" s="410"/>
      <c r="J12" s="410"/>
      <c r="K12" s="410"/>
      <c r="L12" s="259"/>
    </row>
    <row r="13" spans="3:12" ht="15.65" customHeight="1" x14ac:dyDescent="0.35">
      <c r="C13" s="411" t="s">
        <v>2376</v>
      </c>
      <c r="D13" s="411"/>
      <c r="E13" s="411"/>
      <c r="F13" s="411"/>
      <c r="G13" s="411"/>
      <c r="H13" s="261"/>
      <c r="I13" s="410"/>
      <c r="J13" s="410"/>
      <c r="K13" s="410"/>
      <c r="L13" s="259"/>
    </row>
    <row r="14" spans="3:12" ht="15.65" customHeight="1" x14ac:dyDescent="0.35">
      <c r="C14" s="411" t="s">
        <v>2377</v>
      </c>
      <c r="D14" s="411"/>
      <c r="E14" s="411"/>
      <c r="F14" s="411"/>
      <c r="G14" s="411"/>
      <c r="H14" s="261"/>
      <c r="I14" s="410"/>
      <c r="J14" s="410"/>
      <c r="K14" s="410"/>
      <c r="L14" s="259"/>
    </row>
    <row r="15" spans="3:12" ht="30" customHeight="1" x14ac:dyDescent="0.35">
      <c r="C15" s="411" t="s">
        <v>2378</v>
      </c>
      <c r="D15" s="411"/>
      <c r="E15" s="411"/>
      <c r="F15" s="411"/>
      <c r="G15" s="411"/>
      <c r="H15" s="261"/>
      <c r="I15" s="410"/>
      <c r="J15" s="410"/>
      <c r="K15" s="410"/>
      <c r="L15" s="259"/>
    </row>
    <row r="16" spans="3:12" ht="16" x14ac:dyDescent="0.4">
      <c r="C16" s="385" t="s">
        <v>2336</v>
      </c>
      <c r="D16" s="385"/>
      <c r="E16" s="385"/>
      <c r="F16" s="385"/>
      <c r="G16" s="385"/>
      <c r="H16" s="385"/>
      <c r="I16" s="385"/>
      <c r="J16" s="385"/>
      <c r="K16" s="385"/>
      <c r="L16" s="259"/>
    </row>
    <row r="18" spans="2:34" ht="22.5" x14ac:dyDescent="0.35">
      <c r="C18" s="407" t="s">
        <v>2379</v>
      </c>
      <c r="D18" s="407"/>
      <c r="E18" s="407"/>
      <c r="F18" s="407"/>
      <c r="G18" s="407"/>
      <c r="H18" s="407"/>
      <c r="I18" s="407"/>
      <c r="J18" s="407"/>
      <c r="K18" s="407"/>
    </row>
    <row r="19" spans="2:34" ht="14.25" customHeight="1" x14ac:dyDescent="0.35"/>
    <row r="20" spans="2:34" x14ac:dyDescent="0.35">
      <c r="C20" s="408" t="s">
        <v>2540</v>
      </c>
      <c r="D20" s="408"/>
      <c r="E20" s="408"/>
      <c r="F20" s="408"/>
      <c r="G20" s="408"/>
      <c r="H20" s="408"/>
      <c r="I20" s="408"/>
      <c r="J20" s="408"/>
      <c r="K20" s="409"/>
      <c r="L20" s="301"/>
      <c r="M20" s="301"/>
      <c r="N20" s="301"/>
    </row>
    <row r="21" spans="2:34" x14ac:dyDescent="0.35">
      <c r="B21" s="218" t="s">
        <v>1474</v>
      </c>
      <c r="C21" s="218" t="s">
        <v>1457</v>
      </c>
      <c r="D21" s="218" t="s">
        <v>1475</v>
      </c>
      <c r="E21" s="218" t="s">
        <v>1410</v>
      </c>
      <c r="F21" s="218" t="s">
        <v>1411</v>
      </c>
      <c r="G21" s="218" t="s">
        <v>1412</v>
      </c>
      <c r="H21" s="218" t="s">
        <v>1408</v>
      </c>
      <c r="I21" s="218" t="s">
        <v>1458</v>
      </c>
      <c r="J21" s="218" t="s">
        <v>1476</v>
      </c>
      <c r="K21" s="218" t="s">
        <v>2126</v>
      </c>
      <c r="L21" s="218" t="s">
        <v>2127</v>
      </c>
      <c r="M21" s="218" t="s">
        <v>2128</v>
      </c>
      <c r="N21" s="218" t="s">
        <v>1413</v>
      </c>
      <c r="Q21" s="218"/>
      <c r="AH21" s="233"/>
    </row>
    <row r="22" spans="2:34" x14ac:dyDescent="0.35">
      <c r="B22" s="218" t="str">
        <f>VLOOKUP(C22,Companies[],3,FALSE)</f>
        <v>Minier</v>
      </c>
      <c r="C22" s="233" t="s">
        <v>2610</v>
      </c>
      <c r="D22" s="233" t="s">
        <v>1468</v>
      </c>
      <c r="E22" s="233" t="s">
        <v>2571</v>
      </c>
      <c r="F22" s="233" t="s">
        <v>2543</v>
      </c>
      <c r="G22" s="233" t="s">
        <v>2609</v>
      </c>
      <c r="H22" s="233"/>
      <c r="I22" s="233" t="s">
        <v>1469</v>
      </c>
      <c r="J22" s="325">
        <v>7061.85</v>
      </c>
      <c r="K22" s="233" t="s">
        <v>2543</v>
      </c>
      <c r="L22" s="233" t="s">
        <v>2763</v>
      </c>
      <c r="M22" s="218" t="s">
        <v>2763</v>
      </c>
      <c r="Q22" s="218"/>
      <c r="AH22" s="233"/>
    </row>
    <row r="23" spans="2:34" x14ac:dyDescent="0.35">
      <c r="B23" s="218" t="str">
        <f>VLOOKUP(C23,Companies[],3,FALSE)</f>
        <v>Minier</v>
      </c>
      <c r="C23" s="233" t="s">
        <v>2610</v>
      </c>
      <c r="D23" s="233" t="s">
        <v>1468</v>
      </c>
      <c r="E23" s="233" t="s">
        <v>2578</v>
      </c>
      <c r="F23" s="233" t="s">
        <v>2543</v>
      </c>
      <c r="G23" s="233" t="s">
        <v>2609</v>
      </c>
      <c r="H23" s="233"/>
      <c r="I23" s="233" t="s">
        <v>1469</v>
      </c>
      <c r="J23" s="325">
        <v>6806.62</v>
      </c>
      <c r="K23" s="233" t="s">
        <v>2543</v>
      </c>
      <c r="L23" s="233" t="s">
        <v>2763</v>
      </c>
      <c r="M23" s="218" t="s">
        <v>2763</v>
      </c>
      <c r="Q23" s="218"/>
      <c r="AH23" s="233"/>
    </row>
    <row r="24" spans="2:34" x14ac:dyDescent="0.35">
      <c r="B24" s="218" t="str">
        <f>VLOOKUP(C24,Companies[],3,FALSE)</f>
        <v>Minier</v>
      </c>
      <c r="C24" s="233" t="s">
        <v>2610</v>
      </c>
      <c r="D24" s="233" t="s">
        <v>1468</v>
      </c>
      <c r="E24" s="233" t="s">
        <v>2554</v>
      </c>
      <c r="F24" s="233" t="s">
        <v>2543</v>
      </c>
      <c r="G24" s="233" t="s">
        <v>2609</v>
      </c>
      <c r="H24" s="233"/>
      <c r="I24" s="233" t="s">
        <v>1469</v>
      </c>
      <c r="J24" s="325">
        <v>345.18</v>
      </c>
      <c r="K24" s="233" t="s">
        <v>2543</v>
      </c>
      <c r="L24" s="233" t="s">
        <v>2763</v>
      </c>
      <c r="M24" s="218" t="s">
        <v>2763</v>
      </c>
      <c r="Q24" s="218"/>
      <c r="AH24" s="233"/>
    </row>
    <row r="25" spans="2:34" x14ac:dyDescent="0.35">
      <c r="B25" s="218" t="str">
        <f>VLOOKUP(C25,Companies[],3,FALSE)</f>
        <v>Minier</v>
      </c>
      <c r="C25" s="233" t="s">
        <v>2610</v>
      </c>
      <c r="D25" s="233" t="s">
        <v>1468</v>
      </c>
      <c r="E25" s="233" t="s">
        <v>2556</v>
      </c>
      <c r="F25" s="233" t="s">
        <v>2543</v>
      </c>
      <c r="G25" s="233" t="s">
        <v>2609</v>
      </c>
      <c r="H25" s="233"/>
      <c r="I25" s="233" t="s">
        <v>1469</v>
      </c>
      <c r="J25" s="325">
        <v>1056241</v>
      </c>
      <c r="K25" s="233" t="s">
        <v>2543</v>
      </c>
      <c r="L25" s="233" t="s">
        <v>2763</v>
      </c>
      <c r="M25" s="218" t="s">
        <v>2763</v>
      </c>
      <c r="Q25" s="218"/>
      <c r="AH25" s="233"/>
    </row>
    <row r="26" spans="2:34" x14ac:dyDescent="0.35">
      <c r="C26" s="233" t="s">
        <v>2610</v>
      </c>
      <c r="D26" s="233" t="s">
        <v>1468</v>
      </c>
      <c r="E26" s="233" t="s">
        <v>2558</v>
      </c>
      <c r="F26" s="233" t="s">
        <v>2543</v>
      </c>
      <c r="G26" s="233" t="s">
        <v>2609</v>
      </c>
      <c r="H26" s="233"/>
      <c r="I26" s="233" t="s">
        <v>1469</v>
      </c>
      <c r="J26" s="325">
        <v>5484.39</v>
      </c>
      <c r="K26" s="233" t="s">
        <v>2543</v>
      </c>
      <c r="L26" s="233" t="s">
        <v>2763</v>
      </c>
      <c r="M26" s="218" t="s">
        <v>2763</v>
      </c>
      <c r="Q26" s="218"/>
      <c r="AH26" s="233"/>
    </row>
    <row r="27" spans="2:34" x14ac:dyDescent="0.35">
      <c r="C27" s="233" t="s">
        <v>2610</v>
      </c>
      <c r="D27" s="233" t="s">
        <v>1468</v>
      </c>
      <c r="E27" s="233" t="s">
        <v>2557</v>
      </c>
      <c r="F27" s="233" t="s">
        <v>2543</v>
      </c>
      <c r="G27" s="233" t="s">
        <v>2609</v>
      </c>
      <c r="H27" s="233"/>
      <c r="I27" s="233" t="s">
        <v>1469</v>
      </c>
      <c r="J27" s="325">
        <v>668787.77</v>
      </c>
      <c r="K27" s="233" t="s">
        <v>2543</v>
      </c>
      <c r="L27" s="233" t="s">
        <v>2763</v>
      </c>
      <c r="M27" s="218" t="s">
        <v>2763</v>
      </c>
      <c r="Q27" s="218"/>
      <c r="AH27" s="233"/>
    </row>
    <row r="28" spans="2:34" x14ac:dyDescent="0.35">
      <c r="C28" s="233" t="s">
        <v>2610</v>
      </c>
      <c r="D28" s="233" t="s">
        <v>1468</v>
      </c>
      <c r="E28" s="233" t="s">
        <v>2573</v>
      </c>
      <c r="F28" s="233" t="s">
        <v>2543</v>
      </c>
      <c r="G28" s="233" t="s">
        <v>2609</v>
      </c>
      <c r="H28" s="233"/>
      <c r="I28" s="233" t="s">
        <v>1469</v>
      </c>
      <c r="J28" s="325">
        <v>143295.44</v>
      </c>
      <c r="K28" s="233" t="s">
        <v>2543</v>
      </c>
      <c r="L28" s="233" t="s">
        <v>2763</v>
      </c>
      <c r="M28" s="218" t="s">
        <v>2763</v>
      </c>
      <c r="Q28" s="218"/>
      <c r="AH28" s="233"/>
    </row>
    <row r="29" spans="2:34" x14ac:dyDescent="0.35">
      <c r="C29" s="233" t="s">
        <v>2610</v>
      </c>
      <c r="D29" s="233" t="s">
        <v>1468</v>
      </c>
      <c r="E29" s="233" t="s">
        <v>2586</v>
      </c>
      <c r="F29" s="233" t="s">
        <v>2543</v>
      </c>
      <c r="G29" s="233" t="s">
        <v>2609</v>
      </c>
      <c r="H29" s="233"/>
      <c r="I29" s="233" t="s">
        <v>1469</v>
      </c>
      <c r="J29" s="325">
        <v>122627.62</v>
      </c>
      <c r="K29" s="233" t="s">
        <v>2543</v>
      </c>
      <c r="L29" s="233" t="s">
        <v>2763</v>
      </c>
      <c r="M29" s="218" t="s">
        <v>2763</v>
      </c>
      <c r="Q29" s="218"/>
      <c r="AH29" s="233"/>
    </row>
    <row r="30" spans="2:34" x14ac:dyDescent="0.35">
      <c r="C30" s="233" t="s">
        <v>2828</v>
      </c>
      <c r="D30" s="233" t="s">
        <v>1471</v>
      </c>
      <c r="E30" s="233" t="s">
        <v>2594</v>
      </c>
      <c r="F30" s="233" t="s">
        <v>2543</v>
      </c>
      <c r="G30" s="233" t="s">
        <v>2609</v>
      </c>
      <c r="H30" s="233"/>
      <c r="I30" s="233" t="s">
        <v>1469</v>
      </c>
      <c r="J30" s="325">
        <v>166950</v>
      </c>
      <c r="K30" s="233" t="s">
        <v>2543</v>
      </c>
      <c r="L30" s="233" t="s">
        <v>2763</v>
      </c>
      <c r="M30" s="218" t="s">
        <v>2763</v>
      </c>
      <c r="Q30" s="218"/>
      <c r="AH30" s="233"/>
    </row>
    <row r="31" spans="2:34" x14ac:dyDescent="0.35">
      <c r="C31" s="233" t="s">
        <v>2828</v>
      </c>
      <c r="D31" s="233" t="s">
        <v>1471</v>
      </c>
      <c r="E31" s="233" t="s">
        <v>2591</v>
      </c>
      <c r="F31" s="233" t="s">
        <v>2543</v>
      </c>
      <c r="G31" s="233" t="s">
        <v>2609</v>
      </c>
      <c r="H31" s="233"/>
      <c r="I31" s="233" t="s">
        <v>1469</v>
      </c>
      <c r="J31" s="325">
        <v>150000</v>
      </c>
      <c r="K31" s="233" t="s">
        <v>2543</v>
      </c>
      <c r="L31" s="233" t="s">
        <v>2763</v>
      </c>
      <c r="M31" s="218" t="s">
        <v>2763</v>
      </c>
      <c r="Q31" s="218"/>
      <c r="AH31" s="233"/>
    </row>
    <row r="32" spans="2:34" x14ac:dyDescent="0.35">
      <c r="C32" s="233" t="s">
        <v>2828</v>
      </c>
      <c r="D32" s="233" t="s">
        <v>1471</v>
      </c>
      <c r="E32" s="233" t="s">
        <v>2562</v>
      </c>
      <c r="F32" s="233" t="s">
        <v>2543</v>
      </c>
      <c r="G32" s="233" t="s">
        <v>2609</v>
      </c>
      <c r="H32" s="233"/>
      <c r="I32" s="233" t="s">
        <v>1469</v>
      </c>
      <c r="J32" s="325">
        <v>380606.35</v>
      </c>
      <c r="K32" s="233" t="s">
        <v>2543</v>
      </c>
      <c r="L32" s="233" t="s">
        <v>2763</v>
      </c>
      <c r="M32" s="218" t="s">
        <v>2763</v>
      </c>
      <c r="Q32" s="218"/>
      <c r="AH32" s="233"/>
    </row>
    <row r="33" spans="2:34" x14ac:dyDescent="0.35">
      <c r="C33" s="233" t="s">
        <v>2828</v>
      </c>
      <c r="D33" s="233" t="s">
        <v>1468</v>
      </c>
      <c r="E33" s="233" t="s">
        <v>2589</v>
      </c>
      <c r="F33" s="233" t="s">
        <v>2543</v>
      </c>
      <c r="G33" s="233" t="s">
        <v>2609</v>
      </c>
      <c r="H33" s="233"/>
      <c r="I33" s="233" t="s">
        <v>1469</v>
      </c>
      <c r="J33" s="325">
        <v>93446</v>
      </c>
      <c r="K33" s="233" t="s">
        <v>2543</v>
      </c>
      <c r="L33" s="233" t="s">
        <v>2763</v>
      </c>
      <c r="M33" s="218" t="s">
        <v>2763</v>
      </c>
      <c r="Q33" s="218"/>
      <c r="AH33" s="233"/>
    </row>
    <row r="34" spans="2:34" x14ac:dyDescent="0.35">
      <c r="C34" s="233" t="s">
        <v>2828</v>
      </c>
      <c r="D34" s="233" t="s">
        <v>1468</v>
      </c>
      <c r="E34" s="233" t="s">
        <v>2603</v>
      </c>
      <c r="F34" s="233" t="s">
        <v>2543</v>
      </c>
      <c r="G34" s="233" t="s">
        <v>2609</v>
      </c>
      <c r="H34" s="233"/>
      <c r="I34" s="233" t="s">
        <v>1469</v>
      </c>
      <c r="J34" s="325">
        <v>80709.56</v>
      </c>
      <c r="K34" s="233" t="s">
        <v>2543</v>
      </c>
      <c r="L34" s="233" t="s">
        <v>2763</v>
      </c>
      <c r="M34" s="218" t="s">
        <v>2763</v>
      </c>
      <c r="Q34" s="218"/>
      <c r="AH34" s="233"/>
    </row>
    <row r="35" spans="2:34" x14ac:dyDescent="0.35">
      <c r="C35" s="233" t="s">
        <v>2828</v>
      </c>
      <c r="D35" s="233" t="s">
        <v>1468</v>
      </c>
      <c r="E35" s="233" t="s">
        <v>2607</v>
      </c>
      <c r="F35" s="233" t="s">
        <v>2543</v>
      </c>
      <c r="G35" s="233" t="s">
        <v>2609</v>
      </c>
      <c r="H35" s="233"/>
      <c r="I35" s="233" t="s">
        <v>1469</v>
      </c>
      <c r="J35" s="325">
        <v>938</v>
      </c>
      <c r="K35" s="233" t="s">
        <v>2543</v>
      </c>
      <c r="L35" s="233" t="s">
        <v>2763</v>
      </c>
      <c r="M35" s="218" t="s">
        <v>2763</v>
      </c>
      <c r="Q35" s="218"/>
      <c r="AH35" s="233"/>
    </row>
    <row r="36" spans="2:34" x14ac:dyDescent="0.35">
      <c r="C36" s="233" t="s">
        <v>2611</v>
      </c>
      <c r="D36" s="233" t="s">
        <v>1471</v>
      </c>
      <c r="E36" s="233" t="s">
        <v>2561</v>
      </c>
      <c r="F36" s="233" t="s">
        <v>2543</v>
      </c>
      <c r="G36" s="233" t="s">
        <v>2609</v>
      </c>
      <c r="H36" s="233"/>
      <c r="I36" s="233" t="s">
        <v>1469</v>
      </c>
      <c r="J36" s="325">
        <v>1000000</v>
      </c>
      <c r="K36" s="233" t="s">
        <v>2543</v>
      </c>
      <c r="L36" s="233" t="s">
        <v>2763</v>
      </c>
      <c r="M36" s="218" t="s">
        <v>2763</v>
      </c>
      <c r="Q36" s="218"/>
      <c r="AH36" s="233"/>
    </row>
    <row r="37" spans="2:34" x14ac:dyDescent="0.35">
      <c r="B37" s="218" t="str">
        <f>VLOOKUP(C37,Companies[],3,FALSE)</f>
        <v>Minier</v>
      </c>
      <c r="C37" s="233" t="s">
        <v>2612</v>
      </c>
      <c r="D37" s="233" t="s">
        <v>1468</v>
      </c>
      <c r="E37" s="233" t="s">
        <v>2571</v>
      </c>
      <c r="F37" s="233" t="s">
        <v>2543</v>
      </c>
      <c r="G37" s="233" t="s">
        <v>2609</v>
      </c>
      <c r="H37" s="233"/>
      <c r="I37" s="233" t="s">
        <v>1469</v>
      </c>
      <c r="J37" s="325">
        <v>130475.42</v>
      </c>
      <c r="K37" s="233" t="s">
        <v>2543</v>
      </c>
      <c r="L37" s="233" t="s">
        <v>2763</v>
      </c>
      <c r="M37" s="218" t="s">
        <v>2763</v>
      </c>
      <c r="Q37" s="218"/>
      <c r="AH37" s="233"/>
    </row>
    <row r="38" spans="2:34" x14ac:dyDescent="0.35">
      <c r="B38" s="218" t="str">
        <f>VLOOKUP(C38,Companies[],3,FALSE)</f>
        <v>Minier</v>
      </c>
      <c r="C38" s="233" t="s">
        <v>2612</v>
      </c>
      <c r="D38" s="233" t="s">
        <v>1468</v>
      </c>
      <c r="E38" s="233" t="s">
        <v>2578</v>
      </c>
      <c r="F38" s="233" t="s">
        <v>2543</v>
      </c>
      <c r="G38" s="233" t="s">
        <v>2609</v>
      </c>
      <c r="H38" s="233"/>
      <c r="I38" s="233" t="s">
        <v>1469</v>
      </c>
      <c r="J38" s="325">
        <v>59658.53</v>
      </c>
      <c r="K38" s="233" t="s">
        <v>2543</v>
      </c>
      <c r="L38" s="233" t="s">
        <v>2763</v>
      </c>
      <c r="M38" s="218" t="s">
        <v>2763</v>
      </c>
      <c r="Q38" s="218"/>
      <c r="AH38" s="233"/>
    </row>
    <row r="39" spans="2:34" x14ac:dyDescent="0.35">
      <c r="C39" s="233" t="s">
        <v>2612</v>
      </c>
      <c r="D39" s="233" t="s">
        <v>1468</v>
      </c>
      <c r="E39" s="233" t="s">
        <v>2557</v>
      </c>
      <c r="F39" s="233" t="s">
        <v>2543</v>
      </c>
      <c r="G39" s="233" t="s">
        <v>2609</v>
      </c>
      <c r="H39" s="233"/>
      <c r="I39" s="233" t="s">
        <v>1469</v>
      </c>
      <c r="J39" s="325">
        <v>63.1</v>
      </c>
      <c r="K39" s="233" t="s">
        <v>2543</v>
      </c>
      <c r="L39" s="233" t="s">
        <v>2763</v>
      </c>
      <c r="M39" s="218" t="s">
        <v>2763</v>
      </c>
      <c r="Q39" s="218"/>
      <c r="AH39" s="233"/>
    </row>
    <row r="40" spans="2:34" x14ac:dyDescent="0.35">
      <c r="C40" s="233" t="s">
        <v>2612</v>
      </c>
      <c r="D40" s="233" t="s">
        <v>1468</v>
      </c>
      <c r="E40" s="233" t="s">
        <v>2573</v>
      </c>
      <c r="F40" s="233" t="s">
        <v>2543</v>
      </c>
      <c r="G40" s="233" t="s">
        <v>2609</v>
      </c>
      <c r="H40" s="233"/>
      <c r="I40" s="233" t="s">
        <v>1469</v>
      </c>
      <c r="J40" s="325">
        <v>1620.27</v>
      </c>
      <c r="K40" s="233" t="s">
        <v>2543</v>
      </c>
      <c r="L40" s="233" t="s">
        <v>2763</v>
      </c>
      <c r="M40" s="218" t="s">
        <v>2763</v>
      </c>
      <c r="Q40" s="218"/>
      <c r="AH40" s="233"/>
    </row>
    <row r="41" spans="2:34" x14ac:dyDescent="0.35">
      <c r="C41" s="233" t="s">
        <v>2612</v>
      </c>
      <c r="D41" s="233" t="s">
        <v>1468</v>
      </c>
      <c r="E41" s="233" t="s">
        <v>2586</v>
      </c>
      <c r="F41" s="233" t="s">
        <v>2543</v>
      </c>
      <c r="G41" s="233" t="s">
        <v>2609</v>
      </c>
      <c r="H41" s="233"/>
      <c r="I41" s="233" t="s">
        <v>1469</v>
      </c>
      <c r="J41" s="325">
        <v>11694.55</v>
      </c>
      <c r="K41" s="233" t="s">
        <v>2543</v>
      </c>
      <c r="L41" s="233" t="s">
        <v>2763</v>
      </c>
      <c r="M41" s="218" t="s">
        <v>2763</v>
      </c>
      <c r="Q41" s="218"/>
      <c r="AH41" s="233"/>
    </row>
    <row r="42" spans="2:34" x14ac:dyDescent="0.35">
      <c r="C42" s="233" t="s">
        <v>2612</v>
      </c>
      <c r="D42" s="233" t="s">
        <v>1468</v>
      </c>
      <c r="E42" s="233" t="s">
        <v>2589</v>
      </c>
      <c r="F42" s="233" t="s">
        <v>2543</v>
      </c>
      <c r="G42" s="233" t="s">
        <v>2609</v>
      </c>
      <c r="H42" s="233"/>
      <c r="I42" s="233" t="s">
        <v>1469</v>
      </c>
      <c r="J42" s="325">
        <v>98929</v>
      </c>
      <c r="K42" s="233" t="s">
        <v>2543</v>
      </c>
      <c r="L42" s="233" t="s">
        <v>2763</v>
      </c>
      <c r="M42" s="218" t="s">
        <v>2763</v>
      </c>
      <c r="Q42" s="218"/>
      <c r="AH42" s="233"/>
    </row>
    <row r="43" spans="2:34" x14ac:dyDescent="0.35">
      <c r="C43" s="233" t="s">
        <v>2612</v>
      </c>
      <c r="D43" s="233" t="s">
        <v>1468</v>
      </c>
      <c r="E43" s="233" t="s">
        <v>2599</v>
      </c>
      <c r="F43" s="233" t="s">
        <v>2543</v>
      </c>
      <c r="G43" s="233" t="s">
        <v>2609</v>
      </c>
      <c r="H43" s="233"/>
      <c r="I43" s="233" t="s">
        <v>1469</v>
      </c>
      <c r="J43" s="325">
        <v>1979</v>
      </c>
      <c r="K43" s="233" t="s">
        <v>2543</v>
      </c>
      <c r="L43" s="233" t="s">
        <v>2763</v>
      </c>
      <c r="M43" s="218" t="s">
        <v>2763</v>
      </c>
      <c r="Q43" s="218"/>
      <c r="AH43" s="233"/>
    </row>
    <row r="44" spans="2:34" ht="16" x14ac:dyDescent="0.35">
      <c r="C44" s="71" t="s">
        <v>2829</v>
      </c>
      <c r="D44" s="233" t="s">
        <v>1468</v>
      </c>
      <c r="E44" s="233" t="s">
        <v>2606</v>
      </c>
      <c r="F44" s="233" t="s">
        <v>2543</v>
      </c>
      <c r="G44" s="233" t="s">
        <v>2609</v>
      </c>
      <c r="H44" s="233"/>
      <c r="I44" s="233" t="s">
        <v>1469</v>
      </c>
      <c r="J44" s="325">
        <v>3810.07</v>
      </c>
      <c r="K44" s="233" t="s">
        <v>2543</v>
      </c>
      <c r="L44" s="233" t="s">
        <v>2763</v>
      </c>
      <c r="M44" s="218" t="s">
        <v>2763</v>
      </c>
      <c r="Q44" s="218"/>
      <c r="AH44" s="233"/>
    </row>
    <row r="45" spans="2:34" ht="16" x14ac:dyDescent="0.35">
      <c r="C45" s="71" t="s">
        <v>2829</v>
      </c>
      <c r="D45" s="233" t="s">
        <v>1468</v>
      </c>
      <c r="E45" s="233" t="s">
        <v>2573</v>
      </c>
      <c r="F45" s="233" t="s">
        <v>2543</v>
      </c>
      <c r="G45" s="233" t="s">
        <v>2609</v>
      </c>
      <c r="H45" s="233"/>
      <c r="I45" s="233" t="s">
        <v>1469</v>
      </c>
      <c r="J45" s="325">
        <v>21531.49</v>
      </c>
      <c r="K45" s="233" t="s">
        <v>2543</v>
      </c>
      <c r="L45" s="233" t="s">
        <v>2763</v>
      </c>
      <c r="M45" s="218" t="s">
        <v>2763</v>
      </c>
      <c r="Q45" s="218"/>
      <c r="AH45" s="233"/>
    </row>
    <row r="46" spans="2:34" ht="16" x14ac:dyDescent="0.35">
      <c r="C46" s="71" t="s">
        <v>2829</v>
      </c>
      <c r="D46" s="233" t="s">
        <v>1468</v>
      </c>
      <c r="E46" s="233" t="s">
        <v>2579</v>
      </c>
      <c r="F46" s="233" t="s">
        <v>2543</v>
      </c>
      <c r="G46" s="233" t="s">
        <v>2609</v>
      </c>
      <c r="H46" s="233"/>
      <c r="I46" s="233" t="s">
        <v>1469</v>
      </c>
      <c r="J46" s="325">
        <v>9282</v>
      </c>
      <c r="K46" s="233" t="s">
        <v>2543</v>
      </c>
      <c r="L46" s="233" t="s">
        <v>2763</v>
      </c>
      <c r="M46" s="218" t="s">
        <v>2763</v>
      </c>
      <c r="Q46" s="218"/>
      <c r="AH46" s="233"/>
    </row>
    <row r="47" spans="2:34" ht="16" x14ac:dyDescent="0.35">
      <c r="C47" s="71" t="s">
        <v>2829</v>
      </c>
      <c r="D47" s="233" t="s">
        <v>1468</v>
      </c>
      <c r="E47" s="233" t="s">
        <v>2555</v>
      </c>
      <c r="F47" s="233" t="s">
        <v>2543</v>
      </c>
      <c r="G47" s="233" t="s">
        <v>2609</v>
      </c>
      <c r="H47" s="233"/>
      <c r="I47" s="233" t="s">
        <v>1469</v>
      </c>
      <c r="J47" s="325">
        <v>512189.79</v>
      </c>
      <c r="K47" s="233" t="s">
        <v>2543</v>
      </c>
      <c r="L47" s="233" t="s">
        <v>2763</v>
      </c>
      <c r="M47" s="218" t="s">
        <v>2763</v>
      </c>
      <c r="Q47" s="218"/>
      <c r="AH47" s="233"/>
    </row>
    <row r="48" spans="2:34" x14ac:dyDescent="0.35">
      <c r="C48" s="233" t="s">
        <v>2613</v>
      </c>
      <c r="D48" s="233" t="s">
        <v>1468</v>
      </c>
      <c r="E48" s="233" t="s">
        <v>2558</v>
      </c>
      <c r="F48" s="233" t="s">
        <v>2543</v>
      </c>
      <c r="G48" s="233" t="s">
        <v>2609</v>
      </c>
      <c r="H48" s="233"/>
      <c r="I48" s="233" t="s">
        <v>1469</v>
      </c>
      <c r="J48" s="325">
        <v>6603.86</v>
      </c>
      <c r="K48" s="233" t="s">
        <v>2543</v>
      </c>
      <c r="L48" s="233" t="s">
        <v>2763</v>
      </c>
      <c r="M48" s="218" t="s">
        <v>2763</v>
      </c>
      <c r="Q48" s="218"/>
      <c r="AH48" s="233"/>
    </row>
    <row r="49" spans="2:34" x14ac:dyDescent="0.35">
      <c r="C49" s="233" t="s">
        <v>2613</v>
      </c>
      <c r="D49" s="233" t="s">
        <v>1468</v>
      </c>
      <c r="E49" s="233" t="s">
        <v>2573</v>
      </c>
      <c r="F49" s="233" t="s">
        <v>2543</v>
      </c>
      <c r="G49" s="233" t="s">
        <v>2609</v>
      </c>
      <c r="H49" s="233"/>
      <c r="I49" s="233" t="s">
        <v>1469</v>
      </c>
      <c r="J49" s="325">
        <v>3533.76</v>
      </c>
      <c r="K49" s="233" t="s">
        <v>2543</v>
      </c>
      <c r="L49" s="233" t="s">
        <v>2763</v>
      </c>
      <c r="M49" s="218" t="s">
        <v>2763</v>
      </c>
      <c r="Q49" s="218"/>
      <c r="AH49" s="233"/>
    </row>
    <row r="50" spans="2:34" x14ac:dyDescent="0.35">
      <c r="C50" s="233" t="s">
        <v>2613</v>
      </c>
      <c r="D50" s="233" t="s">
        <v>1468</v>
      </c>
      <c r="E50" s="233" t="s">
        <v>2598</v>
      </c>
      <c r="F50" s="233" t="s">
        <v>2543</v>
      </c>
      <c r="G50" s="233" t="s">
        <v>2609</v>
      </c>
      <c r="H50" s="233"/>
      <c r="I50" s="233" t="s">
        <v>1469</v>
      </c>
      <c r="J50" s="325">
        <v>168</v>
      </c>
      <c r="K50" s="233" t="s">
        <v>2543</v>
      </c>
      <c r="L50" s="233" t="s">
        <v>2763</v>
      </c>
      <c r="M50" s="218" t="s">
        <v>2763</v>
      </c>
      <c r="Q50" s="218"/>
      <c r="AH50" s="233"/>
    </row>
    <row r="51" spans="2:34" x14ac:dyDescent="0.35">
      <c r="C51" s="233" t="s">
        <v>2613</v>
      </c>
      <c r="D51" s="233" t="s">
        <v>1468</v>
      </c>
      <c r="E51" s="233" t="s">
        <v>2593</v>
      </c>
      <c r="F51" s="233" t="s">
        <v>2543</v>
      </c>
      <c r="G51" s="233" t="s">
        <v>2609</v>
      </c>
      <c r="H51" s="233"/>
      <c r="I51" s="233" t="s">
        <v>1469</v>
      </c>
      <c r="J51" s="325">
        <v>700</v>
      </c>
      <c r="K51" s="233" t="s">
        <v>2543</v>
      </c>
      <c r="L51" s="233" t="s">
        <v>2763</v>
      </c>
      <c r="M51" s="218" t="s">
        <v>2763</v>
      </c>
      <c r="Q51" s="218"/>
      <c r="AH51" s="233"/>
    </row>
    <row r="52" spans="2:34" x14ac:dyDescent="0.35">
      <c r="C52" s="233" t="s">
        <v>2613</v>
      </c>
      <c r="D52" s="233" t="s">
        <v>1468</v>
      </c>
      <c r="E52" s="233" t="s">
        <v>2563</v>
      </c>
      <c r="F52" s="233" t="s">
        <v>2543</v>
      </c>
      <c r="G52" s="233" t="s">
        <v>2609</v>
      </c>
      <c r="H52" s="233"/>
      <c r="I52" s="233" t="s">
        <v>1469</v>
      </c>
      <c r="J52" s="325">
        <v>15000</v>
      </c>
      <c r="K52" s="233" t="s">
        <v>2543</v>
      </c>
      <c r="L52" s="233" t="s">
        <v>2763</v>
      </c>
      <c r="M52" s="218" t="s">
        <v>2763</v>
      </c>
      <c r="Q52" s="218"/>
      <c r="AH52" s="233"/>
    </row>
    <row r="53" spans="2:34" x14ac:dyDescent="0.35">
      <c r="C53" s="233" t="s">
        <v>2613</v>
      </c>
      <c r="D53" s="233" t="s">
        <v>1468</v>
      </c>
      <c r="E53" s="233" t="s">
        <v>2560</v>
      </c>
      <c r="F53" s="233" t="s">
        <v>2543</v>
      </c>
      <c r="G53" s="233" t="s">
        <v>2609</v>
      </c>
      <c r="H53" s="233"/>
      <c r="I53" s="233" t="s">
        <v>1469</v>
      </c>
      <c r="J53" s="325">
        <v>8250</v>
      </c>
      <c r="K53" s="233" t="s">
        <v>2543</v>
      </c>
      <c r="L53" s="233" t="s">
        <v>2763</v>
      </c>
      <c r="M53" s="218" t="s">
        <v>2763</v>
      </c>
      <c r="Q53" s="218"/>
      <c r="AH53" s="233"/>
    </row>
    <row r="54" spans="2:34" ht="16" x14ac:dyDescent="0.35">
      <c r="B54" s="218" t="str">
        <f>VLOOKUP(C54,Companies[],3,FALSE)</f>
        <v>Minier</v>
      </c>
      <c r="C54" s="71" t="s">
        <v>2830</v>
      </c>
      <c r="D54" s="233" t="s">
        <v>1468</v>
      </c>
      <c r="E54" s="233" t="s">
        <v>2571</v>
      </c>
      <c r="F54" s="233" t="s">
        <v>2543</v>
      </c>
      <c r="G54" s="233" t="s">
        <v>2609</v>
      </c>
      <c r="H54" s="233"/>
      <c r="I54" s="233" t="s">
        <v>1469</v>
      </c>
      <c r="J54" s="325">
        <v>2094046.45</v>
      </c>
      <c r="K54" s="233" t="s">
        <v>2543</v>
      </c>
      <c r="L54" s="233" t="s">
        <v>2763</v>
      </c>
      <c r="M54" s="218" t="s">
        <v>2763</v>
      </c>
      <c r="Q54" s="218"/>
      <c r="AH54" s="233"/>
    </row>
    <row r="55" spans="2:34" ht="16" x14ac:dyDescent="0.35">
      <c r="B55" s="218" t="str">
        <f>VLOOKUP(C55,Companies[],3,FALSE)</f>
        <v>Minier</v>
      </c>
      <c r="C55" s="71" t="s">
        <v>2830</v>
      </c>
      <c r="D55" s="233" t="s">
        <v>1468</v>
      </c>
      <c r="E55" s="233" t="s">
        <v>2578</v>
      </c>
      <c r="F55" s="233" t="s">
        <v>2543</v>
      </c>
      <c r="G55" s="233" t="s">
        <v>2609</v>
      </c>
      <c r="H55" s="233"/>
      <c r="I55" s="233" t="s">
        <v>1469</v>
      </c>
      <c r="J55" s="325">
        <v>770094.82</v>
      </c>
      <c r="K55" s="233" t="s">
        <v>2543</v>
      </c>
      <c r="L55" s="233" t="s">
        <v>2763</v>
      </c>
      <c r="M55" s="218" t="s">
        <v>2763</v>
      </c>
      <c r="Q55" s="218"/>
      <c r="AH55" s="233"/>
    </row>
    <row r="56" spans="2:34" ht="16" x14ac:dyDescent="0.35">
      <c r="B56" s="218" t="str">
        <f>VLOOKUP(C56,Companies[],3,FALSE)</f>
        <v>Minier</v>
      </c>
      <c r="C56" s="71" t="s">
        <v>2830</v>
      </c>
      <c r="D56" s="233" t="s">
        <v>1468</v>
      </c>
      <c r="E56" s="233" t="s">
        <v>2554</v>
      </c>
      <c r="F56" s="233" t="s">
        <v>2543</v>
      </c>
      <c r="G56" s="233" t="s">
        <v>2609</v>
      </c>
      <c r="H56" s="233"/>
      <c r="I56" s="233" t="s">
        <v>1469</v>
      </c>
      <c r="J56" s="325">
        <v>1736509.09</v>
      </c>
      <c r="K56" s="233" t="s">
        <v>2543</v>
      </c>
      <c r="L56" s="233" t="s">
        <v>2763</v>
      </c>
      <c r="M56" s="218" t="s">
        <v>2763</v>
      </c>
      <c r="Q56" s="218"/>
      <c r="AH56" s="233"/>
    </row>
    <row r="57" spans="2:34" ht="16" x14ac:dyDescent="0.35">
      <c r="B57" s="218" t="str">
        <f>VLOOKUP(C57,Companies[],3,FALSE)</f>
        <v>Minier</v>
      </c>
      <c r="C57" s="71" t="s">
        <v>2830</v>
      </c>
      <c r="D57" s="233" t="s">
        <v>1468</v>
      </c>
      <c r="E57" s="233" t="s">
        <v>2575</v>
      </c>
      <c r="F57" s="233" t="s">
        <v>2543</v>
      </c>
      <c r="G57" s="233" t="s">
        <v>2609</v>
      </c>
      <c r="H57" s="233"/>
      <c r="I57" s="233" t="s">
        <v>1469</v>
      </c>
      <c r="J57" s="325">
        <v>83166.87</v>
      </c>
      <c r="K57" s="233" t="s">
        <v>2543</v>
      </c>
      <c r="L57" s="233" t="s">
        <v>2763</v>
      </c>
      <c r="M57" s="218" t="s">
        <v>2763</v>
      </c>
      <c r="Q57" s="218"/>
      <c r="AH57" s="233"/>
    </row>
    <row r="58" spans="2:34" ht="16" x14ac:dyDescent="0.35">
      <c r="B58" s="218" t="str">
        <f>VLOOKUP(C58,Companies[],3,FALSE)</f>
        <v>Minier</v>
      </c>
      <c r="C58" s="71" t="s">
        <v>2830</v>
      </c>
      <c r="D58" s="233" t="s">
        <v>1468</v>
      </c>
      <c r="E58" s="233" t="s">
        <v>2574</v>
      </c>
      <c r="F58" s="233" t="s">
        <v>2543</v>
      </c>
      <c r="G58" s="233" t="s">
        <v>2609</v>
      </c>
      <c r="H58" s="233"/>
      <c r="I58" s="233" t="s">
        <v>1469</v>
      </c>
      <c r="J58" s="325">
        <v>1105712.05</v>
      </c>
      <c r="K58" s="233" t="s">
        <v>2543</v>
      </c>
      <c r="L58" s="233" t="s">
        <v>2763</v>
      </c>
      <c r="M58" s="218" t="s">
        <v>2763</v>
      </c>
      <c r="Q58" s="218"/>
      <c r="AH58" s="233"/>
    </row>
    <row r="59" spans="2:34" ht="16" x14ac:dyDescent="0.35">
      <c r="C59" s="71" t="s">
        <v>2830</v>
      </c>
      <c r="D59" s="233" t="s">
        <v>1468</v>
      </c>
      <c r="E59" s="233" t="s">
        <v>2556</v>
      </c>
      <c r="F59" s="233" t="s">
        <v>2543</v>
      </c>
      <c r="G59" s="233" t="s">
        <v>2609</v>
      </c>
      <c r="H59" s="233"/>
      <c r="I59" s="233" t="s">
        <v>1469</v>
      </c>
      <c r="J59" s="325">
        <v>10381515.529999999</v>
      </c>
      <c r="K59" s="233" t="s">
        <v>2543</v>
      </c>
      <c r="L59" s="233" t="s">
        <v>2763</v>
      </c>
      <c r="M59" s="218" t="s">
        <v>2763</v>
      </c>
      <c r="Q59" s="218"/>
      <c r="AH59" s="233"/>
    </row>
    <row r="60" spans="2:34" x14ac:dyDescent="0.35">
      <c r="C60" s="233" t="s">
        <v>2830</v>
      </c>
      <c r="D60" s="233" t="s">
        <v>1468</v>
      </c>
      <c r="E60" s="233" t="s">
        <v>2558</v>
      </c>
      <c r="F60" s="233" t="s">
        <v>2543</v>
      </c>
      <c r="G60" s="233" t="s">
        <v>2609</v>
      </c>
      <c r="H60" s="233"/>
      <c r="I60" s="233" t="s">
        <v>1469</v>
      </c>
      <c r="J60" s="325">
        <v>4470133.28</v>
      </c>
      <c r="K60" s="233" t="s">
        <v>2543</v>
      </c>
      <c r="L60" s="233" t="s">
        <v>2763</v>
      </c>
      <c r="M60" s="218" t="s">
        <v>2763</v>
      </c>
      <c r="Q60" s="218"/>
      <c r="AH60" s="233"/>
    </row>
    <row r="61" spans="2:34" x14ac:dyDescent="0.35">
      <c r="C61" s="233" t="s">
        <v>2830</v>
      </c>
      <c r="D61" s="233" t="s">
        <v>1468</v>
      </c>
      <c r="E61" s="233" t="s">
        <v>2557</v>
      </c>
      <c r="F61" s="233" t="s">
        <v>2543</v>
      </c>
      <c r="G61" s="233" t="s">
        <v>2609</v>
      </c>
      <c r="H61" s="233"/>
      <c r="I61" s="233" t="s">
        <v>1469</v>
      </c>
      <c r="J61" s="325">
        <v>3448782.08</v>
      </c>
      <c r="K61" s="233" t="s">
        <v>2543</v>
      </c>
      <c r="L61" s="233" t="s">
        <v>2763</v>
      </c>
      <c r="M61" s="218" t="s">
        <v>2763</v>
      </c>
      <c r="Q61" s="218"/>
      <c r="AH61" s="233"/>
    </row>
    <row r="62" spans="2:34" x14ac:dyDescent="0.35">
      <c r="C62" s="233" t="s">
        <v>2830</v>
      </c>
      <c r="D62" s="233" t="s">
        <v>1468</v>
      </c>
      <c r="E62" s="233" t="s">
        <v>2573</v>
      </c>
      <c r="F62" s="233" t="s">
        <v>2543</v>
      </c>
      <c r="G62" s="233" t="s">
        <v>2609</v>
      </c>
      <c r="H62" s="233"/>
      <c r="I62" s="233" t="s">
        <v>1469</v>
      </c>
      <c r="J62" s="325">
        <v>293891.03999999998</v>
      </c>
      <c r="K62" s="233" t="s">
        <v>2543</v>
      </c>
      <c r="L62" s="233" t="s">
        <v>2763</v>
      </c>
      <c r="M62" s="218" t="s">
        <v>2763</v>
      </c>
      <c r="Q62" s="218"/>
      <c r="AH62" s="233"/>
    </row>
    <row r="63" spans="2:34" x14ac:dyDescent="0.35">
      <c r="C63" s="233" t="s">
        <v>2830</v>
      </c>
      <c r="D63" s="233" t="s">
        <v>1468</v>
      </c>
      <c r="E63" s="233" t="s">
        <v>2577</v>
      </c>
      <c r="F63" s="233" t="s">
        <v>2543</v>
      </c>
      <c r="G63" s="233" t="s">
        <v>2609</v>
      </c>
      <c r="H63" s="233"/>
      <c r="I63" s="233" t="s">
        <v>1469</v>
      </c>
      <c r="J63" s="325">
        <v>163500</v>
      </c>
      <c r="K63" s="233" t="s">
        <v>2543</v>
      </c>
      <c r="L63" s="233" t="s">
        <v>2763</v>
      </c>
      <c r="M63" s="218" t="s">
        <v>2763</v>
      </c>
      <c r="Q63" s="218"/>
      <c r="AH63" s="233"/>
    </row>
    <row r="64" spans="2:34" x14ac:dyDescent="0.35">
      <c r="C64" s="233" t="s">
        <v>2830</v>
      </c>
      <c r="D64" s="233" t="s">
        <v>1468</v>
      </c>
      <c r="E64" s="233" t="s">
        <v>2586</v>
      </c>
      <c r="F64" s="233" t="s">
        <v>2543</v>
      </c>
      <c r="G64" s="233" t="s">
        <v>2609</v>
      </c>
      <c r="H64" s="233"/>
      <c r="I64" s="233" t="s">
        <v>1469</v>
      </c>
      <c r="J64" s="325">
        <v>96922.09</v>
      </c>
      <c r="K64" s="233" t="s">
        <v>2543</v>
      </c>
      <c r="L64" s="233" t="s">
        <v>2763</v>
      </c>
      <c r="M64" s="218" t="s">
        <v>2763</v>
      </c>
      <c r="Q64" s="218"/>
      <c r="AH64" s="233"/>
    </row>
    <row r="65" spans="3:34" x14ac:dyDescent="0.35">
      <c r="C65" s="233" t="s">
        <v>2830</v>
      </c>
      <c r="D65" s="233" t="s">
        <v>1468</v>
      </c>
      <c r="E65" s="233" t="s">
        <v>2579</v>
      </c>
      <c r="F65" s="233" t="s">
        <v>2543</v>
      </c>
      <c r="G65" s="233" t="s">
        <v>2609</v>
      </c>
      <c r="H65" s="233"/>
      <c r="I65" s="233" t="s">
        <v>1469</v>
      </c>
      <c r="J65" s="325">
        <v>163500</v>
      </c>
      <c r="K65" s="233" t="s">
        <v>2543</v>
      </c>
      <c r="L65" s="233" t="s">
        <v>2763</v>
      </c>
      <c r="M65" s="218" t="s">
        <v>2763</v>
      </c>
      <c r="Q65" s="218"/>
      <c r="AH65" s="233"/>
    </row>
    <row r="66" spans="3:34" x14ac:dyDescent="0.35">
      <c r="C66" s="233" t="s">
        <v>2830</v>
      </c>
      <c r="D66" s="233" t="s">
        <v>1468</v>
      </c>
      <c r="E66" s="233" t="s">
        <v>2555</v>
      </c>
      <c r="F66" s="233" t="s">
        <v>2543</v>
      </c>
      <c r="G66" s="233" t="s">
        <v>2609</v>
      </c>
      <c r="H66" s="233"/>
      <c r="I66" s="233" t="s">
        <v>1469</v>
      </c>
      <c r="J66" s="325">
        <v>5390991.3099999996</v>
      </c>
      <c r="K66" s="233" t="s">
        <v>2543</v>
      </c>
      <c r="L66" s="233" t="s">
        <v>2763</v>
      </c>
      <c r="M66" s="218" t="s">
        <v>2763</v>
      </c>
      <c r="Q66" s="218"/>
      <c r="AH66" s="233"/>
    </row>
    <row r="67" spans="3:34" x14ac:dyDescent="0.35">
      <c r="C67" s="233" t="s">
        <v>2830</v>
      </c>
      <c r="D67" s="233" t="s">
        <v>1468</v>
      </c>
      <c r="E67" s="233" t="s">
        <v>2569</v>
      </c>
      <c r="F67" s="233" t="s">
        <v>2543</v>
      </c>
      <c r="G67" s="233" t="s">
        <v>2609</v>
      </c>
      <c r="H67" s="233"/>
      <c r="I67" s="233" t="s">
        <v>1469</v>
      </c>
      <c r="J67" s="325">
        <v>3627940.32</v>
      </c>
      <c r="K67" s="233" t="s">
        <v>2543</v>
      </c>
      <c r="L67" s="233" t="s">
        <v>2763</v>
      </c>
      <c r="M67" s="218" t="s">
        <v>2763</v>
      </c>
      <c r="Q67" s="218"/>
      <c r="AH67" s="233"/>
    </row>
    <row r="68" spans="3:34" x14ac:dyDescent="0.35">
      <c r="C68" s="233" t="s">
        <v>2830</v>
      </c>
      <c r="D68" s="233" t="s">
        <v>1468</v>
      </c>
      <c r="E68" s="233" t="s">
        <v>2598</v>
      </c>
      <c r="F68" s="233" t="s">
        <v>2543</v>
      </c>
      <c r="G68" s="233" t="s">
        <v>2609</v>
      </c>
      <c r="H68" s="233"/>
      <c r="I68" s="233" t="s">
        <v>1469</v>
      </c>
      <c r="J68" s="325">
        <v>23327</v>
      </c>
      <c r="K68" s="233" t="s">
        <v>2543</v>
      </c>
      <c r="L68" s="233" t="s">
        <v>2763</v>
      </c>
      <c r="M68" s="218" t="s">
        <v>2763</v>
      </c>
      <c r="Q68" s="218"/>
      <c r="AH68" s="233"/>
    </row>
    <row r="69" spans="3:34" x14ac:dyDescent="0.35">
      <c r="C69" s="233" t="s">
        <v>2830</v>
      </c>
      <c r="D69" s="233" t="s">
        <v>1468</v>
      </c>
      <c r="E69" s="233" t="s">
        <v>2593</v>
      </c>
      <c r="F69" s="233" t="s">
        <v>2543</v>
      </c>
      <c r="G69" s="233" t="s">
        <v>2609</v>
      </c>
      <c r="H69" s="233"/>
      <c r="I69" s="233" t="s">
        <v>1469</v>
      </c>
      <c r="J69" s="325">
        <v>3660</v>
      </c>
      <c r="K69" s="233" t="s">
        <v>2543</v>
      </c>
      <c r="L69" s="233" t="s">
        <v>2763</v>
      </c>
      <c r="M69" s="218" t="s">
        <v>2763</v>
      </c>
      <c r="Q69" s="218"/>
      <c r="AH69" s="233"/>
    </row>
    <row r="70" spans="3:34" x14ac:dyDescent="0.35">
      <c r="C70" s="233" t="s">
        <v>2830</v>
      </c>
      <c r="D70" s="233" t="s">
        <v>1468</v>
      </c>
      <c r="E70" s="233" t="s">
        <v>2560</v>
      </c>
      <c r="F70" s="233" t="s">
        <v>2543</v>
      </c>
      <c r="G70" s="233" t="s">
        <v>2609</v>
      </c>
      <c r="H70" s="233"/>
      <c r="I70" s="233" t="s">
        <v>1469</v>
      </c>
      <c r="J70" s="325">
        <v>4427000</v>
      </c>
      <c r="K70" s="233" t="s">
        <v>2543</v>
      </c>
      <c r="L70" s="233" t="s">
        <v>2763</v>
      </c>
      <c r="M70" s="218" t="s">
        <v>2763</v>
      </c>
      <c r="Q70" s="218"/>
      <c r="AH70" s="233"/>
    </row>
    <row r="71" spans="3:34" x14ac:dyDescent="0.35">
      <c r="C71" s="233" t="s">
        <v>2830</v>
      </c>
      <c r="D71" s="233" t="s">
        <v>1468</v>
      </c>
      <c r="E71" s="233" t="s">
        <v>2599</v>
      </c>
      <c r="F71" s="233" t="s">
        <v>2543</v>
      </c>
      <c r="G71" s="233" t="s">
        <v>2609</v>
      </c>
      <c r="H71" s="233"/>
      <c r="I71" s="233" t="s">
        <v>1469</v>
      </c>
      <c r="J71" s="325">
        <v>1042</v>
      </c>
      <c r="K71" s="233" t="s">
        <v>2543</v>
      </c>
      <c r="L71" s="233" t="s">
        <v>2763</v>
      </c>
      <c r="M71" s="218" t="s">
        <v>2763</v>
      </c>
      <c r="Q71" s="218"/>
      <c r="AH71" s="233"/>
    </row>
    <row r="72" spans="3:34" x14ac:dyDescent="0.35">
      <c r="C72" s="233" t="s">
        <v>2830</v>
      </c>
      <c r="D72" s="233" t="s">
        <v>1468</v>
      </c>
      <c r="E72" s="233" t="s">
        <v>2563</v>
      </c>
      <c r="F72" s="233" t="s">
        <v>2543</v>
      </c>
      <c r="G72" s="233" t="s">
        <v>2609</v>
      </c>
      <c r="H72" s="233"/>
      <c r="I72" s="233" t="s">
        <v>1469</v>
      </c>
      <c r="J72" s="325">
        <v>6300253.8200000003</v>
      </c>
      <c r="K72" s="233" t="s">
        <v>2543</v>
      </c>
      <c r="L72" s="233" t="s">
        <v>2763</v>
      </c>
      <c r="M72" s="218" t="s">
        <v>2763</v>
      </c>
      <c r="Q72" s="218"/>
      <c r="AH72" s="233"/>
    </row>
    <row r="73" spans="3:34" x14ac:dyDescent="0.35">
      <c r="C73" s="233" t="s">
        <v>2830</v>
      </c>
      <c r="D73" s="233" t="s">
        <v>1468</v>
      </c>
      <c r="E73" s="233" t="s">
        <v>2560</v>
      </c>
      <c r="F73" s="233" t="s">
        <v>2543</v>
      </c>
      <c r="G73" s="233" t="s">
        <v>2609</v>
      </c>
      <c r="H73" s="233"/>
      <c r="I73" s="233" t="s">
        <v>1469</v>
      </c>
      <c r="J73" s="325">
        <v>2125000</v>
      </c>
      <c r="K73" s="233" t="s">
        <v>2543</v>
      </c>
      <c r="L73" s="233" t="s">
        <v>2763</v>
      </c>
      <c r="M73" s="218" t="s">
        <v>2763</v>
      </c>
      <c r="Q73" s="218"/>
      <c r="AH73" s="233"/>
    </row>
    <row r="74" spans="3:34" x14ac:dyDescent="0.35">
      <c r="C74" s="233" t="s">
        <v>2830</v>
      </c>
      <c r="D74" s="233" t="s">
        <v>1471</v>
      </c>
      <c r="E74" s="233" t="s">
        <v>2588</v>
      </c>
      <c r="F74" s="233" t="s">
        <v>2543</v>
      </c>
      <c r="G74" s="233" t="s">
        <v>2609</v>
      </c>
      <c r="H74" s="233"/>
      <c r="I74" s="233" t="s">
        <v>1469</v>
      </c>
      <c r="J74" s="325">
        <v>977200</v>
      </c>
      <c r="K74" s="233" t="s">
        <v>2543</v>
      </c>
      <c r="L74" s="233" t="s">
        <v>2763</v>
      </c>
      <c r="M74" s="218" t="s">
        <v>2763</v>
      </c>
      <c r="Q74" s="218"/>
      <c r="AH74" s="233"/>
    </row>
    <row r="75" spans="3:34" x14ac:dyDescent="0.35">
      <c r="C75" s="233" t="s">
        <v>2830</v>
      </c>
      <c r="D75" s="233" t="s">
        <v>1471</v>
      </c>
      <c r="E75" s="233" t="s">
        <v>2562</v>
      </c>
      <c r="F75" s="233" t="s">
        <v>2543</v>
      </c>
      <c r="G75" s="233" t="s">
        <v>2609</v>
      </c>
      <c r="H75" s="233"/>
      <c r="I75" s="233" t="s">
        <v>1469</v>
      </c>
      <c r="J75" s="325">
        <v>4339643.59</v>
      </c>
      <c r="K75" s="233" t="s">
        <v>2543</v>
      </c>
      <c r="L75" s="233" t="s">
        <v>2763</v>
      </c>
      <c r="M75" s="218" t="s">
        <v>2763</v>
      </c>
      <c r="Q75" s="218"/>
      <c r="AH75" s="233"/>
    </row>
    <row r="76" spans="3:34" x14ac:dyDescent="0.35">
      <c r="C76" s="233" t="s">
        <v>2614</v>
      </c>
      <c r="D76" s="233" t="s">
        <v>1468</v>
      </c>
      <c r="E76" s="233" t="s">
        <v>2557</v>
      </c>
      <c r="F76" s="233" t="s">
        <v>2543</v>
      </c>
      <c r="G76" s="233" t="s">
        <v>2609</v>
      </c>
      <c r="H76" s="233"/>
      <c r="I76" s="233" t="s">
        <v>1469</v>
      </c>
      <c r="J76" s="325">
        <v>3022483.94</v>
      </c>
      <c r="K76" s="233" t="s">
        <v>2543</v>
      </c>
      <c r="L76" s="233" t="s">
        <v>2763</v>
      </c>
      <c r="M76" s="218" t="s">
        <v>2763</v>
      </c>
      <c r="Q76" s="218"/>
      <c r="AH76" s="233"/>
    </row>
    <row r="77" spans="3:34" ht="16" x14ac:dyDescent="0.35">
      <c r="C77" s="71" t="s">
        <v>2832</v>
      </c>
      <c r="D77" s="233" t="s">
        <v>1468</v>
      </c>
      <c r="E77" s="233" t="s">
        <v>2571</v>
      </c>
      <c r="F77" s="233" t="s">
        <v>2543</v>
      </c>
      <c r="G77" s="233" t="s">
        <v>2609</v>
      </c>
      <c r="H77" s="233"/>
      <c r="I77" s="233" t="s">
        <v>1469</v>
      </c>
      <c r="J77" s="325">
        <v>1777156.92</v>
      </c>
      <c r="K77" s="233" t="s">
        <v>2543</v>
      </c>
      <c r="L77" s="233" t="s">
        <v>2763</v>
      </c>
      <c r="M77" s="218" t="s">
        <v>2763</v>
      </c>
      <c r="Q77" s="218"/>
      <c r="AH77" s="233"/>
    </row>
    <row r="78" spans="3:34" ht="16" x14ac:dyDescent="0.35">
      <c r="C78" s="71" t="s">
        <v>2832</v>
      </c>
      <c r="D78" s="233" t="s">
        <v>1468</v>
      </c>
      <c r="E78" s="233" t="s">
        <v>2578</v>
      </c>
      <c r="F78" s="233" t="s">
        <v>2543</v>
      </c>
      <c r="G78" s="233" t="s">
        <v>2609</v>
      </c>
      <c r="H78" s="233"/>
      <c r="I78" s="233" t="s">
        <v>1469</v>
      </c>
      <c r="J78" s="325">
        <v>894606.24</v>
      </c>
      <c r="K78" s="233" t="s">
        <v>2543</v>
      </c>
      <c r="L78" s="233" t="s">
        <v>2763</v>
      </c>
      <c r="M78" s="218" t="s">
        <v>2763</v>
      </c>
      <c r="Q78" s="218"/>
      <c r="AH78" s="233"/>
    </row>
    <row r="79" spans="3:34" ht="16" x14ac:dyDescent="0.35">
      <c r="C79" s="71" t="s">
        <v>2832</v>
      </c>
      <c r="D79" s="233" t="s">
        <v>1468</v>
      </c>
      <c r="E79" s="233" t="s">
        <v>2554</v>
      </c>
      <c r="F79" s="233" t="s">
        <v>2543</v>
      </c>
      <c r="G79" s="233" t="s">
        <v>2609</v>
      </c>
      <c r="H79" s="233"/>
      <c r="I79" s="233" t="s">
        <v>1469</v>
      </c>
      <c r="J79" s="325">
        <v>1245460.05</v>
      </c>
      <c r="K79" s="233" t="s">
        <v>2543</v>
      </c>
      <c r="L79" s="233" t="s">
        <v>2763</v>
      </c>
      <c r="M79" s="218" t="s">
        <v>2763</v>
      </c>
      <c r="Q79" s="218"/>
      <c r="AH79" s="233"/>
    </row>
    <row r="80" spans="3:34" ht="16" x14ac:dyDescent="0.35">
      <c r="C80" s="71" t="s">
        <v>2832</v>
      </c>
      <c r="D80" s="233" t="s">
        <v>1468</v>
      </c>
      <c r="E80" s="233" t="s">
        <v>2574</v>
      </c>
      <c r="F80" s="233" t="s">
        <v>2543</v>
      </c>
      <c r="G80" s="233" t="s">
        <v>2609</v>
      </c>
      <c r="H80" s="233"/>
      <c r="I80" s="233" t="s">
        <v>1469</v>
      </c>
      <c r="J80" s="325">
        <v>215915.81</v>
      </c>
      <c r="K80" s="233" t="s">
        <v>2543</v>
      </c>
      <c r="L80" s="233" t="s">
        <v>2763</v>
      </c>
      <c r="M80" s="218" t="s">
        <v>2763</v>
      </c>
      <c r="Q80" s="218"/>
      <c r="AH80" s="233"/>
    </row>
    <row r="81" spans="3:34" ht="16" x14ac:dyDescent="0.35">
      <c r="C81" s="71" t="s">
        <v>2832</v>
      </c>
      <c r="D81" s="233" t="s">
        <v>1468</v>
      </c>
      <c r="E81" s="233" t="s">
        <v>2556</v>
      </c>
      <c r="F81" s="233" t="s">
        <v>2543</v>
      </c>
      <c r="G81" s="233" t="s">
        <v>2609</v>
      </c>
      <c r="H81" s="233"/>
      <c r="I81" s="233" t="s">
        <v>1469</v>
      </c>
      <c r="J81" s="325">
        <v>1836634.69</v>
      </c>
      <c r="K81" s="233" t="s">
        <v>2543</v>
      </c>
      <c r="L81" s="233" t="s">
        <v>2763</v>
      </c>
      <c r="M81" s="218" t="s">
        <v>2763</v>
      </c>
      <c r="Q81" s="218"/>
      <c r="AH81" s="233"/>
    </row>
    <row r="82" spans="3:34" x14ac:dyDescent="0.35">
      <c r="C82" s="233" t="s">
        <v>2832</v>
      </c>
      <c r="D82" s="233" t="s">
        <v>1468</v>
      </c>
      <c r="E82" s="233" t="s">
        <v>2558</v>
      </c>
      <c r="F82" s="233" t="s">
        <v>2543</v>
      </c>
      <c r="G82" s="233" t="s">
        <v>2609</v>
      </c>
      <c r="H82" s="233"/>
      <c r="I82" s="233" t="s">
        <v>1469</v>
      </c>
      <c r="J82" s="325">
        <v>4503739.01</v>
      </c>
      <c r="K82" s="233" t="s">
        <v>2543</v>
      </c>
      <c r="L82" s="233" t="s">
        <v>2763</v>
      </c>
      <c r="M82" s="218" t="s">
        <v>2763</v>
      </c>
      <c r="Q82" s="218"/>
      <c r="AH82" s="233"/>
    </row>
    <row r="83" spans="3:34" x14ac:dyDescent="0.35">
      <c r="C83" s="233" t="s">
        <v>2832</v>
      </c>
      <c r="D83" s="233" t="s">
        <v>1468</v>
      </c>
      <c r="E83" s="233" t="s">
        <v>2557</v>
      </c>
      <c r="F83" s="233" t="s">
        <v>2543</v>
      </c>
      <c r="G83" s="233" t="s">
        <v>2609</v>
      </c>
      <c r="H83" s="233"/>
      <c r="I83" s="233" t="s">
        <v>1469</v>
      </c>
      <c r="J83" s="325">
        <v>4185864.63</v>
      </c>
      <c r="K83" s="233" t="s">
        <v>2543</v>
      </c>
      <c r="L83" s="233" t="s">
        <v>2763</v>
      </c>
      <c r="M83" s="218" t="s">
        <v>2763</v>
      </c>
      <c r="Q83" s="218"/>
      <c r="AH83" s="233"/>
    </row>
    <row r="84" spans="3:34" x14ac:dyDescent="0.35">
      <c r="C84" s="233" t="s">
        <v>2832</v>
      </c>
      <c r="D84" s="233" t="s">
        <v>1468</v>
      </c>
      <c r="E84" s="233" t="s">
        <v>2592</v>
      </c>
      <c r="F84" s="233" t="s">
        <v>2543</v>
      </c>
      <c r="G84" s="233" t="s">
        <v>2609</v>
      </c>
      <c r="H84" s="233"/>
      <c r="I84" s="233" t="s">
        <v>1469</v>
      </c>
      <c r="J84" s="325">
        <v>89120.05</v>
      </c>
      <c r="K84" s="233" t="s">
        <v>2543</v>
      </c>
      <c r="L84" s="233" t="s">
        <v>2763</v>
      </c>
      <c r="M84" s="218" t="s">
        <v>2763</v>
      </c>
      <c r="Q84" s="218"/>
      <c r="AH84" s="233"/>
    </row>
    <row r="85" spans="3:34" x14ac:dyDescent="0.35">
      <c r="C85" s="233" t="s">
        <v>2832</v>
      </c>
      <c r="D85" s="233" t="s">
        <v>1468</v>
      </c>
      <c r="E85" s="233" t="s">
        <v>2573</v>
      </c>
      <c r="F85" s="233" t="s">
        <v>2543</v>
      </c>
      <c r="G85" s="233" t="s">
        <v>2609</v>
      </c>
      <c r="H85" s="233"/>
      <c r="I85" s="233" t="s">
        <v>1469</v>
      </c>
      <c r="J85" s="325">
        <v>1616985.18</v>
      </c>
      <c r="K85" s="233" t="s">
        <v>2543</v>
      </c>
      <c r="L85" s="233" t="s">
        <v>2763</v>
      </c>
      <c r="M85" s="218" t="s">
        <v>2763</v>
      </c>
      <c r="Q85" s="218"/>
      <c r="AH85" s="233"/>
    </row>
    <row r="86" spans="3:34" x14ac:dyDescent="0.35">
      <c r="C86" s="233" t="s">
        <v>2832</v>
      </c>
      <c r="D86" s="233" t="s">
        <v>1468</v>
      </c>
      <c r="E86" s="233" t="s">
        <v>2577</v>
      </c>
      <c r="F86" s="233" t="s">
        <v>2543</v>
      </c>
      <c r="G86" s="233" t="s">
        <v>2609</v>
      </c>
      <c r="H86" s="233"/>
      <c r="I86" s="233" t="s">
        <v>1469</v>
      </c>
      <c r="J86" s="325">
        <v>46783.199999999997</v>
      </c>
      <c r="K86" s="233" t="s">
        <v>2543</v>
      </c>
      <c r="L86" s="233" t="s">
        <v>2763</v>
      </c>
      <c r="M86" s="218" t="s">
        <v>2763</v>
      </c>
      <c r="Q86" s="218"/>
      <c r="AH86" s="233"/>
    </row>
    <row r="87" spans="3:34" x14ac:dyDescent="0.35">
      <c r="C87" s="233" t="s">
        <v>2832</v>
      </c>
      <c r="D87" s="233" t="s">
        <v>1468</v>
      </c>
      <c r="E87" s="233" t="s">
        <v>2586</v>
      </c>
      <c r="F87" s="233" t="s">
        <v>2543</v>
      </c>
      <c r="G87" s="233" t="s">
        <v>2609</v>
      </c>
      <c r="H87" s="233"/>
      <c r="I87" s="233" t="s">
        <v>1469</v>
      </c>
      <c r="J87" s="325">
        <v>49082.16</v>
      </c>
      <c r="K87" s="233" t="s">
        <v>2543</v>
      </c>
      <c r="L87" s="233" t="s">
        <v>2763</v>
      </c>
      <c r="M87" s="218" t="s">
        <v>2763</v>
      </c>
      <c r="Q87" s="218"/>
      <c r="AH87" s="233"/>
    </row>
    <row r="88" spans="3:34" x14ac:dyDescent="0.35">
      <c r="C88" s="233" t="s">
        <v>2832</v>
      </c>
      <c r="D88" s="233" t="s">
        <v>1468</v>
      </c>
      <c r="E88" s="233" t="s">
        <v>2579</v>
      </c>
      <c r="F88" s="233" t="s">
        <v>2543</v>
      </c>
      <c r="G88" s="233" t="s">
        <v>2609</v>
      </c>
      <c r="H88" s="233"/>
      <c r="I88" s="233" t="s">
        <v>1469</v>
      </c>
      <c r="J88" s="325">
        <v>92966.82</v>
      </c>
      <c r="K88" s="233" t="s">
        <v>2543</v>
      </c>
      <c r="L88" s="233" t="s">
        <v>2763</v>
      </c>
      <c r="M88" s="218" t="s">
        <v>2763</v>
      </c>
      <c r="Q88" s="218"/>
      <c r="AH88" s="233"/>
    </row>
    <row r="89" spans="3:34" x14ac:dyDescent="0.35">
      <c r="C89" s="233" t="s">
        <v>2832</v>
      </c>
      <c r="D89" s="233" t="s">
        <v>1468</v>
      </c>
      <c r="E89" s="233" t="s">
        <v>2555</v>
      </c>
      <c r="F89" s="233" t="s">
        <v>2543</v>
      </c>
      <c r="G89" s="233" t="s">
        <v>2609</v>
      </c>
      <c r="H89" s="233"/>
      <c r="I89" s="233" t="s">
        <v>1469</v>
      </c>
      <c r="J89" s="325">
        <v>6124086.3200000003</v>
      </c>
      <c r="K89" s="233" t="s">
        <v>2543</v>
      </c>
      <c r="L89" s="233" t="s">
        <v>2763</v>
      </c>
      <c r="M89" s="218" t="s">
        <v>2763</v>
      </c>
      <c r="Q89" s="218"/>
      <c r="AH89" s="233"/>
    </row>
    <row r="90" spans="3:34" x14ac:dyDescent="0.35">
      <c r="C90" s="233" t="s">
        <v>2832</v>
      </c>
      <c r="D90" s="233" t="s">
        <v>1468</v>
      </c>
      <c r="E90" s="233" t="s">
        <v>2593</v>
      </c>
      <c r="F90" s="233" t="s">
        <v>2543</v>
      </c>
      <c r="G90" s="233" t="s">
        <v>2609</v>
      </c>
      <c r="H90" s="233"/>
      <c r="I90" s="233" t="s">
        <v>1469</v>
      </c>
      <c r="J90" s="325">
        <v>35280</v>
      </c>
      <c r="K90" s="233" t="s">
        <v>2543</v>
      </c>
      <c r="L90" s="233" t="s">
        <v>2763</v>
      </c>
      <c r="M90" s="218" t="s">
        <v>2763</v>
      </c>
      <c r="Q90" s="218"/>
      <c r="AH90" s="233"/>
    </row>
    <row r="91" spans="3:34" x14ac:dyDescent="0.35">
      <c r="C91" s="233" t="s">
        <v>2832</v>
      </c>
      <c r="D91" s="233" t="s">
        <v>1468</v>
      </c>
      <c r="E91" s="233" t="s">
        <v>2563</v>
      </c>
      <c r="F91" s="233" t="s">
        <v>2543</v>
      </c>
      <c r="G91" s="233" t="s">
        <v>2609</v>
      </c>
      <c r="H91" s="233"/>
      <c r="I91" s="233" t="s">
        <v>1469</v>
      </c>
      <c r="J91" s="325">
        <v>1181390</v>
      </c>
      <c r="K91" s="233" t="s">
        <v>2543</v>
      </c>
      <c r="L91" s="233" t="s">
        <v>2763</v>
      </c>
      <c r="M91" s="218" t="s">
        <v>2763</v>
      </c>
      <c r="Q91" s="218"/>
      <c r="AH91" s="233"/>
    </row>
    <row r="92" spans="3:34" x14ac:dyDescent="0.35">
      <c r="C92" s="233" t="s">
        <v>2832</v>
      </c>
      <c r="D92" s="233" t="s">
        <v>1468</v>
      </c>
      <c r="E92" s="233" t="s">
        <v>2560</v>
      </c>
      <c r="F92" s="233" t="s">
        <v>2543</v>
      </c>
      <c r="G92" s="233" t="s">
        <v>2609</v>
      </c>
      <c r="H92" s="233"/>
      <c r="I92" s="233" t="s">
        <v>1469</v>
      </c>
      <c r="J92" s="325">
        <v>3361854</v>
      </c>
      <c r="K92" s="233" t="s">
        <v>2543</v>
      </c>
      <c r="L92" s="233" t="s">
        <v>2763</v>
      </c>
      <c r="M92" s="218" t="s">
        <v>2763</v>
      </c>
      <c r="Q92" s="218"/>
      <c r="AH92" s="233"/>
    </row>
    <row r="93" spans="3:34" x14ac:dyDescent="0.35">
      <c r="C93" s="233" t="s">
        <v>2832</v>
      </c>
      <c r="D93" s="233" t="s">
        <v>1468</v>
      </c>
      <c r="E93" s="233" t="s">
        <v>2599</v>
      </c>
      <c r="F93" s="233" t="s">
        <v>2543</v>
      </c>
      <c r="G93" s="233" t="s">
        <v>2609</v>
      </c>
      <c r="H93" s="233"/>
      <c r="I93" s="233" t="s">
        <v>1469</v>
      </c>
      <c r="J93" s="325">
        <v>21362</v>
      </c>
      <c r="K93" s="233" t="s">
        <v>2543</v>
      </c>
      <c r="L93" s="233" t="s">
        <v>2763</v>
      </c>
      <c r="M93" s="218" t="s">
        <v>2763</v>
      </c>
      <c r="Q93" s="218"/>
      <c r="AH93" s="233"/>
    </row>
    <row r="94" spans="3:34" x14ac:dyDescent="0.35">
      <c r="C94" s="233" t="s">
        <v>2832</v>
      </c>
      <c r="D94" s="233" t="s">
        <v>1468</v>
      </c>
      <c r="E94" s="233" t="s">
        <v>2598</v>
      </c>
      <c r="F94" s="233" t="s">
        <v>2543</v>
      </c>
      <c r="G94" s="233" t="s">
        <v>2609</v>
      </c>
      <c r="H94" s="233"/>
      <c r="I94" s="233" t="s">
        <v>1469</v>
      </c>
      <c r="J94" s="325">
        <v>25177</v>
      </c>
      <c r="K94" s="233" t="s">
        <v>2543</v>
      </c>
      <c r="L94" s="233" t="s">
        <v>2763</v>
      </c>
      <c r="M94" s="218" t="s">
        <v>2763</v>
      </c>
      <c r="Q94" s="218"/>
      <c r="AH94" s="233"/>
    </row>
    <row r="95" spans="3:34" x14ac:dyDescent="0.35">
      <c r="C95" s="233" t="s">
        <v>2832</v>
      </c>
      <c r="D95" s="233" t="s">
        <v>1468</v>
      </c>
      <c r="E95" s="233" t="s">
        <v>2560</v>
      </c>
      <c r="F95" s="233" t="s">
        <v>2543</v>
      </c>
      <c r="G95" s="233" t="s">
        <v>2609</v>
      </c>
      <c r="H95" s="233"/>
      <c r="I95" s="233" t="s">
        <v>1469</v>
      </c>
      <c r="J95" s="325">
        <v>2126.34</v>
      </c>
      <c r="K95" s="233" t="s">
        <v>2543</v>
      </c>
      <c r="L95" s="233" t="s">
        <v>2763</v>
      </c>
      <c r="M95" s="218" t="s">
        <v>2763</v>
      </c>
      <c r="Q95" s="218"/>
      <c r="AH95" s="233"/>
    </row>
    <row r="96" spans="3:34" x14ac:dyDescent="0.35">
      <c r="C96" s="233" t="s">
        <v>2832</v>
      </c>
      <c r="D96" s="233" t="s">
        <v>1471</v>
      </c>
      <c r="E96" s="233" t="s">
        <v>2581</v>
      </c>
      <c r="F96" s="233" t="s">
        <v>2543</v>
      </c>
      <c r="G96" s="233" t="s">
        <v>2609</v>
      </c>
      <c r="H96" s="233"/>
      <c r="I96" s="233" t="s">
        <v>1469</v>
      </c>
      <c r="J96" s="325">
        <v>1204000</v>
      </c>
      <c r="K96" s="233" t="s">
        <v>2543</v>
      </c>
      <c r="L96" s="233" t="s">
        <v>2763</v>
      </c>
      <c r="M96" s="218" t="s">
        <v>2763</v>
      </c>
      <c r="Q96" s="218"/>
      <c r="AH96" s="233"/>
    </row>
    <row r="97" spans="3:34" x14ac:dyDescent="0.35">
      <c r="C97" s="233" t="s">
        <v>2832</v>
      </c>
      <c r="D97" s="233" t="s">
        <v>1471</v>
      </c>
      <c r="E97" s="233" t="s">
        <v>2561</v>
      </c>
      <c r="F97" s="233" t="s">
        <v>2543</v>
      </c>
      <c r="G97" s="233" t="s">
        <v>2609</v>
      </c>
      <c r="H97" s="233"/>
      <c r="I97" s="233" t="s">
        <v>1469</v>
      </c>
      <c r="J97" s="325">
        <v>11244955</v>
      </c>
      <c r="K97" s="233" t="s">
        <v>2543</v>
      </c>
      <c r="L97" s="233" t="s">
        <v>2763</v>
      </c>
      <c r="M97" s="218" t="s">
        <v>2763</v>
      </c>
      <c r="Q97" s="218"/>
      <c r="AH97" s="233"/>
    </row>
    <row r="98" spans="3:34" x14ac:dyDescent="0.35">
      <c r="C98" s="233" t="s">
        <v>2832</v>
      </c>
      <c r="D98" s="233" t="s">
        <v>1471</v>
      </c>
      <c r="E98" s="233" t="s">
        <v>2581</v>
      </c>
      <c r="F98" s="233" t="s">
        <v>2543</v>
      </c>
      <c r="G98" s="233" t="s">
        <v>2609</v>
      </c>
      <c r="H98" s="233"/>
      <c r="I98" s="233" t="s">
        <v>1469</v>
      </c>
      <c r="J98" s="325">
        <v>180000</v>
      </c>
      <c r="K98" s="233" t="s">
        <v>2543</v>
      </c>
      <c r="L98" s="233" t="s">
        <v>2763</v>
      </c>
      <c r="M98" s="218" t="s">
        <v>2763</v>
      </c>
      <c r="Q98" s="218"/>
      <c r="AH98" s="233"/>
    </row>
    <row r="99" spans="3:34" x14ac:dyDescent="0.35">
      <c r="C99" s="233" t="s">
        <v>2832</v>
      </c>
      <c r="D99" s="233" t="s">
        <v>1471</v>
      </c>
      <c r="E99" s="233" t="s">
        <v>2562</v>
      </c>
      <c r="F99" s="233" t="s">
        <v>2543</v>
      </c>
      <c r="G99" s="233" t="s">
        <v>2609</v>
      </c>
      <c r="H99" s="233"/>
      <c r="I99" s="233" t="s">
        <v>1469</v>
      </c>
      <c r="J99" s="325">
        <v>15316</v>
      </c>
      <c r="K99" s="233" t="s">
        <v>2543</v>
      </c>
      <c r="L99" s="233" t="s">
        <v>2763</v>
      </c>
      <c r="M99" s="218" t="s">
        <v>2763</v>
      </c>
      <c r="Q99" s="218"/>
      <c r="AH99" s="233"/>
    </row>
    <row r="100" spans="3:34" ht="16" x14ac:dyDescent="0.35">
      <c r="C100" s="71" t="s">
        <v>2835</v>
      </c>
      <c r="D100" s="233" t="s">
        <v>1468</v>
      </c>
      <c r="E100" s="233" t="s">
        <v>2575</v>
      </c>
      <c r="F100" s="233" t="s">
        <v>2543</v>
      </c>
      <c r="G100" s="233" t="s">
        <v>2609</v>
      </c>
      <c r="H100" s="233"/>
      <c r="I100" s="233" t="s">
        <v>1469</v>
      </c>
      <c r="J100" s="325">
        <v>17177.13</v>
      </c>
      <c r="K100" s="233" t="s">
        <v>2543</v>
      </c>
      <c r="L100" s="233" t="s">
        <v>2763</v>
      </c>
      <c r="M100" s="218" t="s">
        <v>2763</v>
      </c>
      <c r="Q100" s="218"/>
      <c r="AH100" s="233"/>
    </row>
    <row r="101" spans="3:34" ht="16" x14ac:dyDescent="0.35">
      <c r="C101" s="71" t="s">
        <v>2835</v>
      </c>
      <c r="D101" s="233" t="s">
        <v>1468</v>
      </c>
      <c r="E101" s="233" t="s">
        <v>2574</v>
      </c>
      <c r="F101" s="233" t="s">
        <v>2543</v>
      </c>
      <c r="G101" s="233" t="s">
        <v>2609</v>
      </c>
      <c r="H101" s="233"/>
      <c r="I101" s="233" t="s">
        <v>1469</v>
      </c>
      <c r="J101" s="325">
        <v>9725.94</v>
      </c>
      <c r="K101" s="233" t="s">
        <v>2543</v>
      </c>
      <c r="L101" s="233" t="s">
        <v>2763</v>
      </c>
      <c r="M101" s="218" t="s">
        <v>2763</v>
      </c>
      <c r="Q101" s="218"/>
      <c r="AH101" s="233"/>
    </row>
    <row r="102" spans="3:34" x14ac:dyDescent="0.35">
      <c r="C102" s="233" t="s">
        <v>2835</v>
      </c>
      <c r="D102" s="233" t="s">
        <v>1468</v>
      </c>
      <c r="E102" s="233" t="s">
        <v>2558</v>
      </c>
      <c r="F102" s="233" t="s">
        <v>2543</v>
      </c>
      <c r="G102" s="233" t="s">
        <v>2609</v>
      </c>
      <c r="H102" s="233"/>
      <c r="I102" s="233" t="s">
        <v>1469</v>
      </c>
      <c r="J102" s="325">
        <v>114160.76</v>
      </c>
      <c r="K102" s="233" t="s">
        <v>2543</v>
      </c>
      <c r="L102" s="233" t="s">
        <v>2763</v>
      </c>
      <c r="M102" s="218" t="s">
        <v>2763</v>
      </c>
      <c r="Q102" s="218"/>
      <c r="AH102" s="233"/>
    </row>
    <row r="103" spans="3:34" x14ac:dyDescent="0.35">
      <c r="C103" s="233" t="s">
        <v>2835</v>
      </c>
      <c r="D103" s="233" t="s">
        <v>1468</v>
      </c>
      <c r="E103" s="233" t="s">
        <v>2557</v>
      </c>
      <c r="F103" s="233" t="s">
        <v>2543</v>
      </c>
      <c r="G103" s="233" t="s">
        <v>2609</v>
      </c>
      <c r="H103" s="233"/>
      <c r="I103" s="233" t="s">
        <v>1469</v>
      </c>
      <c r="J103" s="325">
        <v>2656194.31</v>
      </c>
      <c r="K103" s="233" t="s">
        <v>2543</v>
      </c>
      <c r="L103" s="233" t="s">
        <v>2763</v>
      </c>
      <c r="M103" s="218" t="s">
        <v>2763</v>
      </c>
      <c r="Q103" s="218"/>
      <c r="AH103" s="233"/>
    </row>
    <row r="104" spans="3:34" x14ac:dyDescent="0.35">
      <c r="C104" s="233" t="s">
        <v>2615</v>
      </c>
      <c r="D104" s="233" t="s">
        <v>1468</v>
      </c>
      <c r="E104" s="233" t="s">
        <v>2571</v>
      </c>
      <c r="F104" s="233" t="s">
        <v>2543</v>
      </c>
      <c r="G104" s="233" t="s">
        <v>2609</v>
      </c>
      <c r="H104" s="233"/>
      <c r="I104" s="233" t="s">
        <v>1469</v>
      </c>
      <c r="J104" s="325">
        <v>511718.27</v>
      </c>
      <c r="K104" s="233" t="s">
        <v>2543</v>
      </c>
      <c r="L104" s="233" t="s">
        <v>2763</v>
      </c>
      <c r="M104" s="218" t="s">
        <v>2763</v>
      </c>
      <c r="Q104" s="218"/>
      <c r="AH104" s="233"/>
    </row>
    <row r="105" spans="3:34" x14ac:dyDescent="0.35">
      <c r="C105" s="233" t="s">
        <v>2615</v>
      </c>
      <c r="D105" s="233" t="s">
        <v>1468</v>
      </c>
      <c r="E105" s="233" t="s">
        <v>2578</v>
      </c>
      <c r="F105" s="233" t="s">
        <v>2543</v>
      </c>
      <c r="G105" s="233" t="s">
        <v>2609</v>
      </c>
      <c r="H105" s="233"/>
      <c r="I105" s="233" t="s">
        <v>1469</v>
      </c>
      <c r="J105" s="325">
        <v>129990.07</v>
      </c>
      <c r="K105" s="233" t="s">
        <v>2543</v>
      </c>
      <c r="L105" s="233" t="s">
        <v>2763</v>
      </c>
      <c r="M105" s="218" t="s">
        <v>2763</v>
      </c>
      <c r="Q105" s="218"/>
      <c r="AH105" s="233"/>
    </row>
    <row r="106" spans="3:34" x14ac:dyDescent="0.35">
      <c r="C106" s="233" t="s">
        <v>2615</v>
      </c>
      <c r="D106" s="233" t="s">
        <v>1468</v>
      </c>
      <c r="E106" s="233" t="s">
        <v>2554</v>
      </c>
      <c r="F106" s="233" t="s">
        <v>2543</v>
      </c>
      <c r="G106" s="233" t="s">
        <v>2609</v>
      </c>
      <c r="H106" s="233"/>
      <c r="I106" s="233" t="s">
        <v>1469</v>
      </c>
      <c r="J106" s="325">
        <v>2316198.73</v>
      </c>
      <c r="K106" s="233" t="s">
        <v>2543</v>
      </c>
      <c r="L106" s="233" t="s">
        <v>2763</v>
      </c>
      <c r="M106" s="218" t="s">
        <v>2763</v>
      </c>
      <c r="Q106" s="218"/>
      <c r="AH106" s="233"/>
    </row>
    <row r="107" spans="3:34" x14ac:dyDescent="0.35">
      <c r="C107" s="233" t="s">
        <v>2615</v>
      </c>
      <c r="D107" s="233" t="s">
        <v>1468</v>
      </c>
      <c r="E107" s="233" t="s">
        <v>2556</v>
      </c>
      <c r="F107" s="233" t="s">
        <v>2543</v>
      </c>
      <c r="G107" s="233" t="s">
        <v>2609</v>
      </c>
      <c r="H107" s="233"/>
      <c r="I107" s="233" t="s">
        <v>1469</v>
      </c>
      <c r="J107" s="325">
        <v>323048.90999999997</v>
      </c>
      <c r="K107" s="233" t="s">
        <v>2543</v>
      </c>
      <c r="L107" s="233" t="s">
        <v>2763</v>
      </c>
      <c r="M107" s="218" t="s">
        <v>2763</v>
      </c>
      <c r="Q107" s="218"/>
      <c r="AH107" s="233"/>
    </row>
    <row r="108" spans="3:34" x14ac:dyDescent="0.35">
      <c r="C108" s="233" t="s">
        <v>2615</v>
      </c>
      <c r="D108" s="233" t="s">
        <v>1468</v>
      </c>
      <c r="E108" s="233" t="s">
        <v>2558</v>
      </c>
      <c r="F108" s="233" t="s">
        <v>2543</v>
      </c>
      <c r="G108" s="233" t="s">
        <v>2609</v>
      </c>
      <c r="H108" s="233"/>
      <c r="I108" s="233" t="s">
        <v>1469</v>
      </c>
      <c r="J108" s="325">
        <v>1971205.16</v>
      </c>
      <c r="K108" s="233" t="s">
        <v>2543</v>
      </c>
      <c r="L108" s="233" t="s">
        <v>2763</v>
      </c>
      <c r="M108" s="218" t="s">
        <v>2763</v>
      </c>
      <c r="Q108" s="218"/>
      <c r="AH108" s="233"/>
    </row>
    <row r="109" spans="3:34" x14ac:dyDescent="0.35">
      <c r="C109" s="233" t="s">
        <v>2615</v>
      </c>
      <c r="D109" s="233" t="s">
        <v>1468</v>
      </c>
      <c r="E109" s="233" t="s">
        <v>2557</v>
      </c>
      <c r="F109" s="233" t="s">
        <v>2543</v>
      </c>
      <c r="G109" s="233" t="s">
        <v>2609</v>
      </c>
      <c r="H109" s="233"/>
      <c r="I109" s="233" t="s">
        <v>1469</v>
      </c>
      <c r="J109" s="325">
        <v>1194767.81</v>
      </c>
      <c r="K109" s="233" t="s">
        <v>2543</v>
      </c>
      <c r="L109" s="233" t="s">
        <v>2763</v>
      </c>
      <c r="M109" s="218" t="s">
        <v>2763</v>
      </c>
      <c r="Q109" s="218"/>
      <c r="AH109" s="233"/>
    </row>
    <row r="110" spans="3:34" x14ac:dyDescent="0.35">
      <c r="C110" s="233" t="s">
        <v>2615</v>
      </c>
      <c r="D110" s="233" t="s">
        <v>1468</v>
      </c>
      <c r="E110" s="233" t="s">
        <v>2573</v>
      </c>
      <c r="F110" s="233" t="s">
        <v>2543</v>
      </c>
      <c r="G110" s="233" t="s">
        <v>2609</v>
      </c>
      <c r="H110" s="233"/>
      <c r="I110" s="233" t="s">
        <v>1469</v>
      </c>
      <c r="J110" s="325">
        <v>3533.76</v>
      </c>
      <c r="K110" s="233" t="s">
        <v>2543</v>
      </c>
      <c r="L110" s="233" t="s">
        <v>2763</v>
      </c>
      <c r="M110" s="218" t="s">
        <v>2763</v>
      </c>
      <c r="Q110" s="218"/>
      <c r="AH110" s="233"/>
    </row>
    <row r="111" spans="3:34" x14ac:dyDescent="0.35">
      <c r="C111" s="233" t="s">
        <v>2615</v>
      </c>
      <c r="D111" s="233" t="s">
        <v>1468</v>
      </c>
      <c r="E111" s="233" t="s">
        <v>2577</v>
      </c>
      <c r="F111" s="233" t="s">
        <v>2543</v>
      </c>
      <c r="G111" s="233" t="s">
        <v>2609</v>
      </c>
      <c r="H111" s="233"/>
      <c r="I111" s="233" t="s">
        <v>1469</v>
      </c>
      <c r="J111" s="325">
        <v>20629.5</v>
      </c>
      <c r="K111" s="233" t="s">
        <v>2543</v>
      </c>
      <c r="L111" s="233" t="s">
        <v>2763</v>
      </c>
      <c r="M111" s="218" t="s">
        <v>2763</v>
      </c>
      <c r="Q111" s="218"/>
      <c r="AH111" s="233"/>
    </row>
    <row r="112" spans="3:34" x14ac:dyDescent="0.35">
      <c r="C112" s="233" t="s">
        <v>2615</v>
      </c>
      <c r="D112" s="233" t="s">
        <v>1468</v>
      </c>
      <c r="E112" s="233" t="s">
        <v>2586</v>
      </c>
      <c r="F112" s="233" t="s">
        <v>2543</v>
      </c>
      <c r="G112" s="233" t="s">
        <v>2609</v>
      </c>
      <c r="H112" s="233"/>
      <c r="I112" s="233" t="s">
        <v>1469</v>
      </c>
      <c r="J112" s="325">
        <v>11296.97</v>
      </c>
      <c r="K112" s="233" t="s">
        <v>2543</v>
      </c>
      <c r="L112" s="233" t="s">
        <v>2763</v>
      </c>
      <c r="M112" s="218" t="s">
        <v>2763</v>
      </c>
      <c r="Q112" s="218"/>
      <c r="AH112" s="233"/>
    </row>
    <row r="113" spans="3:34" x14ac:dyDescent="0.35">
      <c r="C113" s="233" t="s">
        <v>2615</v>
      </c>
      <c r="D113" s="233" t="s">
        <v>1468</v>
      </c>
      <c r="E113" s="233" t="s">
        <v>2579</v>
      </c>
      <c r="F113" s="233" t="s">
        <v>2543</v>
      </c>
      <c r="G113" s="233" t="s">
        <v>2609</v>
      </c>
      <c r="H113" s="233"/>
      <c r="I113" s="233" t="s">
        <v>1469</v>
      </c>
      <c r="J113" s="325">
        <v>20629.5</v>
      </c>
      <c r="K113" s="233" t="s">
        <v>2543</v>
      </c>
      <c r="L113" s="233" t="s">
        <v>2763</v>
      </c>
      <c r="M113" s="218" t="s">
        <v>2763</v>
      </c>
      <c r="Q113" s="218"/>
      <c r="AH113" s="233"/>
    </row>
    <row r="114" spans="3:34" x14ac:dyDescent="0.35">
      <c r="C114" s="233" t="s">
        <v>2615</v>
      </c>
      <c r="D114" s="233" t="s">
        <v>1468</v>
      </c>
      <c r="E114" s="233" t="s">
        <v>2555</v>
      </c>
      <c r="F114" s="233" t="s">
        <v>2543</v>
      </c>
      <c r="G114" s="233" t="s">
        <v>2609</v>
      </c>
      <c r="H114" s="233"/>
      <c r="I114" s="233" t="s">
        <v>1469</v>
      </c>
      <c r="J114" s="325">
        <v>3268882.78</v>
      </c>
      <c r="K114" s="233" t="s">
        <v>2543</v>
      </c>
      <c r="L114" s="233" t="s">
        <v>2763</v>
      </c>
      <c r="M114" s="218" t="s">
        <v>2763</v>
      </c>
      <c r="Q114" s="218"/>
      <c r="AH114" s="233"/>
    </row>
    <row r="115" spans="3:34" x14ac:dyDescent="0.35">
      <c r="C115" s="233" t="s">
        <v>2615</v>
      </c>
      <c r="D115" s="233" t="s">
        <v>1468</v>
      </c>
      <c r="E115" s="233" t="s">
        <v>2598</v>
      </c>
      <c r="F115" s="233" t="s">
        <v>2543</v>
      </c>
      <c r="G115" s="233" t="s">
        <v>2609</v>
      </c>
      <c r="H115" s="233"/>
      <c r="I115" s="233" t="s">
        <v>1469</v>
      </c>
      <c r="J115" s="325">
        <v>5845</v>
      </c>
      <c r="K115" s="233" t="s">
        <v>2543</v>
      </c>
      <c r="L115" s="233" t="s">
        <v>2763</v>
      </c>
      <c r="M115" s="218" t="s">
        <v>2763</v>
      </c>
      <c r="Q115" s="218"/>
      <c r="AH115" s="233"/>
    </row>
    <row r="116" spans="3:34" x14ac:dyDescent="0.35">
      <c r="C116" s="233" t="s">
        <v>2615</v>
      </c>
      <c r="D116" s="233" t="s">
        <v>1468</v>
      </c>
      <c r="E116" s="233" t="s">
        <v>2593</v>
      </c>
      <c r="F116" s="233" t="s">
        <v>2543</v>
      </c>
      <c r="G116" s="233" t="s">
        <v>2609</v>
      </c>
      <c r="H116" s="233"/>
      <c r="I116" s="233" t="s">
        <v>1469</v>
      </c>
      <c r="J116" s="325">
        <v>18400</v>
      </c>
      <c r="K116" s="233" t="s">
        <v>2543</v>
      </c>
      <c r="L116" s="233" t="s">
        <v>2763</v>
      </c>
      <c r="M116" s="218" t="s">
        <v>2763</v>
      </c>
      <c r="Q116" s="218"/>
      <c r="AH116" s="233"/>
    </row>
    <row r="117" spans="3:34" x14ac:dyDescent="0.35">
      <c r="C117" s="233" t="s">
        <v>2615</v>
      </c>
      <c r="D117" s="233" t="s">
        <v>1468</v>
      </c>
      <c r="E117" s="233" t="s">
        <v>2560</v>
      </c>
      <c r="F117" s="233" t="s">
        <v>2543</v>
      </c>
      <c r="G117" s="233" t="s">
        <v>2609</v>
      </c>
      <c r="H117" s="233"/>
      <c r="I117" s="233" t="s">
        <v>1469</v>
      </c>
      <c r="J117" s="325">
        <v>1437463.15</v>
      </c>
      <c r="K117" s="233" t="s">
        <v>2543</v>
      </c>
      <c r="L117" s="233" t="s">
        <v>2763</v>
      </c>
      <c r="M117" s="218" t="s">
        <v>2763</v>
      </c>
      <c r="Q117" s="218"/>
      <c r="AH117" s="233"/>
    </row>
    <row r="118" spans="3:34" x14ac:dyDescent="0.35">
      <c r="C118" s="233" t="s">
        <v>2615</v>
      </c>
      <c r="D118" s="233" t="s">
        <v>1468</v>
      </c>
      <c r="E118" s="233" t="s">
        <v>2599</v>
      </c>
      <c r="F118" s="233" t="s">
        <v>2543</v>
      </c>
      <c r="G118" s="233" t="s">
        <v>2609</v>
      </c>
      <c r="H118" s="233"/>
      <c r="I118" s="233" t="s">
        <v>1469</v>
      </c>
      <c r="J118" s="325">
        <v>1728</v>
      </c>
      <c r="K118" s="233" t="s">
        <v>2543</v>
      </c>
      <c r="L118" s="233" t="s">
        <v>2763</v>
      </c>
      <c r="M118" s="218" t="s">
        <v>2763</v>
      </c>
      <c r="Q118" s="218"/>
      <c r="AH118" s="233"/>
    </row>
    <row r="119" spans="3:34" x14ac:dyDescent="0.35">
      <c r="C119" s="233" t="s">
        <v>2615</v>
      </c>
      <c r="D119" s="233" t="s">
        <v>1471</v>
      </c>
      <c r="E119" s="233" t="s">
        <v>2581</v>
      </c>
      <c r="F119" s="233" t="s">
        <v>2543</v>
      </c>
      <c r="G119" s="233" t="s">
        <v>2609</v>
      </c>
      <c r="H119" s="233"/>
      <c r="I119" s="233" t="s">
        <v>1469</v>
      </c>
      <c r="J119" s="325">
        <v>44400</v>
      </c>
      <c r="K119" s="233" t="s">
        <v>2543</v>
      </c>
      <c r="L119" s="233" t="s">
        <v>2763</v>
      </c>
      <c r="M119" s="218" t="s">
        <v>2763</v>
      </c>
      <c r="Q119" s="218"/>
      <c r="AH119" s="233"/>
    </row>
    <row r="120" spans="3:34" x14ac:dyDescent="0.35">
      <c r="C120" s="233" t="s">
        <v>2615</v>
      </c>
      <c r="D120" s="233" t="s">
        <v>1471</v>
      </c>
      <c r="E120" s="233" t="s">
        <v>2561</v>
      </c>
      <c r="F120" s="233" t="s">
        <v>2543</v>
      </c>
      <c r="G120" s="233" t="s">
        <v>2609</v>
      </c>
      <c r="H120" s="233"/>
      <c r="I120" s="233" t="s">
        <v>1469</v>
      </c>
      <c r="J120" s="325">
        <v>55000000</v>
      </c>
      <c r="K120" s="233" t="s">
        <v>2543</v>
      </c>
      <c r="L120" s="233" t="s">
        <v>2763</v>
      </c>
      <c r="M120" s="218" t="s">
        <v>2763</v>
      </c>
      <c r="Q120" s="218"/>
      <c r="AH120" s="233"/>
    </row>
    <row r="121" spans="3:34" x14ac:dyDescent="0.35">
      <c r="C121" s="233" t="s">
        <v>2616</v>
      </c>
      <c r="D121" s="233" t="s">
        <v>1468</v>
      </c>
      <c r="E121" s="233" t="s">
        <v>2571</v>
      </c>
      <c r="F121" s="233" t="s">
        <v>2543</v>
      </c>
      <c r="G121" s="233" t="s">
        <v>2609</v>
      </c>
      <c r="H121" s="233"/>
      <c r="I121" s="233" t="s">
        <v>1469</v>
      </c>
      <c r="J121" s="325">
        <v>965.68</v>
      </c>
      <c r="K121" s="233" t="s">
        <v>2543</v>
      </c>
      <c r="L121" s="233" t="s">
        <v>2763</v>
      </c>
      <c r="M121" s="218" t="s">
        <v>2763</v>
      </c>
      <c r="Q121" s="218"/>
      <c r="AH121" s="233"/>
    </row>
    <row r="122" spans="3:34" ht="16" x14ac:dyDescent="0.35">
      <c r="C122" s="71" t="s">
        <v>2864</v>
      </c>
      <c r="D122" s="233" t="s">
        <v>1468</v>
      </c>
      <c r="E122" s="233" t="s">
        <v>2571</v>
      </c>
      <c r="F122" s="233" t="s">
        <v>2543</v>
      </c>
      <c r="G122" s="233" t="s">
        <v>2609</v>
      </c>
      <c r="H122" s="233"/>
      <c r="I122" s="233" t="s">
        <v>1469</v>
      </c>
      <c r="J122" s="325">
        <v>708486.43</v>
      </c>
      <c r="K122" s="233" t="s">
        <v>2543</v>
      </c>
      <c r="L122" s="233" t="s">
        <v>2763</v>
      </c>
      <c r="M122" s="218" t="s">
        <v>2763</v>
      </c>
      <c r="Q122" s="218"/>
      <c r="AH122" s="233"/>
    </row>
    <row r="123" spans="3:34" ht="16" x14ac:dyDescent="0.35">
      <c r="C123" s="71" t="s">
        <v>2864</v>
      </c>
      <c r="D123" s="233" t="s">
        <v>1468</v>
      </c>
      <c r="E123" s="233" t="s">
        <v>2578</v>
      </c>
      <c r="F123" s="233" t="s">
        <v>2543</v>
      </c>
      <c r="G123" s="233" t="s">
        <v>2609</v>
      </c>
      <c r="H123" s="233"/>
      <c r="I123" s="233" t="s">
        <v>1469</v>
      </c>
      <c r="J123" s="325">
        <v>12227.72</v>
      </c>
      <c r="K123" s="233" t="s">
        <v>2543</v>
      </c>
      <c r="L123" s="233" t="s">
        <v>2763</v>
      </c>
      <c r="M123" s="218" t="s">
        <v>2763</v>
      </c>
      <c r="Q123" s="218"/>
      <c r="AH123" s="233"/>
    </row>
    <row r="124" spans="3:34" ht="16" x14ac:dyDescent="0.35">
      <c r="C124" s="71" t="s">
        <v>2864</v>
      </c>
      <c r="D124" s="233" t="s">
        <v>1468</v>
      </c>
      <c r="E124" s="233" t="s">
        <v>2554</v>
      </c>
      <c r="F124" s="233" t="s">
        <v>2543</v>
      </c>
      <c r="G124" s="233" t="s">
        <v>2609</v>
      </c>
      <c r="H124" s="233"/>
      <c r="I124" s="233" t="s">
        <v>1469</v>
      </c>
      <c r="J124" s="325">
        <v>1725.92</v>
      </c>
      <c r="K124" s="233" t="s">
        <v>2543</v>
      </c>
      <c r="L124" s="233" t="s">
        <v>2763</v>
      </c>
      <c r="M124" s="218" t="s">
        <v>2763</v>
      </c>
      <c r="Q124" s="218"/>
      <c r="AH124" s="233"/>
    </row>
    <row r="125" spans="3:34" ht="16" x14ac:dyDescent="0.35">
      <c r="C125" s="71" t="s">
        <v>2864</v>
      </c>
      <c r="D125" s="233" t="s">
        <v>1468</v>
      </c>
      <c r="E125" s="233" t="s">
        <v>2575</v>
      </c>
      <c r="F125" s="233" t="s">
        <v>2543</v>
      </c>
      <c r="G125" s="233" t="s">
        <v>2609</v>
      </c>
      <c r="H125" s="233"/>
      <c r="I125" s="233" t="s">
        <v>1469</v>
      </c>
      <c r="J125" s="325">
        <v>18314.71</v>
      </c>
      <c r="K125" s="233" t="s">
        <v>2543</v>
      </c>
      <c r="L125" s="233" t="s">
        <v>2763</v>
      </c>
      <c r="M125" s="218" t="s">
        <v>2763</v>
      </c>
      <c r="Q125" s="218"/>
      <c r="AH125" s="233"/>
    </row>
    <row r="126" spans="3:34" ht="16" x14ac:dyDescent="0.35">
      <c r="C126" s="71" t="s">
        <v>2864</v>
      </c>
      <c r="D126" s="233" t="s">
        <v>1468</v>
      </c>
      <c r="E126" s="233" t="s">
        <v>2556</v>
      </c>
      <c r="F126" s="233" t="s">
        <v>2543</v>
      </c>
      <c r="G126" s="233" t="s">
        <v>2609</v>
      </c>
      <c r="H126" s="233"/>
      <c r="I126" s="233" t="s">
        <v>1469</v>
      </c>
      <c r="J126" s="325">
        <v>2115444.34</v>
      </c>
      <c r="K126" s="233" t="s">
        <v>2543</v>
      </c>
      <c r="L126" s="233" t="s">
        <v>2763</v>
      </c>
      <c r="M126" s="218" t="s">
        <v>2763</v>
      </c>
      <c r="Q126" s="218"/>
      <c r="AH126" s="233"/>
    </row>
    <row r="127" spans="3:34" x14ac:dyDescent="0.35">
      <c r="C127" s="233" t="s">
        <v>2864</v>
      </c>
      <c r="D127" s="233" t="s">
        <v>1468</v>
      </c>
      <c r="E127" s="233" t="s">
        <v>2558</v>
      </c>
      <c r="F127" s="233" t="s">
        <v>2543</v>
      </c>
      <c r="G127" s="233" t="s">
        <v>2609</v>
      </c>
      <c r="H127" s="233"/>
      <c r="I127" s="233" t="s">
        <v>1469</v>
      </c>
      <c r="J127" s="325">
        <v>279.45999999999998</v>
      </c>
      <c r="K127" s="233" t="s">
        <v>2543</v>
      </c>
      <c r="L127" s="233" t="s">
        <v>2763</v>
      </c>
      <c r="M127" s="218" t="s">
        <v>2763</v>
      </c>
      <c r="Q127" s="218"/>
      <c r="AH127" s="233"/>
    </row>
    <row r="128" spans="3:34" x14ac:dyDescent="0.35">
      <c r="C128" s="233" t="s">
        <v>2864</v>
      </c>
      <c r="D128" s="233" t="s">
        <v>1468</v>
      </c>
      <c r="E128" s="233" t="s">
        <v>2557</v>
      </c>
      <c r="F128" s="233" t="s">
        <v>2543</v>
      </c>
      <c r="G128" s="233" t="s">
        <v>2609</v>
      </c>
      <c r="H128" s="233"/>
      <c r="I128" s="233" t="s">
        <v>1469</v>
      </c>
      <c r="J128" s="325">
        <v>2606792.7799999998</v>
      </c>
      <c r="K128" s="233" t="s">
        <v>2543</v>
      </c>
      <c r="L128" s="233" t="s">
        <v>2763</v>
      </c>
      <c r="M128" s="218" t="s">
        <v>2763</v>
      </c>
      <c r="Q128" s="218"/>
      <c r="AH128" s="233"/>
    </row>
    <row r="129" spans="3:34" x14ac:dyDescent="0.35">
      <c r="C129" s="233" t="s">
        <v>2864</v>
      </c>
      <c r="D129" s="233" t="s">
        <v>1468</v>
      </c>
      <c r="E129" s="233" t="s">
        <v>2573</v>
      </c>
      <c r="F129" s="233" t="s">
        <v>2543</v>
      </c>
      <c r="G129" s="233" t="s">
        <v>2609</v>
      </c>
      <c r="H129" s="233"/>
      <c r="I129" s="233" t="s">
        <v>1469</v>
      </c>
      <c r="J129" s="325">
        <v>75192.2</v>
      </c>
      <c r="K129" s="233" t="s">
        <v>2543</v>
      </c>
      <c r="L129" s="233" t="s">
        <v>2763</v>
      </c>
      <c r="M129" s="218" t="s">
        <v>2763</v>
      </c>
      <c r="Q129" s="218"/>
      <c r="AH129" s="233"/>
    </row>
    <row r="130" spans="3:34" x14ac:dyDescent="0.35">
      <c r="C130" s="233" t="s">
        <v>2864</v>
      </c>
      <c r="D130" s="233" t="s">
        <v>1468</v>
      </c>
      <c r="E130" s="233" t="s">
        <v>2586</v>
      </c>
      <c r="F130" s="233" t="s">
        <v>2543</v>
      </c>
      <c r="G130" s="233" t="s">
        <v>2609</v>
      </c>
      <c r="H130" s="233"/>
      <c r="I130" s="233" t="s">
        <v>1469</v>
      </c>
      <c r="J130" s="325">
        <v>52053.85</v>
      </c>
      <c r="K130" s="233" t="s">
        <v>2543</v>
      </c>
      <c r="L130" s="233" t="s">
        <v>2763</v>
      </c>
      <c r="M130" s="218" t="s">
        <v>2763</v>
      </c>
      <c r="Q130" s="218"/>
      <c r="AH130" s="233"/>
    </row>
    <row r="131" spans="3:34" x14ac:dyDescent="0.35">
      <c r="C131" s="233" t="s">
        <v>2864</v>
      </c>
      <c r="D131" s="233" t="s">
        <v>1468</v>
      </c>
      <c r="E131" s="233" t="s">
        <v>2598</v>
      </c>
      <c r="F131" s="233" t="s">
        <v>2543</v>
      </c>
      <c r="G131" s="233" t="s">
        <v>2609</v>
      </c>
      <c r="H131" s="233"/>
      <c r="I131" s="233" t="s">
        <v>1469</v>
      </c>
      <c r="J131" s="325">
        <v>595</v>
      </c>
      <c r="K131" s="233" t="s">
        <v>2543</v>
      </c>
      <c r="L131" s="233" t="s">
        <v>2763</v>
      </c>
      <c r="M131" s="218" t="s">
        <v>2763</v>
      </c>
      <c r="Q131" s="218"/>
      <c r="AH131" s="233"/>
    </row>
    <row r="132" spans="3:34" x14ac:dyDescent="0.35">
      <c r="C132" s="233" t="s">
        <v>2864</v>
      </c>
      <c r="D132" s="233" t="s">
        <v>1468</v>
      </c>
      <c r="E132" s="233" t="s">
        <v>2560</v>
      </c>
      <c r="F132" s="233" t="s">
        <v>2543</v>
      </c>
      <c r="G132" s="233" t="s">
        <v>2609</v>
      </c>
      <c r="H132" s="233"/>
      <c r="I132" s="233" t="s">
        <v>1469</v>
      </c>
      <c r="J132" s="325">
        <v>9772.18</v>
      </c>
      <c r="K132" s="233" t="s">
        <v>2543</v>
      </c>
      <c r="L132" s="233" t="s">
        <v>2763</v>
      </c>
      <c r="M132" s="218" t="s">
        <v>2763</v>
      </c>
      <c r="Q132" s="218"/>
      <c r="AH132" s="233"/>
    </row>
    <row r="133" spans="3:34" x14ac:dyDescent="0.35">
      <c r="C133" s="233" t="s">
        <v>2864</v>
      </c>
      <c r="D133" s="233" t="s">
        <v>1468</v>
      </c>
      <c r="E133" s="233" t="s">
        <v>2599</v>
      </c>
      <c r="F133" s="233" t="s">
        <v>2543</v>
      </c>
      <c r="G133" s="233" t="s">
        <v>2609</v>
      </c>
      <c r="H133" s="233"/>
      <c r="I133" s="233" t="s">
        <v>1469</v>
      </c>
      <c r="J133" s="325">
        <v>1242</v>
      </c>
      <c r="K133" s="233" t="s">
        <v>2543</v>
      </c>
      <c r="L133" s="233" t="s">
        <v>2763</v>
      </c>
      <c r="M133" s="218" t="s">
        <v>2763</v>
      </c>
      <c r="Q133" s="218"/>
      <c r="AH133" s="233"/>
    </row>
    <row r="134" spans="3:34" x14ac:dyDescent="0.35">
      <c r="C134" s="233" t="s">
        <v>2864</v>
      </c>
      <c r="D134" s="233" t="s">
        <v>1471</v>
      </c>
      <c r="E134" s="233" t="s">
        <v>2565</v>
      </c>
      <c r="F134" s="233" t="s">
        <v>2543</v>
      </c>
      <c r="G134" s="233" t="s">
        <v>2609</v>
      </c>
      <c r="H134" s="233"/>
      <c r="I134" s="233" t="s">
        <v>1469</v>
      </c>
      <c r="J134" s="325">
        <v>50000000</v>
      </c>
      <c r="K134" s="233" t="s">
        <v>2543</v>
      </c>
      <c r="L134" s="233" t="s">
        <v>2763</v>
      </c>
      <c r="M134" s="218" t="s">
        <v>2763</v>
      </c>
      <c r="Q134" s="218"/>
      <c r="AH134" s="233"/>
    </row>
    <row r="135" spans="3:34" x14ac:dyDescent="0.35">
      <c r="C135" s="233" t="s">
        <v>2864</v>
      </c>
      <c r="D135" s="233" t="s">
        <v>1471</v>
      </c>
      <c r="E135" s="233" t="s">
        <v>2562</v>
      </c>
      <c r="F135" s="233" t="s">
        <v>2543</v>
      </c>
      <c r="G135" s="233" t="s">
        <v>2609</v>
      </c>
      <c r="H135" s="233"/>
      <c r="I135" s="233" t="s">
        <v>1469</v>
      </c>
      <c r="J135" s="325">
        <v>55000000</v>
      </c>
      <c r="K135" s="233" t="s">
        <v>2543</v>
      </c>
      <c r="L135" s="233" t="s">
        <v>2763</v>
      </c>
      <c r="M135" s="218" t="s">
        <v>2763</v>
      </c>
      <c r="Q135" s="218"/>
      <c r="AH135" s="233"/>
    </row>
    <row r="136" spans="3:34" ht="16" x14ac:dyDescent="0.35">
      <c r="C136" s="71" t="s">
        <v>2834</v>
      </c>
      <c r="D136" s="233" t="s">
        <v>1468</v>
      </c>
      <c r="E136" s="233" t="s">
        <v>2554</v>
      </c>
      <c r="F136" s="233" t="s">
        <v>2543</v>
      </c>
      <c r="G136" s="233" t="s">
        <v>2609</v>
      </c>
      <c r="H136" s="233"/>
      <c r="I136" s="233" t="s">
        <v>1469</v>
      </c>
      <c r="J136" s="325">
        <v>207.11</v>
      </c>
      <c r="K136" s="233" t="s">
        <v>2543</v>
      </c>
      <c r="L136" s="233" t="s">
        <v>2763</v>
      </c>
      <c r="M136" s="218" t="s">
        <v>2763</v>
      </c>
      <c r="Q136" s="218"/>
      <c r="AH136" s="233"/>
    </row>
    <row r="137" spans="3:34" x14ac:dyDescent="0.35">
      <c r="C137" s="233" t="s">
        <v>2834</v>
      </c>
      <c r="D137" s="233" t="s">
        <v>1468</v>
      </c>
      <c r="E137" s="233" t="s">
        <v>2557</v>
      </c>
      <c r="F137" s="233" t="s">
        <v>2543</v>
      </c>
      <c r="G137" s="233" t="s">
        <v>2609</v>
      </c>
      <c r="H137" s="233"/>
      <c r="I137" s="233" t="s">
        <v>1469</v>
      </c>
      <c r="J137" s="325">
        <v>15566.08</v>
      </c>
      <c r="K137" s="233" t="s">
        <v>2543</v>
      </c>
      <c r="L137" s="233" t="s">
        <v>2763</v>
      </c>
      <c r="M137" s="218" t="s">
        <v>2763</v>
      </c>
      <c r="Q137" s="218"/>
      <c r="AH137" s="233"/>
    </row>
    <row r="138" spans="3:34" ht="16" x14ac:dyDescent="0.35">
      <c r="C138" s="71" t="s">
        <v>2838</v>
      </c>
      <c r="D138" s="233" t="s">
        <v>1468</v>
      </c>
      <c r="E138" s="233" t="s">
        <v>2571</v>
      </c>
      <c r="F138" s="233" t="s">
        <v>2543</v>
      </c>
      <c r="G138" s="233" t="s">
        <v>2609</v>
      </c>
      <c r="H138" s="233"/>
      <c r="I138" s="233" t="s">
        <v>1469</v>
      </c>
      <c r="J138" s="325">
        <v>345146.79</v>
      </c>
      <c r="K138" s="233" t="s">
        <v>2543</v>
      </c>
      <c r="L138" s="233" t="s">
        <v>2763</v>
      </c>
      <c r="M138" s="218" t="s">
        <v>2763</v>
      </c>
      <c r="Q138" s="218"/>
      <c r="AH138" s="233"/>
    </row>
    <row r="139" spans="3:34" ht="16" x14ac:dyDescent="0.35">
      <c r="C139" s="71" t="s">
        <v>2838</v>
      </c>
      <c r="D139" s="233" t="s">
        <v>1468</v>
      </c>
      <c r="E139" s="233" t="s">
        <v>2578</v>
      </c>
      <c r="F139" s="233" t="s">
        <v>2543</v>
      </c>
      <c r="G139" s="233" t="s">
        <v>2609</v>
      </c>
      <c r="H139" s="233"/>
      <c r="I139" s="233" t="s">
        <v>1469</v>
      </c>
      <c r="J139" s="325">
        <v>91691.83</v>
      </c>
      <c r="K139" s="233" t="s">
        <v>2543</v>
      </c>
      <c r="L139" s="233" t="s">
        <v>2763</v>
      </c>
      <c r="M139" s="218" t="s">
        <v>2763</v>
      </c>
      <c r="Q139" s="218"/>
      <c r="AH139" s="233"/>
    </row>
    <row r="140" spans="3:34" ht="16" x14ac:dyDescent="0.35">
      <c r="C140" s="71" t="s">
        <v>2838</v>
      </c>
      <c r="D140" s="233" t="s">
        <v>1468</v>
      </c>
      <c r="E140" s="233" t="s">
        <v>2554</v>
      </c>
      <c r="F140" s="233" t="s">
        <v>2543</v>
      </c>
      <c r="G140" s="233" t="s">
        <v>2609</v>
      </c>
      <c r="H140" s="233"/>
      <c r="I140" s="233" t="s">
        <v>1469</v>
      </c>
      <c r="J140" s="325">
        <v>298484.92</v>
      </c>
      <c r="K140" s="233" t="s">
        <v>2543</v>
      </c>
      <c r="L140" s="233" t="s">
        <v>2763</v>
      </c>
      <c r="M140" s="218" t="s">
        <v>2763</v>
      </c>
      <c r="Q140" s="218"/>
      <c r="AH140" s="233"/>
    </row>
    <row r="141" spans="3:34" ht="16" x14ac:dyDescent="0.35">
      <c r="C141" s="71" t="s">
        <v>2838</v>
      </c>
      <c r="D141" s="233" t="s">
        <v>1468</v>
      </c>
      <c r="E141" s="233" t="s">
        <v>2575</v>
      </c>
      <c r="F141" s="233" t="s">
        <v>2543</v>
      </c>
      <c r="G141" s="233" t="s">
        <v>2609</v>
      </c>
      <c r="H141" s="233"/>
      <c r="I141" s="233" t="s">
        <v>1469</v>
      </c>
      <c r="J141" s="325">
        <v>65991.33</v>
      </c>
      <c r="K141" s="233" t="s">
        <v>2543</v>
      </c>
      <c r="L141" s="233" t="s">
        <v>2763</v>
      </c>
      <c r="M141" s="218" t="s">
        <v>2763</v>
      </c>
      <c r="Q141" s="218"/>
      <c r="AH141" s="233"/>
    </row>
    <row r="142" spans="3:34" ht="16" x14ac:dyDescent="0.35">
      <c r="C142" s="71" t="s">
        <v>2838</v>
      </c>
      <c r="D142" s="233" t="s">
        <v>1468</v>
      </c>
      <c r="E142" s="233" t="s">
        <v>2556</v>
      </c>
      <c r="F142" s="233" t="s">
        <v>2543</v>
      </c>
      <c r="G142" s="233" t="s">
        <v>2609</v>
      </c>
      <c r="H142" s="233"/>
      <c r="I142" s="233" t="s">
        <v>1469</v>
      </c>
      <c r="J142" s="325">
        <v>431503.4</v>
      </c>
      <c r="K142" s="233" t="s">
        <v>2543</v>
      </c>
      <c r="L142" s="233" t="s">
        <v>2763</v>
      </c>
      <c r="M142" s="218" t="s">
        <v>2763</v>
      </c>
      <c r="Q142" s="218"/>
      <c r="AH142" s="233"/>
    </row>
    <row r="143" spans="3:34" x14ac:dyDescent="0.35">
      <c r="C143" s="233" t="s">
        <v>2838</v>
      </c>
      <c r="D143" s="233" t="s">
        <v>1468</v>
      </c>
      <c r="E143" s="233" t="s">
        <v>2573</v>
      </c>
      <c r="F143" s="233" t="s">
        <v>2543</v>
      </c>
      <c r="G143" s="233" t="s">
        <v>2609</v>
      </c>
      <c r="H143" s="233"/>
      <c r="I143" s="233" t="s">
        <v>1469</v>
      </c>
      <c r="J143" s="325">
        <v>8834.4</v>
      </c>
      <c r="K143" s="233" t="s">
        <v>2543</v>
      </c>
      <c r="L143" s="233" t="s">
        <v>2763</v>
      </c>
      <c r="M143" s="218" t="s">
        <v>2763</v>
      </c>
      <c r="Q143" s="218"/>
      <c r="AH143" s="233"/>
    </row>
    <row r="144" spans="3:34" x14ac:dyDescent="0.35">
      <c r="C144" s="233" t="s">
        <v>2838</v>
      </c>
      <c r="D144" s="233" t="s">
        <v>1468</v>
      </c>
      <c r="E144" s="233" t="s">
        <v>2577</v>
      </c>
      <c r="F144" s="233" t="s">
        <v>2543</v>
      </c>
      <c r="G144" s="233" t="s">
        <v>2609</v>
      </c>
      <c r="H144" s="233"/>
      <c r="I144" s="233" t="s">
        <v>1469</v>
      </c>
      <c r="J144" s="325">
        <v>150000</v>
      </c>
      <c r="K144" s="233" t="s">
        <v>2543</v>
      </c>
      <c r="L144" s="233" t="s">
        <v>2763</v>
      </c>
      <c r="M144" s="218" t="s">
        <v>2763</v>
      </c>
      <c r="Q144" s="218"/>
      <c r="AH144" s="233"/>
    </row>
    <row r="145" spans="3:34" x14ac:dyDescent="0.35">
      <c r="C145" s="233" t="s">
        <v>2838</v>
      </c>
      <c r="D145" s="233" t="s">
        <v>1468</v>
      </c>
      <c r="E145" s="233" t="s">
        <v>2586</v>
      </c>
      <c r="F145" s="233" t="s">
        <v>2543</v>
      </c>
      <c r="G145" s="233" t="s">
        <v>2609</v>
      </c>
      <c r="H145" s="233"/>
      <c r="I145" s="233" t="s">
        <v>1469</v>
      </c>
      <c r="J145" s="325">
        <v>3726.35</v>
      </c>
      <c r="K145" s="233" t="s">
        <v>2543</v>
      </c>
      <c r="L145" s="233" t="s">
        <v>2763</v>
      </c>
      <c r="M145" s="218" t="s">
        <v>2763</v>
      </c>
      <c r="Q145" s="218"/>
      <c r="AH145" s="233"/>
    </row>
    <row r="146" spans="3:34" x14ac:dyDescent="0.35">
      <c r="C146" s="233" t="s">
        <v>2838</v>
      </c>
      <c r="D146" s="233" t="s">
        <v>1468</v>
      </c>
      <c r="E146" s="233" t="s">
        <v>2579</v>
      </c>
      <c r="F146" s="233" t="s">
        <v>2543</v>
      </c>
      <c r="G146" s="233" t="s">
        <v>2609</v>
      </c>
      <c r="H146" s="233"/>
      <c r="I146" s="233" t="s">
        <v>1469</v>
      </c>
      <c r="J146" s="325">
        <v>150000</v>
      </c>
      <c r="K146" s="233" t="s">
        <v>2543</v>
      </c>
      <c r="L146" s="233" t="s">
        <v>2763</v>
      </c>
      <c r="M146" s="218" t="s">
        <v>2763</v>
      </c>
      <c r="Q146" s="218"/>
      <c r="AH146" s="233"/>
    </row>
    <row r="147" spans="3:34" x14ac:dyDescent="0.35">
      <c r="C147" s="233" t="s">
        <v>2838</v>
      </c>
      <c r="D147" s="233" t="s">
        <v>1468</v>
      </c>
      <c r="E147" s="233" t="s">
        <v>2555</v>
      </c>
      <c r="F147" s="233" t="s">
        <v>2543</v>
      </c>
      <c r="G147" s="233" t="s">
        <v>2609</v>
      </c>
      <c r="H147" s="233"/>
      <c r="I147" s="233" t="s">
        <v>1469</v>
      </c>
      <c r="J147" s="325">
        <v>1959212.14</v>
      </c>
      <c r="K147" s="233" t="s">
        <v>2543</v>
      </c>
      <c r="L147" s="233" t="s">
        <v>2763</v>
      </c>
      <c r="M147" s="218" t="s">
        <v>2763</v>
      </c>
      <c r="Q147" s="218"/>
      <c r="AH147" s="233"/>
    </row>
    <row r="148" spans="3:34" x14ac:dyDescent="0.35">
      <c r="C148" s="233" t="s">
        <v>2838</v>
      </c>
      <c r="D148" s="233" t="s">
        <v>1468</v>
      </c>
      <c r="E148" s="233" t="s">
        <v>2598</v>
      </c>
      <c r="F148" s="233" t="s">
        <v>2543</v>
      </c>
      <c r="G148" s="233" t="s">
        <v>2609</v>
      </c>
      <c r="H148" s="233"/>
      <c r="I148" s="233" t="s">
        <v>1469</v>
      </c>
      <c r="J148" s="325">
        <v>140</v>
      </c>
      <c r="K148" s="233" t="s">
        <v>2543</v>
      </c>
      <c r="L148" s="233" t="s">
        <v>2763</v>
      </c>
      <c r="M148" s="218" t="s">
        <v>2763</v>
      </c>
      <c r="Q148" s="218"/>
      <c r="AH148" s="233"/>
    </row>
    <row r="149" spans="3:34" x14ac:dyDescent="0.35">
      <c r="C149" s="233" t="s">
        <v>2838</v>
      </c>
      <c r="D149" s="233" t="s">
        <v>1468</v>
      </c>
      <c r="E149" s="233" t="s">
        <v>2593</v>
      </c>
      <c r="F149" s="233" t="s">
        <v>2543</v>
      </c>
      <c r="G149" s="233" t="s">
        <v>2609</v>
      </c>
      <c r="H149" s="233"/>
      <c r="I149" s="233" t="s">
        <v>1469</v>
      </c>
      <c r="J149" s="325">
        <v>24440</v>
      </c>
      <c r="K149" s="233" t="s">
        <v>2543</v>
      </c>
      <c r="L149" s="233" t="s">
        <v>2763</v>
      </c>
      <c r="M149" s="218" t="s">
        <v>2763</v>
      </c>
      <c r="Q149" s="218"/>
      <c r="AH149" s="233"/>
    </row>
    <row r="150" spans="3:34" x14ac:dyDescent="0.35">
      <c r="C150" s="233" t="s">
        <v>2838</v>
      </c>
      <c r="D150" s="233" t="s">
        <v>1468</v>
      </c>
      <c r="E150" s="233" t="s">
        <v>2563</v>
      </c>
      <c r="F150" s="233" t="s">
        <v>2543</v>
      </c>
      <c r="G150" s="233" t="s">
        <v>2609</v>
      </c>
      <c r="H150" s="233"/>
      <c r="I150" s="233" t="s">
        <v>1469</v>
      </c>
      <c r="J150" s="325">
        <v>4399960</v>
      </c>
      <c r="K150" s="233" t="s">
        <v>2543</v>
      </c>
      <c r="L150" s="233" t="s">
        <v>2763</v>
      </c>
      <c r="M150" s="218" t="s">
        <v>2763</v>
      </c>
      <c r="Q150" s="218"/>
      <c r="AH150" s="233"/>
    </row>
    <row r="151" spans="3:34" x14ac:dyDescent="0.35">
      <c r="C151" s="233" t="s">
        <v>2838</v>
      </c>
      <c r="D151" s="233" t="s">
        <v>1468</v>
      </c>
      <c r="E151" s="233" t="s">
        <v>2560</v>
      </c>
      <c r="F151" s="233" t="s">
        <v>2543</v>
      </c>
      <c r="G151" s="233" t="s">
        <v>2609</v>
      </c>
      <c r="H151" s="233"/>
      <c r="I151" s="233" t="s">
        <v>1469</v>
      </c>
      <c r="J151" s="325">
        <v>2489634.35</v>
      </c>
      <c r="K151" s="233" t="s">
        <v>2543</v>
      </c>
      <c r="L151" s="233" t="s">
        <v>2763</v>
      </c>
      <c r="M151" s="218" t="s">
        <v>2763</v>
      </c>
      <c r="Q151" s="218"/>
      <c r="AH151" s="233"/>
    </row>
    <row r="152" spans="3:34" x14ac:dyDescent="0.35">
      <c r="C152" s="233" t="s">
        <v>2838</v>
      </c>
      <c r="D152" s="233" t="s">
        <v>1471</v>
      </c>
      <c r="E152" s="233" t="s">
        <v>2581</v>
      </c>
      <c r="F152" s="233" t="s">
        <v>2543</v>
      </c>
      <c r="G152" s="233" t="s">
        <v>2609</v>
      </c>
      <c r="H152" s="233"/>
      <c r="I152" s="233" t="s">
        <v>1469</v>
      </c>
      <c r="J152" s="325">
        <v>14400</v>
      </c>
      <c r="K152" s="233" t="s">
        <v>2543</v>
      </c>
      <c r="L152" s="233" t="s">
        <v>2763</v>
      </c>
      <c r="M152" s="218" t="s">
        <v>2763</v>
      </c>
      <c r="Q152" s="218"/>
      <c r="AH152" s="233"/>
    </row>
    <row r="153" spans="3:34" ht="16" x14ac:dyDescent="0.35">
      <c r="C153" s="71" t="s">
        <v>2839</v>
      </c>
      <c r="D153" s="233" t="s">
        <v>1468</v>
      </c>
      <c r="E153" s="233" t="s">
        <v>2571</v>
      </c>
      <c r="F153" s="233" t="s">
        <v>2543</v>
      </c>
      <c r="G153" s="233" t="s">
        <v>2609</v>
      </c>
      <c r="H153" s="233"/>
      <c r="I153" s="233" t="s">
        <v>1469</v>
      </c>
      <c r="J153" s="325">
        <v>341452.43</v>
      </c>
      <c r="K153" s="233" t="s">
        <v>2543</v>
      </c>
      <c r="L153" s="233" t="s">
        <v>2763</v>
      </c>
      <c r="M153" s="218" t="s">
        <v>2763</v>
      </c>
      <c r="Q153" s="218"/>
      <c r="AH153" s="233"/>
    </row>
    <row r="154" spans="3:34" ht="16" x14ac:dyDescent="0.35">
      <c r="C154" s="71" t="s">
        <v>2839</v>
      </c>
      <c r="D154" s="233" t="s">
        <v>1468</v>
      </c>
      <c r="E154" s="233" t="s">
        <v>2578</v>
      </c>
      <c r="F154" s="233" t="s">
        <v>2543</v>
      </c>
      <c r="G154" s="233" t="s">
        <v>2609</v>
      </c>
      <c r="H154" s="233"/>
      <c r="I154" s="233" t="s">
        <v>1469</v>
      </c>
      <c r="J154" s="325">
        <v>92178.880000000005</v>
      </c>
      <c r="K154" s="233" t="s">
        <v>2543</v>
      </c>
      <c r="L154" s="233" t="s">
        <v>2763</v>
      </c>
      <c r="M154" s="218" t="s">
        <v>2763</v>
      </c>
      <c r="Q154" s="218"/>
      <c r="AH154" s="233"/>
    </row>
    <row r="155" spans="3:34" ht="16" x14ac:dyDescent="0.35">
      <c r="C155" s="71" t="s">
        <v>2839</v>
      </c>
      <c r="D155" s="233" t="s">
        <v>1468</v>
      </c>
      <c r="E155" s="233" t="s">
        <v>2554</v>
      </c>
      <c r="F155" s="233" t="s">
        <v>2543</v>
      </c>
      <c r="G155" s="233" t="s">
        <v>2609</v>
      </c>
      <c r="H155" s="233"/>
      <c r="I155" s="233" t="s">
        <v>1469</v>
      </c>
      <c r="J155" s="325">
        <v>1354316.16</v>
      </c>
      <c r="K155" s="233" t="s">
        <v>2543</v>
      </c>
      <c r="L155" s="233" t="s">
        <v>2763</v>
      </c>
      <c r="M155" s="218" t="s">
        <v>2763</v>
      </c>
      <c r="Q155" s="218"/>
      <c r="AH155" s="233"/>
    </row>
    <row r="156" spans="3:34" ht="16" x14ac:dyDescent="0.35">
      <c r="C156" s="71" t="s">
        <v>2839</v>
      </c>
      <c r="D156" s="233" t="s">
        <v>1468</v>
      </c>
      <c r="E156" s="233" t="s">
        <v>2574</v>
      </c>
      <c r="F156" s="233" t="s">
        <v>2543</v>
      </c>
      <c r="G156" s="233" t="s">
        <v>2609</v>
      </c>
      <c r="H156" s="233"/>
      <c r="I156" s="233" t="s">
        <v>1469</v>
      </c>
      <c r="J156" s="325">
        <v>267160.98</v>
      </c>
      <c r="K156" s="233" t="s">
        <v>2543</v>
      </c>
      <c r="L156" s="233" t="s">
        <v>2763</v>
      </c>
      <c r="M156" s="218" t="s">
        <v>2763</v>
      </c>
      <c r="Q156" s="218"/>
      <c r="AH156" s="233"/>
    </row>
    <row r="157" spans="3:34" ht="16" x14ac:dyDescent="0.35">
      <c r="C157" s="71" t="s">
        <v>2839</v>
      </c>
      <c r="D157" s="233" t="s">
        <v>1468</v>
      </c>
      <c r="E157" s="233" t="s">
        <v>2556</v>
      </c>
      <c r="F157" s="233" t="s">
        <v>2543</v>
      </c>
      <c r="G157" s="233" t="s">
        <v>2609</v>
      </c>
      <c r="H157" s="233"/>
      <c r="I157" s="233" t="s">
        <v>1469</v>
      </c>
      <c r="J157" s="325">
        <v>200668.77</v>
      </c>
      <c r="K157" s="233" t="s">
        <v>2543</v>
      </c>
      <c r="L157" s="233" t="s">
        <v>2763</v>
      </c>
      <c r="M157" s="218" t="s">
        <v>2763</v>
      </c>
      <c r="Q157" s="218"/>
      <c r="AH157" s="233"/>
    </row>
    <row r="158" spans="3:34" x14ac:dyDescent="0.35">
      <c r="C158" s="233" t="s">
        <v>2839</v>
      </c>
      <c r="D158" s="233" t="s">
        <v>1468</v>
      </c>
      <c r="E158" s="233" t="s">
        <v>2558</v>
      </c>
      <c r="F158" s="233" t="s">
        <v>2543</v>
      </c>
      <c r="G158" s="233" t="s">
        <v>2609</v>
      </c>
      <c r="H158" s="233"/>
      <c r="I158" s="233" t="s">
        <v>1469</v>
      </c>
      <c r="J158" s="325">
        <v>1239198.6000000001</v>
      </c>
      <c r="K158" s="233" t="s">
        <v>2543</v>
      </c>
      <c r="L158" s="233" t="s">
        <v>2763</v>
      </c>
      <c r="M158" s="218" t="s">
        <v>2763</v>
      </c>
      <c r="Q158" s="218"/>
      <c r="AH158" s="233"/>
    </row>
    <row r="159" spans="3:34" x14ac:dyDescent="0.35">
      <c r="C159" s="233" t="s">
        <v>2839</v>
      </c>
      <c r="D159" s="233" t="s">
        <v>1468</v>
      </c>
      <c r="E159" s="233" t="s">
        <v>2557</v>
      </c>
      <c r="F159" s="233" t="s">
        <v>2543</v>
      </c>
      <c r="G159" s="233" t="s">
        <v>2609</v>
      </c>
      <c r="H159" s="233"/>
      <c r="I159" s="233" t="s">
        <v>1469</v>
      </c>
      <c r="J159" s="325">
        <v>1012205.38</v>
      </c>
      <c r="K159" s="233" t="s">
        <v>2543</v>
      </c>
      <c r="L159" s="233" t="s">
        <v>2763</v>
      </c>
      <c r="M159" s="218" t="s">
        <v>2763</v>
      </c>
      <c r="Q159" s="218"/>
      <c r="AH159" s="233"/>
    </row>
    <row r="160" spans="3:34" x14ac:dyDescent="0.35">
      <c r="C160" s="233" t="s">
        <v>2839</v>
      </c>
      <c r="D160" s="233" t="s">
        <v>1468</v>
      </c>
      <c r="E160" s="233" t="s">
        <v>2573</v>
      </c>
      <c r="F160" s="233" t="s">
        <v>2543</v>
      </c>
      <c r="G160" s="233" t="s">
        <v>2609</v>
      </c>
      <c r="H160" s="233"/>
      <c r="I160" s="233" t="s">
        <v>1469</v>
      </c>
      <c r="J160" s="325">
        <v>9423.36</v>
      </c>
      <c r="K160" s="233" t="s">
        <v>2543</v>
      </c>
      <c r="L160" s="233" t="s">
        <v>2763</v>
      </c>
      <c r="M160" s="218" t="s">
        <v>2763</v>
      </c>
      <c r="Q160" s="218"/>
      <c r="AH160" s="233"/>
    </row>
    <row r="161" spans="3:34" x14ac:dyDescent="0.35">
      <c r="C161" s="233" t="s">
        <v>2839</v>
      </c>
      <c r="D161" s="233" t="s">
        <v>1468</v>
      </c>
      <c r="E161" s="233" t="s">
        <v>2577</v>
      </c>
      <c r="F161" s="233" t="s">
        <v>2543</v>
      </c>
      <c r="G161" s="233" t="s">
        <v>2609</v>
      </c>
      <c r="H161" s="233"/>
      <c r="I161" s="233" t="s">
        <v>1469</v>
      </c>
      <c r="J161" s="325">
        <v>11250.65</v>
      </c>
      <c r="K161" s="233" t="s">
        <v>2543</v>
      </c>
      <c r="L161" s="233" t="s">
        <v>2763</v>
      </c>
      <c r="M161" s="218" t="s">
        <v>2763</v>
      </c>
      <c r="Q161" s="218"/>
      <c r="AH161" s="233"/>
    </row>
    <row r="162" spans="3:34" x14ac:dyDescent="0.35">
      <c r="C162" s="233" t="s">
        <v>2839</v>
      </c>
      <c r="D162" s="233" t="s">
        <v>1468</v>
      </c>
      <c r="E162" s="233" t="s">
        <v>2586</v>
      </c>
      <c r="F162" s="233" t="s">
        <v>2543</v>
      </c>
      <c r="G162" s="233" t="s">
        <v>2609</v>
      </c>
      <c r="H162" s="233"/>
      <c r="I162" s="233" t="s">
        <v>1469</v>
      </c>
      <c r="J162" s="325">
        <v>4019.15</v>
      </c>
      <c r="K162" s="233" t="s">
        <v>2543</v>
      </c>
      <c r="L162" s="233" t="s">
        <v>2763</v>
      </c>
      <c r="M162" s="218" t="s">
        <v>2763</v>
      </c>
      <c r="Q162" s="218"/>
      <c r="AH162" s="233"/>
    </row>
    <row r="163" spans="3:34" x14ac:dyDescent="0.35">
      <c r="C163" s="233" t="s">
        <v>2839</v>
      </c>
      <c r="D163" s="233" t="s">
        <v>1468</v>
      </c>
      <c r="E163" s="233" t="s">
        <v>2579</v>
      </c>
      <c r="F163" s="233" t="s">
        <v>2543</v>
      </c>
      <c r="G163" s="233" t="s">
        <v>2609</v>
      </c>
      <c r="H163" s="233"/>
      <c r="I163" s="233" t="s">
        <v>1469</v>
      </c>
      <c r="J163" s="325">
        <v>11250.65</v>
      </c>
      <c r="K163" s="233" t="s">
        <v>2543</v>
      </c>
      <c r="L163" s="233" t="s">
        <v>2763</v>
      </c>
      <c r="M163" s="218" t="s">
        <v>2763</v>
      </c>
      <c r="Q163" s="218"/>
      <c r="AH163" s="233"/>
    </row>
    <row r="164" spans="3:34" x14ac:dyDescent="0.35">
      <c r="C164" s="233" t="s">
        <v>2839</v>
      </c>
      <c r="D164" s="233" t="s">
        <v>1468</v>
      </c>
      <c r="E164" s="233" t="s">
        <v>2555</v>
      </c>
      <c r="F164" s="233" t="s">
        <v>2543</v>
      </c>
      <c r="G164" s="233" t="s">
        <v>2609</v>
      </c>
      <c r="H164" s="233"/>
      <c r="I164" s="233" t="s">
        <v>1469</v>
      </c>
      <c r="J164" s="325">
        <v>2275858.77</v>
      </c>
      <c r="K164" s="233" t="s">
        <v>2543</v>
      </c>
      <c r="L164" s="233" t="s">
        <v>2763</v>
      </c>
      <c r="M164" s="218" t="s">
        <v>2763</v>
      </c>
      <c r="Q164" s="218"/>
      <c r="AH164" s="233"/>
    </row>
    <row r="165" spans="3:34" x14ac:dyDescent="0.35">
      <c r="C165" s="233" t="s">
        <v>2839</v>
      </c>
      <c r="D165" s="233" t="s">
        <v>1468</v>
      </c>
      <c r="E165" s="233" t="s">
        <v>2569</v>
      </c>
      <c r="F165" s="233" t="s">
        <v>2543</v>
      </c>
      <c r="G165" s="233" t="s">
        <v>2609</v>
      </c>
      <c r="H165" s="233"/>
      <c r="I165" s="233" t="s">
        <v>1469</v>
      </c>
      <c r="J165" s="325">
        <v>1545677.59</v>
      </c>
      <c r="K165" s="233" t="s">
        <v>2543</v>
      </c>
      <c r="L165" s="233" t="s">
        <v>2763</v>
      </c>
      <c r="M165" s="218" t="s">
        <v>2763</v>
      </c>
      <c r="Q165" s="218"/>
      <c r="AH165" s="233"/>
    </row>
    <row r="166" spans="3:34" x14ac:dyDescent="0.35">
      <c r="C166" s="233" t="s">
        <v>2839</v>
      </c>
      <c r="D166" s="233" t="s">
        <v>1468</v>
      </c>
      <c r="E166" s="233" t="s">
        <v>2598</v>
      </c>
      <c r="F166" s="233" t="s">
        <v>2543</v>
      </c>
      <c r="G166" s="233" t="s">
        <v>2609</v>
      </c>
      <c r="H166" s="233"/>
      <c r="I166" s="233" t="s">
        <v>1469</v>
      </c>
      <c r="J166" s="325">
        <v>245</v>
      </c>
      <c r="K166" s="233" t="s">
        <v>2543</v>
      </c>
      <c r="L166" s="233" t="s">
        <v>2763</v>
      </c>
      <c r="M166" s="218" t="s">
        <v>2763</v>
      </c>
      <c r="Q166" s="218"/>
      <c r="AH166" s="233"/>
    </row>
    <row r="167" spans="3:34" x14ac:dyDescent="0.35">
      <c r="C167" s="233" t="s">
        <v>2839</v>
      </c>
      <c r="D167" s="233" t="s">
        <v>1468</v>
      </c>
      <c r="E167" s="233" t="s">
        <v>2593</v>
      </c>
      <c r="F167" s="233" t="s">
        <v>2543</v>
      </c>
      <c r="G167" s="233" t="s">
        <v>2609</v>
      </c>
      <c r="H167" s="233"/>
      <c r="I167" s="233" t="s">
        <v>1469</v>
      </c>
      <c r="J167" s="325">
        <v>1800</v>
      </c>
      <c r="K167" s="233" t="s">
        <v>2543</v>
      </c>
      <c r="L167" s="233" t="s">
        <v>2763</v>
      </c>
      <c r="M167" s="218" t="s">
        <v>2763</v>
      </c>
      <c r="Q167" s="218"/>
      <c r="AH167" s="233"/>
    </row>
    <row r="168" spans="3:34" x14ac:dyDescent="0.35">
      <c r="C168" s="233" t="s">
        <v>2839</v>
      </c>
      <c r="D168" s="233" t="s">
        <v>1468</v>
      </c>
      <c r="E168" s="233" t="s">
        <v>2560</v>
      </c>
      <c r="F168" s="233" t="s">
        <v>2543</v>
      </c>
      <c r="G168" s="233" t="s">
        <v>2609</v>
      </c>
      <c r="H168" s="233"/>
      <c r="I168" s="233" t="s">
        <v>1469</v>
      </c>
      <c r="J168" s="325">
        <v>862692.04</v>
      </c>
      <c r="K168" s="233" t="s">
        <v>2543</v>
      </c>
      <c r="L168" s="233" t="s">
        <v>2763</v>
      </c>
      <c r="M168" s="218" t="s">
        <v>2763</v>
      </c>
      <c r="Q168" s="218"/>
      <c r="AH168" s="233"/>
    </row>
    <row r="169" spans="3:34" x14ac:dyDescent="0.35">
      <c r="C169" s="233" t="s">
        <v>2839</v>
      </c>
      <c r="D169" s="233" t="s">
        <v>1468</v>
      </c>
      <c r="E169" s="233" t="s">
        <v>2599</v>
      </c>
      <c r="F169" s="233" t="s">
        <v>2543</v>
      </c>
      <c r="G169" s="233" t="s">
        <v>2609</v>
      </c>
      <c r="H169" s="233"/>
      <c r="I169" s="233" t="s">
        <v>1469</v>
      </c>
      <c r="J169" s="325">
        <v>1452</v>
      </c>
      <c r="K169" s="233" t="s">
        <v>2543</v>
      </c>
      <c r="L169" s="233" t="s">
        <v>2763</v>
      </c>
      <c r="M169" s="218" t="s">
        <v>2763</v>
      </c>
      <c r="Q169" s="218"/>
      <c r="AH169" s="233"/>
    </row>
    <row r="170" spans="3:34" ht="16" x14ac:dyDescent="0.35">
      <c r="C170" s="71" t="s">
        <v>2840</v>
      </c>
      <c r="D170" s="233" t="s">
        <v>1468</v>
      </c>
      <c r="E170" s="233" t="s">
        <v>2571</v>
      </c>
      <c r="F170" s="233" t="s">
        <v>2543</v>
      </c>
      <c r="G170" s="233" t="s">
        <v>2609</v>
      </c>
      <c r="H170" s="233"/>
      <c r="I170" s="233" t="s">
        <v>1469</v>
      </c>
      <c r="J170" s="325">
        <v>9291.08</v>
      </c>
      <c r="K170" s="233" t="s">
        <v>2543</v>
      </c>
      <c r="L170" s="233" t="s">
        <v>2763</v>
      </c>
      <c r="M170" s="218" t="s">
        <v>2763</v>
      </c>
      <c r="Q170" s="218"/>
      <c r="AH170" s="233"/>
    </row>
    <row r="171" spans="3:34" ht="16" x14ac:dyDescent="0.35">
      <c r="C171" s="71" t="s">
        <v>2840</v>
      </c>
      <c r="D171" s="233" t="s">
        <v>1468</v>
      </c>
      <c r="E171" s="233" t="s">
        <v>2578</v>
      </c>
      <c r="F171" s="233" t="s">
        <v>2543</v>
      </c>
      <c r="G171" s="233" t="s">
        <v>2609</v>
      </c>
      <c r="H171" s="233"/>
      <c r="I171" s="233" t="s">
        <v>1469</v>
      </c>
      <c r="J171" s="325">
        <v>2668.83</v>
      </c>
      <c r="K171" s="233" t="s">
        <v>2543</v>
      </c>
      <c r="L171" s="233" t="s">
        <v>2763</v>
      </c>
      <c r="M171" s="218" t="s">
        <v>2763</v>
      </c>
      <c r="Q171" s="218"/>
      <c r="AH171" s="233"/>
    </row>
    <row r="172" spans="3:34" ht="16" x14ac:dyDescent="0.35">
      <c r="C172" s="71" t="s">
        <v>2840</v>
      </c>
      <c r="D172" s="233" t="s">
        <v>1468</v>
      </c>
      <c r="E172" s="233" t="s">
        <v>2556</v>
      </c>
      <c r="F172" s="233" t="s">
        <v>2543</v>
      </c>
      <c r="G172" s="233" t="s">
        <v>2609</v>
      </c>
      <c r="H172" s="233"/>
      <c r="I172" s="233" t="s">
        <v>1469</v>
      </c>
      <c r="J172" s="325">
        <v>585127.17000000004</v>
      </c>
      <c r="K172" s="233" t="s">
        <v>2543</v>
      </c>
      <c r="L172" s="233" t="s">
        <v>2763</v>
      </c>
      <c r="M172" s="218" t="s">
        <v>2763</v>
      </c>
      <c r="Q172" s="218"/>
      <c r="AH172" s="233"/>
    </row>
    <row r="173" spans="3:34" x14ac:dyDescent="0.35">
      <c r="C173" s="233" t="s">
        <v>2840</v>
      </c>
      <c r="D173" s="233" t="s">
        <v>1468</v>
      </c>
      <c r="E173" s="233" t="s">
        <v>2558</v>
      </c>
      <c r="F173" s="233" t="s">
        <v>2543</v>
      </c>
      <c r="G173" s="233" t="s">
        <v>2609</v>
      </c>
      <c r="H173" s="233"/>
      <c r="I173" s="233" t="s">
        <v>1469</v>
      </c>
      <c r="J173" s="325">
        <v>784705.11</v>
      </c>
      <c r="K173" s="233" t="s">
        <v>2543</v>
      </c>
      <c r="L173" s="233" t="s">
        <v>2763</v>
      </c>
      <c r="M173" s="218" t="s">
        <v>2763</v>
      </c>
      <c r="Q173" s="218"/>
      <c r="AH173" s="233"/>
    </row>
    <row r="174" spans="3:34" x14ac:dyDescent="0.35">
      <c r="C174" s="233" t="s">
        <v>2840</v>
      </c>
      <c r="D174" s="233" t="s">
        <v>1468</v>
      </c>
      <c r="E174" s="233" t="s">
        <v>2557</v>
      </c>
      <c r="F174" s="233" t="s">
        <v>2543</v>
      </c>
      <c r="G174" s="233" t="s">
        <v>2609</v>
      </c>
      <c r="H174" s="233"/>
      <c r="I174" s="233" t="s">
        <v>1469</v>
      </c>
      <c r="J174" s="325">
        <v>4950427.24</v>
      </c>
      <c r="K174" s="233" t="s">
        <v>2543</v>
      </c>
      <c r="L174" s="233" t="s">
        <v>2763</v>
      </c>
      <c r="M174" s="218" t="s">
        <v>2763</v>
      </c>
      <c r="Q174" s="218"/>
      <c r="AH174" s="233"/>
    </row>
    <row r="175" spans="3:34" x14ac:dyDescent="0.35">
      <c r="C175" s="233" t="s">
        <v>2840</v>
      </c>
      <c r="D175" s="233" t="s">
        <v>1468</v>
      </c>
      <c r="E175" s="233" t="s">
        <v>2577</v>
      </c>
      <c r="F175" s="233" t="s">
        <v>2543</v>
      </c>
      <c r="G175" s="233" t="s">
        <v>2609</v>
      </c>
      <c r="H175" s="233"/>
      <c r="I175" s="233" t="s">
        <v>1469</v>
      </c>
      <c r="J175" s="325">
        <v>8136.44</v>
      </c>
      <c r="K175" s="233" t="s">
        <v>2543</v>
      </c>
      <c r="L175" s="233" t="s">
        <v>2763</v>
      </c>
      <c r="M175" s="218" t="s">
        <v>2763</v>
      </c>
      <c r="Q175" s="218"/>
      <c r="AH175" s="233"/>
    </row>
    <row r="176" spans="3:34" x14ac:dyDescent="0.35">
      <c r="C176" s="233" t="s">
        <v>2840</v>
      </c>
      <c r="D176" s="233" t="s">
        <v>1468</v>
      </c>
      <c r="E176" s="233" t="s">
        <v>2586</v>
      </c>
      <c r="F176" s="233" t="s">
        <v>2543</v>
      </c>
      <c r="G176" s="233" t="s">
        <v>2609</v>
      </c>
      <c r="H176" s="233"/>
      <c r="I176" s="233" t="s">
        <v>1469</v>
      </c>
      <c r="J176" s="325">
        <v>19654.82</v>
      </c>
      <c r="K176" s="233" t="s">
        <v>2543</v>
      </c>
      <c r="L176" s="233" t="s">
        <v>2763</v>
      </c>
      <c r="M176" s="218" t="s">
        <v>2763</v>
      </c>
      <c r="Q176" s="218"/>
      <c r="AH176" s="233"/>
    </row>
    <row r="177" spans="3:34" x14ac:dyDescent="0.35">
      <c r="C177" s="233" t="s">
        <v>2840</v>
      </c>
      <c r="D177" s="233" t="s">
        <v>1468</v>
      </c>
      <c r="E177" s="233" t="s">
        <v>2579</v>
      </c>
      <c r="F177" s="233" t="s">
        <v>2543</v>
      </c>
      <c r="G177" s="233" t="s">
        <v>2609</v>
      </c>
      <c r="H177" s="233"/>
      <c r="I177" s="233" t="s">
        <v>1469</v>
      </c>
      <c r="J177" s="325">
        <v>8136.44</v>
      </c>
      <c r="K177" s="233" t="s">
        <v>2543</v>
      </c>
      <c r="L177" s="233" t="s">
        <v>2763</v>
      </c>
      <c r="M177" s="218" t="s">
        <v>2763</v>
      </c>
      <c r="Q177" s="218"/>
      <c r="AH177" s="233"/>
    </row>
    <row r="178" spans="3:34" x14ac:dyDescent="0.35">
      <c r="C178" s="233" t="s">
        <v>2840</v>
      </c>
      <c r="D178" s="233" t="s">
        <v>1468</v>
      </c>
      <c r="E178" s="233" t="s">
        <v>2555</v>
      </c>
      <c r="F178" s="233" t="s">
        <v>2543</v>
      </c>
      <c r="G178" s="233" t="s">
        <v>2609</v>
      </c>
      <c r="H178" s="233"/>
      <c r="I178" s="233" t="s">
        <v>1469</v>
      </c>
      <c r="J178" s="325">
        <v>1044026.44</v>
      </c>
      <c r="K178" s="233" t="s">
        <v>2543</v>
      </c>
      <c r="L178" s="233" t="s">
        <v>2763</v>
      </c>
      <c r="M178" s="218" t="s">
        <v>2763</v>
      </c>
      <c r="Q178" s="218"/>
      <c r="AH178" s="233"/>
    </row>
    <row r="179" spans="3:34" x14ac:dyDescent="0.35">
      <c r="C179" s="233" t="s">
        <v>2840</v>
      </c>
      <c r="D179" s="233" t="s">
        <v>1468</v>
      </c>
      <c r="E179" s="233" t="s">
        <v>2569</v>
      </c>
      <c r="F179" s="233" t="s">
        <v>2543</v>
      </c>
      <c r="G179" s="233" t="s">
        <v>2609</v>
      </c>
      <c r="H179" s="233"/>
      <c r="I179" s="233" t="s">
        <v>1469</v>
      </c>
      <c r="J179" s="325">
        <v>337923.76</v>
      </c>
      <c r="K179" s="233" t="s">
        <v>2543</v>
      </c>
      <c r="L179" s="233" t="s">
        <v>2763</v>
      </c>
      <c r="M179" s="218" t="s">
        <v>2763</v>
      </c>
      <c r="Q179" s="218"/>
      <c r="AH179" s="233"/>
    </row>
    <row r="180" spans="3:34" x14ac:dyDescent="0.35">
      <c r="C180" s="233" t="s">
        <v>2840</v>
      </c>
      <c r="D180" s="233" t="s">
        <v>1468</v>
      </c>
      <c r="E180" s="233" t="s">
        <v>2560</v>
      </c>
      <c r="F180" s="233" t="s">
        <v>2543</v>
      </c>
      <c r="G180" s="233" t="s">
        <v>2609</v>
      </c>
      <c r="H180" s="233"/>
      <c r="I180" s="233" t="s">
        <v>1469</v>
      </c>
      <c r="J180" s="325">
        <v>434221.93</v>
      </c>
      <c r="K180" s="233" t="s">
        <v>2543</v>
      </c>
      <c r="L180" s="233" t="s">
        <v>2763</v>
      </c>
      <c r="M180" s="218" t="s">
        <v>2763</v>
      </c>
      <c r="Q180" s="218"/>
      <c r="AH180" s="233"/>
    </row>
    <row r="181" spans="3:34" x14ac:dyDescent="0.35">
      <c r="C181" s="233" t="s">
        <v>2840</v>
      </c>
      <c r="D181" s="233" t="s">
        <v>1468</v>
      </c>
      <c r="E181" s="233" t="s">
        <v>2563</v>
      </c>
      <c r="F181" s="233" t="s">
        <v>2543</v>
      </c>
      <c r="G181" s="233" t="s">
        <v>2609</v>
      </c>
      <c r="H181" s="233"/>
      <c r="I181" s="233" t="s">
        <v>1469</v>
      </c>
      <c r="J181" s="325">
        <v>334904.38</v>
      </c>
      <c r="K181" s="233" t="s">
        <v>2543</v>
      </c>
      <c r="L181" s="233" t="s">
        <v>2763</v>
      </c>
      <c r="M181" s="218" t="s">
        <v>2763</v>
      </c>
      <c r="Q181" s="218"/>
      <c r="AH181" s="233"/>
    </row>
    <row r="182" spans="3:34" x14ac:dyDescent="0.35">
      <c r="C182" s="233" t="s">
        <v>2840</v>
      </c>
      <c r="D182" s="233" t="s">
        <v>1468</v>
      </c>
      <c r="E182" s="233" t="s">
        <v>2560</v>
      </c>
      <c r="F182" s="233" t="s">
        <v>2543</v>
      </c>
      <c r="G182" s="233" t="s">
        <v>2609</v>
      </c>
      <c r="H182" s="233"/>
      <c r="I182" s="233" t="s">
        <v>1469</v>
      </c>
      <c r="J182" s="325">
        <v>163433.17000000001</v>
      </c>
      <c r="K182" s="233" t="s">
        <v>2543</v>
      </c>
      <c r="L182" s="233" t="s">
        <v>2763</v>
      </c>
      <c r="M182" s="218" t="s">
        <v>2763</v>
      </c>
      <c r="Q182" s="218"/>
      <c r="AH182" s="233"/>
    </row>
    <row r="183" spans="3:34" x14ac:dyDescent="0.35">
      <c r="C183" s="233" t="s">
        <v>2840</v>
      </c>
      <c r="D183" s="233" t="s">
        <v>1468</v>
      </c>
      <c r="E183" s="233" t="s">
        <v>2599</v>
      </c>
      <c r="F183" s="233" t="s">
        <v>2543</v>
      </c>
      <c r="G183" s="233" t="s">
        <v>2609</v>
      </c>
      <c r="H183" s="233"/>
      <c r="I183" s="233" t="s">
        <v>1469</v>
      </c>
      <c r="J183" s="325">
        <v>1229</v>
      </c>
      <c r="K183" s="233" t="s">
        <v>2543</v>
      </c>
      <c r="L183" s="233" t="s">
        <v>2763</v>
      </c>
      <c r="M183" s="218" t="s">
        <v>2763</v>
      </c>
      <c r="Q183" s="218"/>
      <c r="AH183" s="233"/>
    </row>
    <row r="184" spans="3:34" x14ac:dyDescent="0.35">
      <c r="C184" s="233" t="s">
        <v>2840</v>
      </c>
      <c r="D184" s="233" t="s">
        <v>1471</v>
      </c>
      <c r="E184" s="233" t="s">
        <v>2561</v>
      </c>
      <c r="F184" s="233" t="s">
        <v>2543</v>
      </c>
      <c r="G184" s="233" t="s">
        <v>2609</v>
      </c>
      <c r="H184" s="233"/>
      <c r="I184" s="233" t="s">
        <v>1469</v>
      </c>
      <c r="J184" s="325">
        <v>2700000</v>
      </c>
      <c r="K184" s="233" t="s">
        <v>2543</v>
      </c>
      <c r="L184" s="233" t="s">
        <v>2763</v>
      </c>
      <c r="M184" s="218" t="s">
        <v>2763</v>
      </c>
      <c r="Q184" s="218"/>
      <c r="AH184" s="233"/>
    </row>
    <row r="185" spans="3:34" x14ac:dyDescent="0.35">
      <c r="C185" s="233" t="s">
        <v>2840</v>
      </c>
      <c r="D185" s="233" t="s">
        <v>1471</v>
      </c>
      <c r="E185" s="233" t="s">
        <v>2562</v>
      </c>
      <c r="F185" s="233" t="s">
        <v>2543</v>
      </c>
      <c r="G185" s="233" t="s">
        <v>2609</v>
      </c>
      <c r="H185" s="233"/>
      <c r="I185" s="233" t="s">
        <v>1469</v>
      </c>
      <c r="J185" s="325">
        <v>310611.18</v>
      </c>
      <c r="K185" s="233" t="s">
        <v>2543</v>
      </c>
      <c r="L185" s="233" t="s">
        <v>2763</v>
      </c>
      <c r="M185" s="218" t="s">
        <v>2763</v>
      </c>
      <c r="Q185" s="218"/>
      <c r="AH185" s="233"/>
    </row>
    <row r="186" spans="3:34" ht="16" x14ac:dyDescent="0.35">
      <c r="C186" s="71" t="s">
        <v>2836</v>
      </c>
      <c r="D186" s="233" t="s">
        <v>1468</v>
      </c>
      <c r="E186" s="233" t="s">
        <v>2571</v>
      </c>
      <c r="F186" s="233" t="s">
        <v>2543</v>
      </c>
      <c r="G186" s="233" t="s">
        <v>2609</v>
      </c>
      <c r="H186" s="233"/>
      <c r="I186" s="233" t="s">
        <v>1469</v>
      </c>
      <c r="J186" s="325">
        <v>750900</v>
      </c>
      <c r="K186" s="233" t="s">
        <v>2543</v>
      </c>
      <c r="L186" s="233" t="s">
        <v>2763</v>
      </c>
      <c r="M186" s="218" t="s">
        <v>2763</v>
      </c>
      <c r="Q186" s="218"/>
      <c r="AH186" s="233"/>
    </row>
    <row r="187" spans="3:34" ht="16" x14ac:dyDescent="0.35">
      <c r="C187" s="71" t="s">
        <v>2836</v>
      </c>
      <c r="D187" s="233" t="s">
        <v>1468</v>
      </c>
      <c r="E187" s="233" t="s">
        <v>2578</v>
      </c>
      <c r="F187" s="233" t="s">
        <v>2543</v>
      </c>
      <c r="G187" s="233" t="s">
        <v>2609</v>
      </c>
      <c r="H187" s="233"/>
      <c r="I187" s="233" t="s">
        <v>1469</v>
      </c>
      <c r="J187" s="325">
        <v>242039.74</v>
      </c>
      <c r="K187" s="233" t="s">
        <v>2543</v>
      </c>
      <c r="L187" s="233" t="s">
        <v>2763</v>
      </c>
      <c r="M187" s="218" t="s">
        <v>2763</v>
      </c>
      <c r="Q187" s="218"/>
      <c r="AH187" s="233"/>
    </row>
    <row r="188" spans="3:34" ht="16" x14ac:dyDescent="0.35">
      <c r="C188" s="71" t="s">
        <v>2836</v>
      </c>
      <c r="D188" s="233" t="s">
        <v>1468</v>
      </c>
      <c r="E188" s="233" t="s">
        <v>2554</v>
      </c>
      <c r="F188" s="233" t="s">
        <v>2543</v>
      </c>
      <c r="G188" s="233" t="s">
        <v>2609</v>
      </c>
      <c r="H188" s="233"/>
      <c r="I188" s="233" t="s">
        <v>1469</v>
      </c>
      <c r="J188" s="325">
        <v>490343.94</v>
      </c>
      <c r="K188" s="233" t="s">
        <v>2543</v>
      </c>
      <c r="L188" s="233" t="s">
        <v>2763</v>
      </c>
      <c r="M188" s="218" t="s">
        <v>2763</v>
      </c>
      <c r="Q188" s="218"/>
      <c r="AH188" s="233"/>
    </row>
    <row r="189" spans="3:34" ht="16" x14ac:dyDescent="0.35">
      <c r="C189" s="71" t="s">
        <v>2836</v>
      </c>
      <c r="D189" s="233" t="s">
        <v>1468</v>
      </c>
      <c r="E189" s="233" t="s">
        <v>2575</v>
      </c>
      <c r="F189" s="233" t="s">
        <v>2543</v>
      </c>
      <c r="G189" s="233" t="s">
        <v>2609</v>
      </c>
      <c r="H189" s="233"/>
      <c r="I189" s="233" t="s">
        <v>1469</v>
      </c>
      <c r="J189" s="325">
        <v>15227.94</v>
      </c>
      <c r="K189" s="233" t="s">
        <v>2543</v>
      </c>
      <c r="L189" s="233" t="s">
        <v>2763</v>
      </c>
      <c r="M189" s="218" t="s">
        <v>2763</v>
      </c>
      <c r="Q189" s="218"/>
      <c r="AH189" s="233"/>
    </row>
    <row r="190" spans="3:34" ht="16" x14ac:dyDescent="0.35">
      <c r="C190" s="71" t="s">
        <v>2836</v>
      </c>
      <c r="D190" s="233" t="s">
        <v>1468</v>
      </c>
      <c r="E190" s="233" t="s">
        <v>2556</v>
      </c>
      <c r="F190" s="233" t="s">
        <v>2543</v>
      </c>
      <c r="G190" s="233" t="s">
        <v>2609</v>
      </c>
      <c r="H190" s="233"/>
      <c r="I190" s="233" t="s">
        <v>1469</v>
      </c>
      <c r="J190" s="325">
        <v>3037718.19</v>
      </c>
      <c r="K190" s="233" t="s">
        <v>2543</v>
      </c>
      <c r="L190" s="233" t="s">
        <v>2763</v>
      </c>
      <c r="M190" s="218" t="s">
        <v>2763</v>
      </c>
      <c r="Q190" s="218"/>
      <c r="AH190" s="233"/>
    </row>
    <row r="191" spans="3:34" x14ac:dyDescent="0.35">
      <c r="C191" s="233" t="s">
        <v>2836</v>
      </c>
      <c r="D191" s="233" t="s">
        <v>1468</v>
      </c>
      <c r="E191" s="233" t="s">
        <v>2573</v>
      </c>
      <c r="F191" s="233" t="s">
        <v>2543</v>
      </c>
      <c r="G191" s="233" t="s">
        <v>2609</v>
      </c>
      <c r="H191" s="233"/>
      <c r="I191" s="233" t="s">
        <v>1469</v>
      </c>
      <c r="J191" s="325">
        <v>51805.81</v>
      </c>
      <c r="K191" s="233" t="s">
        <v>2543</v>
      </c>
      <c r="L191" s="233" t="s">
        <v>2763</v>
      </c>
      <c r="M191" s="218" t="s">
        <v>2763</v>
      </c>
      <c r="Q191" s="218"/>
      <c r="AH191" s="233"/>
    </row>
    <row r="192" spans="3:34" x14ac:dyDescent="0.35">
      <c r="C192" s="233" t="s">
        <v>2836</v>
      </c>
      <c r="D192" s="233" t="s">
        <v>1468</v>
      </c>
      <c r="E192" s="233" t="s">
        <v>2555</v>
      </c>
      <c r="F192" s="233" t="s">
        <v>2543</v>
      </c>
      <c r="G192" s="233" t="s">
        <v>2609</v>
      </c>
      <c r="H192" s="233"/>
      <c r="I192" s="233" t="s">
        <v>1469</v>
      </c>
      <c r="J192" s="325">
        <v>36989.94</v>
      </c>
      <c r="K192" s="233" t="s">
        <v>2543</v>
      </c>
      <c r="L192" s="233" t="s">
        <v>2763</v>
      </c>
      <c r="M192" s="218" t="s">
        <v>2763</v>
      </c>
      <c r="Q192" s="218"/>
      <c r="AH192" s="233"/>
    </row>
    <row r="193" spans="3:34" x14ac:dyDescent="0.35">
      <c r="C193" s="233" t="s">
        <v>2836</v>
      </c>
      <c r="D193" s="233" t="s">
        <v>1468</v>
      </c>
      <c r="E193" s="233" t="s">
        <v>2598</v>
      </c>
      <c r="F193" s="233" t="s">
        <v>2543</v>
      </c>
      <c r="G193" s="233" t="s">
        <v>2609</v>
      </c>
      <c r="H193" s="233"/>
      <c r="I193" s="233" t="s">
        <v>1469</v>
      </c>
      <c r="J193" s="325">
        <v>159</v>
      </c>
      <c r="K193" s="233" t="s">
        <v>2543</v>
      </c>
      <c r="L193" s="233" t="s">
        <v>2763</v>
      </c>
      <c r="M193" s="218" t="s">
        <v>2763</v>
      </c>
      <c r="Q193" s="218"/>
      <c r="AH193" s="233"/>
    </row>
    <row r="194" spans="3:34" x14ac:dyDescent="0.35">
      <c r="C194" s="233" t="s">
        <v>2836</v>
      </c>
      <c r="D194" s="233" t="s">
        <v>1468</v>
      </c>
      <c r="E194" s="233" t="s">
        <v>2599</v>
      </c>
      <c r="F194" s="233" t="s">
        <v>2543</v>
      </c>
      <c r="G194" s="233" t="s">
        <v>2609</v>
      </c>
      <c r="H194" s="233"/>
      <c r="I194" s="233" t="s">
        <v>1469</v>
      </c>
      <c r="J194" s="325">
        <v>32379.5</v>
      </c>
      <c r="K194" s="233" t="s">
        <v>2543</v>
      </c>
      <c r="L194" s="233" t="s">
        <v>2763</v>
      </c>
      <c r="M194" s="218" t="s">
        <v>2763</v>
      </c>
      <c r="Q194" s="218"/>
      <c r="AH194" s="233"/>
    </row>
    <row r="195" spans="3:34" ht="16" x14ac:dyDescent="0.35">
      <c r="C195" s="71" t="s">
        <v>2831</v>
      </c>
      <c r="D195" s="233" t="s">
        <v>1468</v>
      </c>
      <c r="E195" s="233" t="s">
        <v>2571</v>
      </c>
      <c r="F195" s="233" t="s">
        <v>2543</v>
      </c>
      <c r="G195" s="233" t="s">
        <v>2609</v>
      </c>
      <c r="H195" s="233"/>
      <c r="I195" s="233" t="s">
        <v>1469</v>
      </c>
      <c r="J195" s="325">
        <v>102279.01</v>
      </c>
      <c r="K195" s="233" t="s">
        <v>2543</v>
      </c>
      <c r="L195" s="233" t="s">
        <v>2763</v>
      </c>
      <c r="M195" s="218" t="s">
        <v>2763</v>
      </c>
      <c r="Q195" s="218"/>
      <c r="AH195" s="233"/>
    </row>
    <row r="196" spans="3:34" ht="16" x14ac:dyDescent="0.35">
      <c r="C196" s="71" t="s">
        <v>2831</v>
      </c>
      <c r="D196" s="233" t="s">
        <v>1468</v>
      </c>
      <c r="E196" s="233" t="s">
        <v>2578</v>
      </c>
      <c r="F196" s="233" t="s">
        <v>2543</v>
      </c>
      <c r="G196" s="233" t="s">
        <v>2609</v>
      </c>
      <c r="H196" s="233"/>
      <c r="I196" s="233" t="s">
        <v>1469</v>
      </c>
      <c r="J196" s="325">
        <v>24257.84</v>
      </c>
      <c r="K196" s="233" t="s">
        <v>2543</v>
      </c>
      <c r="L196" s="233" t="s">
        <v>2763</v>
      </c>
      <c r="M196" s="218" t="s">
        <v>2763</v>
      </c>
      <c r="Q196" s="218"/>
      <c r="AH196" s="233"/>
    </row>
    <row r="197" spans="3:34" ht="16" x14ac:dyDescent="0.35">
      <c r="C197" s="71" t="s">
        <v>2831</v>
      </c>
      <c r="D197" s="233" t="s">
        <v>1468</v>
      </c>
      <c r="E197" s="233" t="s">
        <v>2554</v>
      </c>
      <c r="F197" s="233" t="s">
        <v>2543</v>
      </c>
      <c r="G197" s="233" t="s">
        <v>2609</v>
      </c>
      <c r="H197" s="233"/>
      <c r="I197" s="233" t="s">
        <v>1469</v>
      </c>
      <c r="J197" s="325">
        <v>2220867.91</v>
      </c>
      <c r="K197" s="233" t="s">
        <v>2543</v>
      </c>
      <c r="L197" s="233" t="s">
        <v>2763</v>
      </c>
      <c r="M197" s="218" t="s">
        <v>2763</v>
      </c>
      <c r="Q197" s="218"/>
      <c r="AH197" s="233"/>
    </row>
    <row r="198" spans="3:34" ht="16" x14ac:dyDescent="0.35">
      <c r="C198" s="71" t="s">
        <v>2831</v>
      </c>
      <c r="D198" s="233" t="s">
        <v>1468</v>
      </c>
      <c r="E198" s="233" t="s">
        <v>2556</v>
      </c>
      <c r="F198" s="233" t="s">
        <v>2543</v>
      </c>
      <c r="G198" s="233" t="s">
        <v>2609</v>
      </c>
      <c r="H198" s="233"/>
      <c r="I198" s="233" t="s">
        <v>1469</v>
      </c>
      <c r="J198" s="325">
        <v>446557.73</v>
      </c>
      <c r="K198" s="233" t="s">
        <v>2543</v>
      </c>
      <c r="L198" s="233" t="s">
        <v>2763</v>
      </c>
      <c r="M198" s="218" t="s">
        <v>2763</v>
      </c>
      <c r="Q198" s="218"/>
      <c r="AH198" s="233"/>
    </row>
    <row r="199" spans="3:34" x14ac:dyDescent="0.35">
      <c r="C199" s="233" t="s">
        <v>2831</v>
      </c>
      <c r="D199" s="233" t="s">
        <v>1468</v>
      </c>
      <c r="E199" s="233" t="s">
        <v>2558</v>
      </c>
      <c r="F199" s="233" t="s">
        <v>2543</v>
      </c>
      <c r="G199" s="233" t="s">
        <v>2609</v>
      </c>
      <c r="H199" s="233"/>
      <c r="I199" s="233" t="s">
        <v>1469</v>
      </c>
      <c r="J199" s="325">
        <v>4511053.6100000003</v>
      </c>
      <c r="K199" s="233" t="s">
        <v>2543</v>
      </c>
      <c r="L199" s="233" t="s">
        <v>2763</v>
      </c>
      <c r="M199" s="218" t="s">
        <v>2763</v>
      </c>
      <c r="Q199" s="218"/>
      <c r="AH199" s="233"/>
    </row>
    <row r="200" spans="3:34" x14ac:dyDescent="0.35">
      <c r="C200" s="233" t="s">
        <v>2831</v>
      </c>
      <c r="D200" s="233" t="s">
        <v>1468</v>
      </c>
      <c r="E200" s="233" t="s">
        <v>2557</v>
      </c>
      <c r="F200" s="233" t="s">
        <v>2543</v>
      </c>
      <c r="G200" s="233" t="s">
        <v>2609</v>
      </c>
      <c r="H200" s="233"/>
      <c r="I200" s="233" t="s">
        <v>1469</v>
      </c>
      <c r="J200" s="325">
        <v>3236458.95</v>
      </c>
      <c r="K200" s="233" t="s">
        <v>2543</v>
      </c>
      <c r="L200" s="233" t="s">
        <v>2763</v>
      </c>
      <c r="M200" s="218" t="s">
        <v>2763</v>
      </c>
      <c r="Q200" s="218"/>
      <c r="AH200" s="233"/>
    </row>
    <row r="201" spans="3:34" x14ac:dyDescent="0.35">
      <c r="C201" s="233" t="s">
        <v>2831</v>
      </c>
      <c r="D201" s="233" t="s">
        <v>1468</v>
      </c>
      <c r="E201" s="233" t="s">
        <v>2573</v>
      </c>
      <c r="F201" s="233" t="s">
        <v>2543</v>
      </c>
      <c r="G201" s="233" t="s">
        <v>2609</v>
      </c>
      <c r="H201" s="233"/>
      <c r="I201" s="233" t="s">
        <v>1469</v>
      </c>
      <c r="J201" s="325">
        <v>21846.94</v>
      </c>
      <c r="K201" s="233" t="s">
        <v>2543</v>
      </c>
      <c r="L201" s="233" t="s">
        <v>2763</v>
      </c>
      <c r="M201" s="218" t="s">
        <v>2763</v>
      </c>
      <c r="Q201" s="218"/>
      <c r="AH201" s="233"/>
    </row>
    <row r="202" spans="3:34" x14ac:dyDescent="0.35">
      <c r="C202" s="233" t="s">
        <v>2831</v>
      </c>
      <c r="D202" s="233" t="s">
        <v>1468</v>
      </c>
      <c r="E202" s="233" t="s">
        <v>2577</v>
      </c>
      <c r="F202" s="233" t="s">
        <v>2543</v>
      </c>
      <c r="G202" s="233" t="s">
        <v>2609</v>
      </c>
      <c r="H202" s="233"/>
      <c r="I202" s="233" t="s">
        <v>1469</v>
      </c>
      <c r="J202" s="325">
        <v>37518.480000000003</v>
      </c>
      <c r="K202" s="233" t="s">
        <v>2543</v>
      </c>
      <c r="L202" s="233" t="s">
        <v>2763</v>
      </c>
      <c r="M202" s="218" t="s">
        <v>2763</v>
      </c>
      <c r="Q202" s="218"/>
      <c r="AH202" s="233"/>
    </row>
    <row r="203" spans="3:34" x14ac:dyDescent="0.35">
      <c r="C203" s="233" t="s">
        <v>2831</v>
      </c>
      <c r="D203" s="233" t="s">
        <v>1468</v>
      </c>
      <c r="E203" s="233" t="s">
        <v>2579</v>
      </c>
      <c r="F203" s="233" t="s">
        <v>2543</v>
      </c>
      <c r="G203" s="233" t="s">
        <v>2609</v>
      </c>
      <c r="H203" s="233"/>
      <c r="I203" s="233" t="s">
        <v>1469</v>
      </c>
      <c r="J203" s="325">
        <v>37518.480000000003</v>
      </c>
      <c r="K203" s="233" t="s">
        <v>2543</v>
      </c>
      <c r="L203" s="233" t="s">
        <v>2763</v>
      </c>
      <c r="M203" s="218" t="s">
        <v>2763</v>
      </c>
      <c r="Q203" s="218"/>
      <c r="AH203" s="233"/>
    </row>
    <row r="204" spans="3:34" x14ac:dyDescent="0.35">
      <c r="C204" s="233" t="s">
        <v>2831</v>
      </c>
      <c r="D204" s="233" t="s">
        <v>1468</v>
      </c>
      <c r="E204" s="233" t="s">
        <v>2555</v>
      </c>
      <c r="F204" s="233" t="s">
        <v>2543</v>
      </c>
      <c r="G204" s="233" t="s">
        <v>2609</v>
      </c>
      <c r="H204" s="233"/>
      <c r="I204" s="233" t="s">
        <v>1469</v>
      </c>
      <c r="J204" s="325">
        <v>6057808.29</v>
      </c>
      <c r="K204" s="233" t="s">
        <v>2543</v>
      </c>
      <c r="L204" s="233" t="s">
        <v>2763</v>
      </c>
      <c r="M204" s="218" t="s">
        <v>2763</v>
      </c>
      <c r="Q204" s="218"/>
      <c r="AH204" s="233"/>
    </row>
    <row r="205" spans="3:34" x14ac:dyDescent="0.35">
      <c r="C205" s="233" t="s">
        <v>2831</v>
      </c>
      <c r="D205" s="233" t="s">
        <v>1468</v>
      </c>
      <c r="E205" s="233" t="s">
        <v>2598</v>
      </c>
      <c r="F205" s="233" t="s">
        <v>2543</v>
      </c>
      <c r="G205" s="233" t="s">
        <v>2609</v>
      </c>
      <c r="H205" s="233"/>
      <c r="I205" s="233" t="s">
        <v>1469</v>
      </c>
      <c r="J205" s="325">
        <v>478</v>
      </c>
      <c r="K205" s="233" t="s">
        <v>2543</v>
      </c>
      <c r="L205" s="233" t="s">
        <v>2763</v>
      </c>
      <c r="M205" s="218" t="s">
        <v>2763</v>
      </c>
      <c r="Q205" s="218"/>
      <c r="AH205" s="233"/>
    </row>
    <row r="206" spans="3:34" x14ac:dyDescent="0.35">
      <c r="C206" s="233" t="s">
        <v>2831</v>
      </c>
      <c r="D206" s="233" t="s">
        <v>1468</v>
      </c>
      <c r="E206" s="233" t="s">
        <v>2593</v>
      </c>
      <c r="F206" s="233" t="s">
        <v>2543</v>
      </c>
      <c r="G206" s="233" t="s">
        <v>2609</v>
      </c>
      <c r="H206" s="233"/>
      <c r="I206" s="233" t="s">
        <v>1469</v>
      </c>
      <c r="J206" s="325">
        <v>37160</v>
      </c>
      <c r="K206" s="233" t="s">
        <v>2543</v>
      </c>
      <c r="L206" s="233" t="s">
        <v>2763</v>
      </c>
      <c r="M206" s="218" t="s">
        <v>2763</v>
      </c>
      <c r="Q206" s="218"/>
      <c r="AH206" s="233"/>
    </row>
    <row r="207" spans="3:34" x14ac:dyDescent="0.35">
      <c r="C207" s="233" t="s">
        <v>2831</v>
      </c>
      <c r="D207" s="233" t="s">
        <v>1468</v>
      </c>
      <c r="E207" s="233" t="s">
        <v>2563</v>
      </c>
      <c r="F207" s="233" t="s">
        <v>2543</v>
      </c>
      <c r="G207" s="233" t="s">
        <v>2609</v>
      </c>
      <c r="H207" s="233"/>
      <c r="I207" s="233" t="s">
        <v>1469</v>
      </c>
      <c r="J207" s="325">
        <v>3141000</v>
      </c>
      <c r="K207" s="233" t="s">
        <v>2543</v>
      </c>
      <c r="L207" s="233" t="s">
        <v>2763</v>
      </c>
      <c r="M207" s="218" t="s">
        <v>2763</v>
      </c>
      <c r="Q207" s="218"/>
      <c r="AH207" s="233"/>
    </row>
    <row r="208" spans="3:34" x14ac:dyDescent="0.35">
      <c r="C208" s="233" t="s">
        <v>2831</v>
      </c>
      <c r="D208" s="233" t="s">
        <v>1468</v>
      </c>
      <c r="E208" s="233" t="s">
        <v>2560</v>
      </c>
      <c r="F208" s="233" t="s">
        <v>2543</v>
      </c>
      <c r="G208" s="233" t="s">
        <v>2609</v>
      </c>
      <c r="H208" s="233"/>
      <c r="I208" s="233" t="s">
        <v>1469</v>
      </c>
      <c r="J208" s="325">
        <v>3268623.15</v>
      </c>
      <c r="K208" s="233" t="s">
        <v>2543</v>
      </c>
      <c r="L208" s="233" t="s">
        <v>2763</v>
      </c>
      <c r="M208" s="218" t="s">
        <v>2763</v>
      </c>
      <c r="Q208" s="218"/>
      <c r="AH208" s="233"/>
    </row>
    <row r="209" spans="3:34" x14ac:dyDescent="0.35">
      <c r="C209" s="233" t="s">
        <v>2831</v>
      </c>
      <c r="D209" s="233" t="s">
        <v>1468</v>
      </c>
      <c r="E209" s="233" t="s">
        <v>2599</v>
      </c>
      <c r="F209" s="233" t="s">
        <v>2543</v>
      </c>
      <c r="G209" s="233" t="s">
        <v>2609</v>
      </c>
      <c r="H209" s="233"/>
      <c r="I209" s="233" t="s">
        <v>1469</v>
      </c>
      <c r="J209" s="325">
        <v>14752</v>
      </c>
      <c r="K209" s="233" t="s">
        <v>2543</v>
      </c>
      <c r="L209" s="233" t="s">
        <v>2763</v>
      </c>
      <c r="M209" s="218" t="s">
        <v>2763</v>
      </c>
      <c r="Q209" s="218"/>
      <c r="AH209" s="233"/>
    </row>
    <row r="210" spans="3:34" x14ac:dyDescent="0.35">
      <c r="C210" s="233" t="s">
        <v>2831</v>
      </c>
      <c r="D210" s="233" t="s">
        <v>1468</v>
      </c>
      <c r="E210" s="233" t="s">
        <v>2599</v>
      </c>
      <c r="F210" s="233" t="s">
        <v>2543</v>
      </c>
      <c r="G210" s="233" t="s">
        <v>2609</v>
      </c>
      <c r="H210" s="233"/>
      <c r="I210" s="233" t="s">
        <v>1469</v>
      </c>
      <c r="J210" s="325">
        <v>443.63</v>
      </c>
      <c r="K210" s="233" t="s">
        <v>2543</v>
      </c>
      <c r="L210" s="233" t="s">
        <v>2763</v>
      </c>
      <c r="M210" s="218" t="s">
        <v>2763</v>
      </c>
      <c r="Q210" s="218"/>
      <c r="AH210" s="233"/>
    </row>
    <row r="211" spans="3:34" ht="16" x14ac:dyDescent="0.35">
      <c r="C211" s="71" t="s">
        <v>2833</v>
      </c>
      <c r="D211" s="233" t="s">
        <v>1468</v>
      </c>
      <c r="E211" s="233" t="s">
        <v>2554</v>
      </c>
      <c r="F211" s="233" t="s">
        <v>2543</v>
      </c>
      <c r="G211" s="233" t="s">
        <v>2609</v>
      </c>
      <c r="H211" s="233"/>
      <c r="I211" s="233" t="s">
        <v>1469</v>
      </c>
      <c r="J211" s="325">
        <v>182152.48</v>
      </c>
      <c r="K211" s="233" t="s">
        <v>2543</v>
      </c>
      <c r="L211" s="233" t="s">
        <v>2763</v>
      </c>
      <c r="M211" s="218" t="s">
        <v>2763</v>
      </c>
      <c r="Q211" s="218"/>
      <c r="AH211" s="233"/>
    </row>
    <row r="212" spans="3:34" ht="16" x14ac:dyDescent="0.35">
      <c r="C212" s="71" t="s">
        <v>2833</v>
      </c>
      <c r="D212" s="233" t="s">
        <v>1468</v>
      </c>
      <c r="E212" s="233" t="s">
        <v>2556</v>
      </c>
      <c r="F212" s="233" t="s">
        <v>2543</v>
      </c>
      <c r="G212" s="233" t="s">
        <v>2609</v>
      </c>
      <c r="H212" s="233"/>
      <c r="I212" s="233" t="s">
        <v>1469</v>
      </c>
      <c r="J212" s="325">
        <v>65742.38</v>
      </c>
      <c r="K212" s="233" t="s">
        <v>2543</v>
      </c>
      <c r="L212" s="233" t="s">
        <v>2763</v>
      </c>
      <c r="M212" s="218" t="s">
        <v>2763</v>
      </c>
      <c r="Q212" s="218"/>
      <c r="AH212" s="233"/>
    </row>
    <row r="213" spans="3:34" x14ac:dyDescent="0.35">
      <c r="C213" s="233" t="s">
        <v>2833</v>
      </c>
      <c r="D213" s="233" t="s">
        <v>1468</v>
      </c>
      <c r="E213" s="233" t="s">
        <v>2558</v>
      </c>
      <c r="F213" s="233" t="s">
        <v>2543</v>
      </c>
      <c r="G213" s="233" t="s">
        <v>2609</v>
      </c>
      <c r="H213" s="233"/>
      <c r="I213" s="233" t="s">
        <v>1469</v>
      </c>
      <c r="J213" s="325">
        <v>125527.88</v>
      </c>
      <c r="K213" s="233" t="s">
        <v>2543</v>
      </c>
      <c r="L213" s="233" t="s">
        <v>2763</v>
      </c>
      <c r="M213" s="218" t="s">
        <v>2763</v>
      </c>
      <c r="Q213" s="218"/>
      <c r="AH213" s="233"/>
    </row>
    <row r="214" spans="3:34" x14ac:dyDescent="0.35">
      <c r="C214" s="233" t="s">
        <v>2833</v>
      </c>
      <c r="D214" s="233" t="s">
        <v>1468</v>
      </c>
      <c r="E214" s="233" t="s">
        <v>2557</v>
      </c>
      <c r="F214" s="233" t="s">
        <v>2543</v>
      </c>
      <c r="G214" s="233" t="s">
        <v>2609</v>
      </c>
      <c r="H214" s="233"/>
      <c r="I214" s="233" t="s">
        <v>1469</v>
      </c>
      <c r="J214" s="325">
        <v>100999.43</v>
      </c>
      <c r="K214" s="233" t="s">
        <v>2543</v>
      </c>
      <c r="L214" s="233" t="s">
        <v>2763</v>
      </c>
      <c r="M214" s="218" t="s">
        <v>2763</v>
      </c>
      <c r="Q214" s="218"/>
      <c r="AH214" s="233"/>
    </row>
    <row r="215" spans="3:34" x14ac:dyDescent="0.35">
      <c r="C215" s="233" t="s">
        <v>2833</v>
      </c>
      <c r="D215" s="233" t="s">
        <v>1468</v>
      </c>
      <c r="E215" s="233" t="s">
        <v>2577</v>
      </c>
      <c r="F215" s="233" t="s">
        <v>2543</v>
      </c>
      <c r="G215" s="233" t="s">
        <v>2609</v>
      </c>
      <c r="H215" s="233"/>
      <c r="I215" s="233" t="s">
        <v>1469</v>
      </c>
      <c r="J215" s="325">
        <v>5637</v>
      </c>
      <c r="K215" s="233" t="s">
        <v>2543</v>
      </c>
      <c r="L215" s="233" t="s">
        <v>2763</v>
      </c>
      <c r="M215" s="218" t="s">
        <v>2763</v>
      </c>
      <c r="Q215" s="218"/>
      <c r="AH215" s="233"/>
    </row>
    <row r="216" spans="3:34" x14ac:dyDescent="0.35">
      <c r="C216" s="233" t="s">
        <v>2833</v>
      </c>
      <c r="D216" s="233" t="s">
        <v>1468</v>
      </c>
      <c r="E216" s="233" t="s">
        <v>2586</v>
      </c>
      <c r="F216" s="233" t="s">
        <v>2543</v>
      </c>
      <c r="G216" s="233" t="s">
        <v>2609</v>
      </c>
      <c r="H216" s="233"/>
      <c r="I216" s="233" t="s">
        <v>1469</v>
      </c>
      <c r="J216" s="325">
        <v>3071.11</v>
      </c>
      <c r="K216" s="233" t="s">
        <v>2543</v>
      </c>
      <c r="L216" s="233" t="s">
        <v>2763</v>
      </c>
      <c r="M216" s="218" t="s">
        <v>2763</v>
      </c>
      <c r="Q216" s="218"/>
      <c r="AH216" s="233"/>
    </row>
    <row r="217" spans="3:34" x14ac:dyDescent="0.35">
      <c r="C217" s="233" t="s">
        <v>2833</v>
      </c>
      <c r="D217" s="233" t="s">
        <v>1468</v>
      </c>
      <c r="E217" s="233" t="s">
        <v>2579</v>
      </c>
      <c r="F217" s="233" t="s">
        <v>2543</v>
      </c>
      <c r="G217" s="233" t="s">
        <v>2609</v>
      </c>
      <c r="H217" s="233"/>
      <c r="I217" s="233" t="s">
        <v>1469</v>
      </c>
      <c r="J217" s="325">
        <v>5637</v>
      </c>
      <c r="K217" s="233" t="s">
        <v>2543</v>
      </c>
      <c r="L217" s="233" t="s">
        <v>2763</v>
      </c>
      <c r="M217" s="218" t="s">
        <v>2763</v>
      </c>
      <c r="Q217" s="218"/>
      <c r="AH217" s="233"/>
    </row>
    <row r="218" spans="3:34" x14ac:dyDescent="0.35">
      <c r="C218" s="233" t="s">
        <v>2833</v>
      </c>
      <c r="D218" s="233" t="s">
        <v>1468</v>
      </c>
      <c r="E218" s="233" t="s">
        <v>2602</v>
      </c>
      <c r="F218" s="233" t="s">
        <v>2543</v>
      </c>
      <c r="G218" s="233" t="s">
        <v>2609</v>
      </c>
      <c r="H218" s="233"/>
      <c r="I218" s="233" t="s">
        <v>1469</v>
      </c>
      <c r="J218" s="325">
        <v>65129.440000000002</v>
      </c>
      <c r="K218" s="233" t="s">
        <v>2543</v>
      </c>
      <c r="L218" s="233" t="s">
        <v>2763</v>
      </c>
      <c r="M218" s="218" t="s">
        <v>2763</v>
      </c>
      <c r="Q218" s="218"/>
      <c r="AH218" s="233"/>
    </row>
    <row r="219" spans="3:34" x14ac:dyDescent="0.35">
      <c r="C219" s="233" t="s">
        <v>2833</v>
      </c>
      <c r="D219" s="233" t="s">
        <v>1468</v>
      </c>
      <c r="E219" s="233" t="s">
        <v>2555</v>
      </c>
      <c r="F219" s="233" t="s">
        <v>2543</v>
      </c>
      <c r="G219" s="233" t="s">
        <v>2609</v>
      </c>
      <c r="H219" s="233"/>
      <c r="I219" s="233" t="s">
        <v>1469</v>
      </c>
      <c r="J219" s="325">
        <v>390042.76</v>
      </c>
      <c r="K219" s="233" t="s">
        <v>2543</v>
      </c>
      <c r="L219" s="233" t="s">
        <v>2763</v>
      </c>
      <c r="M219" s="218" t="s">
        <v>2763</v>
      </c>
      <c r="Q219" s="218"/>
      <c r="AH219" s="233"/>
    </row>
    <row r="220" spans="3:34" x14ac:dyDescent="0.35">
      <c r="C220" s="233" t="s">
        <v>2833</v>
      </c>
      <c r="D220" s="233" t="s">
        <v>1468</v>
      </c>
      <c r="E220" s="233" t="s">
        <v>2593</v>
      </c>
      <c r="F220" s="233" t="s">
        <v>2543</v>
      </c>
      <c r="G220" s="233" t="s">
        <v>2609</v>
      </c>
      <c r="H220" s="233"/>
      <c r="I220" s="233" t="s">
        <v>1469</v>
      </c>
      <c r="J220" s="325">
        <v>1820</v>
      </c>
      <c r="K220" s="233" t="s">
        <v>2543</v>
      </c>
      <c r="L220" s="233" t="s">
        <v>2763</v>
      </c>
      <c r="M220" s="218" t="s">
        <v>2763</v>
      </c>
      <c r="Q220" s="218"/>
      <c r="AH220" s="233"/>
    </row>
    <row r="221" spans="3:34" x14ac:dyDescent="0.35">
      <c r="C221" s="233" t="s">
        <v>2833</v>
      </c>
      <c r="D221" s="233" t="s">
        <v>1468</v>
      </c>
      <c r="E221" s="233" t="s">
        <v>2560</v>
      </c>
      <c r="F221" s="233" t="s">
        <v>2543</v>
      </c>
      <c r="G221" s="233" t="s">
        <v>2609</v>
      </c>
      <c r="H221" s="233"/>
      <c r="I221" s="233" t="s">
        <v>1469</v>
      </c>
      <c r="J221" s="325">
        <v>116055.7</v>
      </c>
      <c r="K221" s="233" t="s">
        <v>2543</v>
      </c>
      <c r="L221" s="233" t="s">
        <v>2763</v>
      </c>
      <c r="M221" s="218" t="s">
        <v>2763</v>
      </c>
      <c r="Q221" s="218"/>
      <c r="AH221" s="233"/>
    </row>
    <row r="222" spans="3:34" x14ac:dyDescent="0.35">
      <c r="C222" s="233" t="s">
        <v>2617</v>
      </c>
      <c r="D222" s="233" t="s">
        <v>1468</v>
      </c>
      <c r="E222" s="233" t="s">
        <v>2571</v>
      </c>
      <c r="F222" s="233" t="s">
        <v>2543</v>
      </c>
      <c r="G222" s="233" t="s">
        <v>2609</v>
      </c>
      <c r="H222" s="233"/>
      <c r="I222" s="233" t="s">
        <v>1469</v>
      </c>
      <c r="J222" s="325">
        <v>71284.38</v>
      </c>
      <c r="K222" s="233" t="s">
        <v>2543</v>
      </c>
      <c r="L222" s="233" t="s">
        <v>2763</v>
      </c>
      <c r="M222" s="218" t="s">
        <v>2763</v>
      </c>
      <c r="Q222" s="218"/>
      <c r="AH222" s="233"/>
    </row>
    <row r="223" spans="3:34" x14ac:dyDescent="0.35">
      <c r="C223" s="233" t="s">
        <v>2617</v>
      </c>
      <c r="D223" s="233" t="s">
        <v>1468</v>
      </c>
      <c r="E223" s="233" t="s">
        <v>2578</v>
      </c>
      <c r="F223" s="233" t="s">
        <v>2543</v>
      </c>
      <c r="G223" s="233" t="s">
        <v>2609</v>
      </c>
      <c r="H223" s="233"/>
      <c r="I223" s="233" t="s">
        <v>1469</v>
      </c>
      <c r="J223" s="325">
        <v>19052.59</v>
      </c>
      <c r="K223" s="233" t="s">
        <v>2543</v>
      </c>
      <c r="L223" s="233" t="s">
        <v>2763</v>
      </c>
      <c r="M223" s="218" t="s">
        <v>2763</v>
      </c>
      <c r="Q223" s="218"/>
      <c r="AH223" s="233"/>
    </row>
    <row r="224" spans="3:34" x14ac:dyDescent="0.35">
      <c r="C224" s="233" t="s">
        <v>2617</v>
      </c>
      <c r="D224" s="233" t="s">
        <v>1468</v>
      </c>
      <c r="E224" s="233" t="s">
        <v>2554</v>
      </c>
      <c r="F224" s="233" t="s">
        <v>2543</v>
      </c>
      <c r="G224" s="233" t="s">
        <v>2609</v>
      </c>
      <c r="H224" s="233"/>
      <c r="I224" s="233" t="s">
        <v>1469</v>
      </c>
      <c r="J224" s="325">
        <v>67644.210000000006</v>
      </c>
      <c r="K224" s="233" t="s">
        <v>2543</v>
      </c>
      <c r="L224" s="233" t="s">
        <v>2763</v>
      </c>
      <c r="M224" s="218" t="s">
        <v>2763</v>
      </c>
      <c r="Q224" s="218"/>
      <c r="AH224" s="233"/>
    </row>
    <row r="225" spans="3:34" x14ac:dyDescent="0.35">
      <c r="C225" s="233" t="s">
        <v>2617</v>
      </c>
      <c r="D225" s="233" t="s">
        <v>1468</v>
      </c>
      <c r="E225" s="233" t="s">
        <v>2556</v>
      </c>
      <c r="F225" s="233" t="s">
        <v>2543</v>
      </c>
      <c r="G225" s="233" t="s">
        <v>2609</v>
      </c>
      <c r="H225" s="233"/>
      <c r="I225" s="233" t="s">
        <v>1469</v>
      </c>
      <c r="J225" s="325">
        <v>35726.28</v>
      </c>
      <c r="K225" s="233" t="s">
        <v>2543</v>
      </c>
      <c r="L225" s="233" t="s">
        <v>2763</v>
      </c>
      <c r="M225" s="218" t="s">
        <v>2763</v>
      </c>
      <c r="Q225" s="218"/>
      <c r="AH225" s="233"/>
    </row>
    <row r="226" spans="3:34" x14ac:dyDescent="0.35">
      <c r="C226" s="233" t="s">
        <v>2617</v>
      </c>
      <c r="D226" s="233" t="s">
        <v>1468</v>
      </c>
      <c r="E226" s="233" t="s">
        <v>2558</v>
      </c>
      <c r="F226" s="233" t="s">
        <v>2543</v>
      </c>
      <c r="G226" s="233" t="s">
        <v>2609</v>
      </c>
      <c r="H226" s="233"/>
      <c r="I226" s="233" t="s">
        <v>1469</v>
      </c>
      <c r="J226" s="325">
        <v>168048.9</v>
      </c>
      <c r="K226" s="233" t="s">
        <v>2543</v>
      </c>
      <c r="L226" s="233" t="s">
        <v>2763</v>
      </c>
      <c r="M226" s="218" t="s">
        <v>2763</v>
      </c>
      <c r="Q226" s="218"/>
      <c r="AH226" s="233"/>
    </row>
    <row r="227" spans="3:34" x14ac:dyDescent="0.35">
      <c r="C227" s="233" t="s">
        <v>2617</v>
      </c>
      <c r="D227" s="233" t="s">
        <v>1468</v>
      </c>
      <c r="E227" s="233" t="s">
        <v>2557</v>
      </c>
      <c r="F227" s="233" t="s">
        <v>2543</v>
      </c>
      <c r="G227" s="233" t="s">
        <v>2609</v>
      </c>
      <c r="H227" s="233"/>
      <c r="I227" s="233" t="s">
        <v>1469</v>
      </c>
      <c r="J227" s="325">
        <v>276785</v>
      </c>
      <c r="K227" s="233" t="s">
        <v>2543</v>
      </c>
      <c r="L227" s="233" t="s">
        <v>2763</v>
      </c>
      <c r="M227" s="218" t="s">
        <v>2763</v>
      </c>
      <c r="Q227" s="218"/>
      <c r="AH227" s="233"/>
    </row>
    <row r="228" spans="3:34" x14ac:dyDescent="0.35">
      <c r="C228" s="233" t="s">
        <v>2617</v>
      </c>
      <c r="D228" s="233" t="s">
        <v>1468</v>
      </c>
      <c r="E228" s="233" t="s">
        <v>2573</v>
      </c>
      <c r="F228" s="233" t="s">
        <v>2543</v>
      </c>
      <c r="G228" s="233" t="s">
        <v>2609</v>
      </c>
      <c r="H228" s="233"/>
      <c r="I228" s="233" t="s">
        <v>1469</v>
      </c>
      <c r="J228" s="325">
        <v>11190.24</v>
      </c>
      <c r="K228" s="233" t="s">
        <v>2543</v>
      </c>
      <c r="L228" s="233" t="s">
        <v>2763</v>
      </c>
      <c r="M228" s="218" t="s">
        <v>2763</v>
      </c>
      <c r="Q228" s="218"/>
      <c r="AH228" s="233"/>
    </row>
    <row r="229" spans="3:34" x14ac:dyDescent="0.35">
      <c r="C229" s="233" t="s">
        <v>2617</v>
      </c>
      <c r="D229" s="233" t="s">
        <v>1468</v>
      </c>
      <c r="E229" s="233" t="s">
        <v>2577</v>
      </c>
      <c r="F229" s="233" t="s">
        <v>2543</v>
      </c>
      <c r="G229" s="233" t="s">
        <v>2609</v>
      </c>
      <c r="H229" s="233"/>
      <c r="I229" s="233" t="s">
        <v>1469</v>
      </c>
      <c r="J229" s="325">
        <v>739.45</v>
      </c>
      <c r="K229" s="233" t="s">
        <v>2543</v>
      </c>
      <c r="L229" s="233" t="s">
        <v>2763</v>
      </c>
      <c r="M229" s="218" t="s">
        <v>2763</v>
      </c>
      <c r="Q229" s="218"/>
      <c r="AH229" s="233"/>
    </row>
    <row r="230" spans="3:34" x14ac:dyDescent="0.35">
      <c r="C230" s="233" t="s">
        <v>2617</v>
      </c>
      <c r="D230" s="233" t="s">
        <v>1468</v>
      </c>
      <c r="E230" s="233" t="s">
        <v>2579</v>
      </c>
      <c r="F230" s="233" t="s">
        <v>2543</v>
      </c>
      <c r="G230" s="233" t="s">
        <v>2609</v>
      </c>
      <c r="H230" s="233"/>
      <c r="I230" s="233" t="s">
        <v>1469</v>
      </c>
      <c r="J230" s="325">
        <v>739.45</v>
      </c>
      <c r="K230" s="233" t="s">
        <v>2543</v>
      </c>
      <c r="L230" s="233" t="s">
        <v>2763</v>
      </c>
      <c r="M230" s="218" t="s">
        <v>2763</v>
      </c>
      <c r="Q230" s="218"/>
      <c r="AH230" s="233"/>
    </row>
    <row r="231" spans="3:34" x14ac:dyDescent="0.35">
      <c r="C231" s="233" t="s">
        <v>2617</v>
      </c>
      <c r="D231" s="233" t="s">
        <v>1468</v>
      </c>
      <c r="E231" s="233" t="s">
        <v>2555</v>
      </c>
      <c r="F231" s="233" t="s">
        <v>2543</v>
      </c>
      <c r="G231" s="233" t="s">
        <v>2609</v>
      </c>
      <c r="H231" s="233"/>
      <c r="I231" s="233" t="s">
        <v>1469</v>
      </c>
      <c r="J231" s="325">
        <v>270301.33</v>
      </c>
      <c r="K231" s="233" t="s">
        <v>2543</v>
      </c>
      <c r="L231" s="233" t="s">
        <v>2763</v>
      </c>
      <c r="M231" s="218" t="s">
        <v>2763</v>
      </c>
      <c r="Q231" s="218"/>
      <c r="AH231" s="233"/>
    </row>
    <row r="232" spans="3:34" x14ac:dyDescent="0.35">
      <c r="C232" s="233" t="s">
        <v>2617</v>
      </c>
      <c r="D232" s="233" t="s">
        <v>1468</v>
      </c>
      <c r="E232" s="233" t="s">
        <v>2593</v>
      </c>
      <c r="F232" s="233" t="s">
        <v>2543</v>
      </c>
      <c r="G232" s="233" t="s">
        <v>2609</v>
      </c>
      <c r="H232" s="233"/>
      <c r="I232" s="233" t="s">
        <v>1469</v>
      </c>
      <c r="J232" s="325">
        <v>540</v>
      </c>
      <c r="K232" s="233" t="s">
        <v>2543</v>
      </c>
      <c r="L232" s="233" t="s">
        <v>2763</v>
      </c>
      <c r="M232" s="218" t="s">
        <v>2763</v>
      </c>
      <c r="Q232" s="218"/>
      <c r="AH232" s="233"/>
    </row>
    <row r="233" spans="3:34" x14ac:dyDescent="0.35">
      <c r="C233" s="233" t="s">
        <v>2617</v>
      </c>
      <c r="D233" s="233" t="s">
        <v>1468</v>
      </c>
      <c r="E233" s="233" t="s">
        <v>2560</v>
      </c>
      <c r="F233" s="233" t="s">
        <v>2543</v>
      </c>
      <c r="G233" s="233" t="s">
        <v>2609</v>
      </c>
      <c r="H233" s="233"/>
      <c r="I233" s="233" t="s">
        <v>1469</v>
      </c>
      <c r="J233" s="325">
        <v>95376.4</v>
      </c>
      <c r="K233" s="233" t="s">
        <v>2543</v>
      </c>
      <c r="L233" s="233" t="s">
        <v>2763</v>
      </c>
      <c r="M233" s="218" t="s">
        <v>2763</v>
      </c>
      <c r="Q233" s="218"/>
      <c r="AH233" s="233"/>
    </row>
    <row r="234" spans="3:34" x14ac:dyDescent="0.35">
      <c r="C234" s="233" t="s">
        <v>2617</v>
      </c>
      <c r="D234" s="233" t="s">
        <v>1468</v>
      </c>
      <c r="E234" s="233" t="s">
        <v>2599</v>
      </c>
      <c r="F234" s="233" t="s">
        <v>2543</v>
      </c>
      <c r="G234" s="233" t="s">
        <v>2609</v>
      </c>
      <c r="H234" s="233"/>
      <c r="I234" s="233" t="s">
        <v>1469</v>
      </c>
      <c r="J234" s="325">
        <v>1380</v>
      </c>
      <c r="K234" s="233" t="s">
        <v>2543</v>
      </c>
      <c r="L234" s="233" t="s">
        <v>2763</v>
      </c>
      <c r="M234" s="218" t="s">
        <v>2763</v>
      </c>
      <c r="Q234" s="218"/>
      <c r="AH234" s="233"/>
    </row>
    <row r="235" spans="3:34" x14ac:dyDescent="0.35">
      <c r="C235" s="233" t="s">
        <v>2618</v>
      </c>
      <c r="D235" s="233" t="s">
        <v>1468</v>
      </c>
      <c r="E235" s="233" t="s">
        <v>2558</v>
      </c>
      <c r="F235" s="233" t="s">
        <v>2543</v>
      </c>
      <c r="G235" s="233" t="s">
        <v>2609</v>
      </c>
      <c r="H235" s="233"/>
      <c r="I235" s="233" t="s">
        <v>1469</v>
      </c>
      <c r="J235" s="325">
        <v>29882.58</v>
      </c>
      <c r="K235" s="233" t="s">
        <v>2543</v>
      </c>
      <c r="L235" s="233" t="s">
        <v>2763</v>
      </c>
      <c r="M235" s="218" t="s">
        <v>2763</v>
      </c>
      <c r="Q235" s="218"/>
      <c r="AH235" s="233"/>
    </row>
    <row r="236" spans="3:34" x14ac:dyDescent="0.35">
      <c r="C236" s="233" t="s">
        <v>2618</v>
      </c>
      <c r="D236" s="233" t="s">
        <v>1468</v>
      </c>
      <c r="E236" s="233" t="s">
        <v>2555</v>
      </c>
      <c r="F236" s="233" t="s">
        <v>2543</v>
      </c>
      <c r="G236" s="233" t="s">
        <v>2609</v>
      </c>
      <c r="H236" s="233"/>
      <c r="I236" s="233" t="s">
        <v>1469</v>
      </c>
      <c r="J236" s="325">
        <v>26399</v>
      </c>
      <c r="K236" s="233" t="s">
        <v>2543</v>
      </c>
      <c r="L236" s="233" t="s">
        <v>2763</v>
      </c>
      <c r="M236" s="218" t="s">
        <v>2763</v>
      </c>
      <c r="Q236" s="218"/>
      <c r="AH236" s="233"/>
    </row>
    <row r="237" spans="3:34" x14ac:dyDescent="0.35">
      <c r="C237" s="233" t="s">
        <v>2618</v>
      </c>
      <c r="D237" s="233" t="s">
        <v>1468</v>
      </c>
      <c r="E237" s="233" t="s">
        <v>2593</v>
      </c>
      <c r="F237" s="233" t="s">
        <v>2543</v>
      </c>
      <c r="G237" s="233" t="s">
        <v>2609</v>
      </c>
      <c r="H237" s="233"/>
      <c r="I237" s="233" t="s">
        <v>1469</v>
      </c>
      <c r="J237" s="325">
        <v>140</v>
      </c>
      <c r="K237" s="233" t="s">
        <v>2543</v>
      </c>
      <c r="L237" s="233" t="s">
        <v>2763</v>
      </c>
      <c r="M237" s="218" t="s">
        <v>2763</v>
      </c>
      <c r="Q237" s="218"/>
      <c r="AH237" s="233"/>
    </row>
    <row r="238" spans="3:34" x14ac:dyDescent="0.35">
      <c r="C238" s="233" t="s">
        <v>2618</v>
      </c>
      <c r="D238" s="233" t="s">
        <v>1468</v>
      </c>
      <c r="E238" s="233" t="s">
        <v>2560</v>
      </c>
      <c r="F238" s="233" t="s">
        <v>2543</v>
      </c>
      <c r="G238" s="233" t="s">
        <v>2609</v>
      </c>
      <c r="H238" s="233"/>
      <c r="I238" s="233" t="s">
        <v>1469</v>
      </c>
      <c r="J238" s="325">
        <v>18809</v>
      </c>
      <c r="K238" s="233" t="s">
        <v>2543</v>
      </c>
      <c r="L238" s="233" t="s">
        <v>2763</v>
      </c>
      <c r="M238" s="218" t="s">
        <v>2763</v>
      </c>
      <c r="Q238" s="218"/>
      <c r="AH238" s="233"/>
    </row>
    <row r="239" spans="3:34" x14ac:dyDescent="0.35">
      <c r="C239" s="233" t="s">
        <v>2618</v>
      </c>
      <c r="D239" s="233" t="s">
        <v>1468</v>
      </c>
      <c r="E239" s="233" t="s">
        <v>2563</v>
      </c>
      <c r="F239" s="233" t="s">
        <v>2543</v>
      </c>
      <c r="G239" s="233" t="s">
        <v>2609</v>
      </c>
      <c r="H239" s="233"/>
      <c r="I239" s="233" t="s">
        <v>1469</v>
      </c>
      <c r="J239" s="325">
        <v>4397.32</v>
      </c>
      <c r="K239" s="233" t="s">
        <v>2543</v>
      </c>
      <c r="L239" s="233" t="s">
        <v>2763</v>
      </c>
      <c r="M239" s="218" t="s">
        <v>2763</v>
      </c>
      <c r="Q239" s="218"/>
      <c r="AH239" s="233"/>
    </row>
    <row r="240" spans="3:34" x14ac:dyDescent="0.35">
      <c r="C240" s="233" t="s">
        <v>2618</v>
      </c>
      <c r="D240" s="233" t="s">
        <v>1468</v>
      </c>
      <c r="E240" s="233" t="s">
        <v>2560</v>
      </c>
      <c r="F240" s="233" t="s">
        <v>2543</v>
      </c>
      <c r="G240" s="233" t="s">
        <v>2609</v>
      </c>
      <c r="H240" s="233"/>
      <c r="I240" s="233" t="s">
        <v>1469</v>
      </c>
      <c r="J240" s="325">
        <v>1514.89</v>
      </c>
      <c r="K240" s="233" t="s">
        <v>2543</v>
      </c>
      <c r="L240" s="233" t="s">
        <v>2763</v>
      </c>
      <c r="M240" s="218" t="s">
        <v>2763</v>
      </c>
      <c r="Q240" s="218"/>
      <c r="AH240" s="233"/>
    </row>
    <row r="241" spans="3:34" x14ac:dyDescent="0.35">
      <c r="C241" s="233" t="s">
        <v>2619</v>
      </c>
      <c r="D241" s="233" t="s">
        <v>1468</v>
      </c>
      <c r="E241" s="233" t="s">
        <v>2571</v>
      </c>
      <c r="F241" s="233" t="s">
        <v>2543</v>
      </c>
      <c r="G241" s="233" t="s">
        <v>2609</v>
      </c>
      <c r="H241" s="233"/>
      <c r="I241" s="233" t="s">
        <v>1469</v>
      </c>
      <c r="J241" s="325">
        <v>48.94</v>
      </c>
      <c r="K241" s="233" t="s">
        <v>2543</v>
      </c>
      <c r="L241" s="233" t="s">
        <v>2763</v>
      </c>
      <c r="M241" s="218" t="s">
        <v>2763</v>
      </c>
      <c r="Q241" s="218"/>
      <c r="AH241" s="233"/>
    </row>
    <row r="242" spans="3:34" x14ac:dyDescent="0.35">
      <c r="C242" s="233" t="s">
        <v>2619</v>
      </c>
      <c r="D242" s="233" t="s">
        <v>1468</v>
      </c>
      <c r="E242" s="233" t="s">
        <v>2554</v>
      </c>
      <c r="F242" s="233" t="s">
        <v>2543</v>
      </c>
      <c r="G242" s="233" t="s">
        <v>2609</v>
      </c>
      <c r="H242" s="233"/>
      <c r="I242" s="233" t="s">
        <v>1469</v>
      </c>
      <c r="J242" s="325">
        <v>10226.620000000001</v>
      </c>
      <c r="K242" s="233" t="s">
        <v>2543</v>
      </c>
      <c r="L242" s="233" t="s">
        <v>2763</v>
      </c>
      <c r="M242" s="218" t="s">
        <v>2763</v>
      </c>
      <c r="Q242" s="218"/>
      <c r="AH242" s="233"/>
    </row>
    <row r="243" spans="3:34" x14ac:dyDescent="0.35">
      <c r="C243" s="233" t="s">
        <v>2619</v>
      </c>
      <c r="D243" s="233" t="s">
        <v>1468</v>
      </c>
      <c r="E243" s="233" t="s">
        <v>2556</v>
      </c>
      <c r="F243" s="233" t="s">
        <v>2543</v>
      </c>
      <c r="G243" s="233" t="s">
        <v>2609</v>
      </c>
      <c r="H243" s="233"/>
      <c r="I243" s="233" t="s">
        <v>1469</v>
      </c>
      <c r="J243" s="325">
        <v>11822.31</v>
      </c>
      <c r="K243" s="233" t="s">
        <v>2543</v>
      </c>
      <c r="L243" s="233" t="s">
        <v>2763</v>
      </c>
      <c r="M243" s="218" t="s">
        <v>2763</v>
      </c>
      <c r="Q243" s="218"/>
      <c r="AH243" s="233"/>
    </row>
    <row r="244" spans="3:34" x14ac:dyDescent="0.35">
      <c r="C244" s="233" t="s">
        <v>2619</v>
      </c>
      <c r="D244" s="233" t="s">
        <v>1468</v>
      </c>
      <c r="E244" s="233" t="s">
        <v>2558</v>
      </c>
      <c r="F244" s="233" t="s">
        <v>2543</v>
      </c>
      <c r="G244" s="233" t="s">
        <v>2609</v>
      </c>
      <c r="H244" s="233"/>
      <c r="I244" s="233" t="s">
        <v>1469</v>
      </c>
      <c r="J244" s="325">
        <v>21632.73</v>
      </c>
      <c r="K244" s="233" t="s">
        <v>2543</v>
      </c>
      <c r="L244" s="233" t="s">
        <v>2763</v>
      </c>
      <c r="M244" s="218" t="s">
        <v>2763</v>
      </c>
      <c r="Q244" s="218"/>
      <c r="AH244" s="233"/>
    </row>
    <row r="245" spans="3:34" x14ac:dyDescent="0.35">
      <c r="C245" s="233" t="s">
        <v>2619</v>
      </c>
      <c r="D245" s="233" t="s">
        <v>1468</v>
      </c>
      <c r="E245" s="233" t="s">
        <v>2573</v>
      </c>
      <c r="F245" s="233" t="s">
        <v>2543</v>
      </c>
      <c r="G245" s="233" t="s">
        <v>2609</v>
      </c>
      <c r="H245" s="233"/>
      <c r="I245" s="233" t="s">
        <v>1469</v>
      </c>
      <c r="J245" s="325">
        <v>30526.31</v>
      </c>
      <c r="K245" s="233" t="s">
        <v>2543</v>
      </c>
      <c r="L245" s="233" t="s">
        <v>2763</v>
      </c>
      <c r="M245" s="218" t="s">
        <v>2763</v>
      </c>
      <c r="Q245" s="218"/>
      <c r="AH245" s="233"/>
    </row>
    <row r="246" spans="3:34" x14ac:dyDescent="0.35">
      <c r="C246" s="233" t="s">
        <v>2619</v>
      </c>
      <c r="D246" s="233" t="s">
        <v>1468</v>
      </c>
      <c r="E246" s="233" t="s">
        <v>2586</v>
      </c>
      <c r="F246" s="233" t="s">
        <v>2543</v>
      </c>
      <c r="G246" s="233" t="s">
        <v>2609</v>
      </c>
      <c r="H246" s="233"/>
      <c r="I246" s="233" t="s">
        <v>1469</v>
      </c>
      <c r="J246" s="325">
        <v>5994.13</v>
      </c>
      <c r="K246" s="233" t="s">
        <v>2543</v>
      </c>
      <c r="L246" s="233" t="s">
        <v>2763</v>
      </c>
      <c r="M246" s="218" t="s">
        <v>2763</v>
      </c>
      <c r="Q246" s="218"/>
      <c r="AH246" s="233"/>
    </row>
    <row r="247" spans="3:34" x14ac:dyDescent="0.35">
      <c r="C247" s="233" t="s">
        <v>2619</v>
      </c>
      <c r="D247" s="233" t="s">
        <v>1468</v>
      </c>
      <c r="E247" s="233" t="s">
        <v>2555</v>
      </c>
      <c r="F247" s="233" t="s">
        <v>2543</v>
      </c>
      <c r="G247" s="233" t="s">
        <v>2609</v>
      </c>
      <c r="H247" s="233"/>
      <c r="I247" s="233" t="s">
        <v>1469</v>
      </c>
      <c r="J247" s="325">
        <v>41074.199999999997</v>
      </c>
      <c r="K247" s="233" t="s">
        <v>2543</v>
      </c>
      <c r="L247" s="233" t="s">
        <v>2763</v>
      </c>
      <c r="M247" s="218" t="s">
        <v>2763</v>
      </c>
      <c r="Q247" s="218"/>
      <c r="AH247" s="233"/>
    </row>
    <row r="248" spans="3:34" x14ac:dyDescent="0.35">
      <c r="C248" s="233" t="s">
        <v>2619</v>
      </c>
      <c r="D248" s="233" t="s">
        <v>1468</v>
      </c>
      <c r="E248" s="233" t="s">
        <v>2598</v>
      </c>
      <c r="F248" s="233" t="s">
        <v>2543</v>
      </c>
      <c r="G248" s="233" t="s">
        <v>2609</v>
      </c>
      <c r="H248" s="233"/>
      <c r="I248" s="233" t="s">
        <v>1469</v>
      </c>
      <c r="J248" s="325">
        <v>850</v>
      </c>
      <c r="K248" s="233" t="s">
        <v>2543</v>
      </c>
      <c r="L248" s="233" t="s">
        <v>2763</v>
      </c>
      <c r="M248" s="218" t="s">
        <v>2763</v>
      </c>
      <c r="Q248" s="218"/>
      <c r="AH248" s="233"/>
    </row>
    <row r="249" spans="3:34" x14ac:dyDescent="0.35">
      <c r="C249" s="233" t="s">
        <v>2619</v>
      </c>
      <c r="D249" s="233" t="s">
        <v>1468</v>
      </c>
      <c r="E249" s="233" t="s">
        <v>2593</v>
      </c>
      <c r="F249" s="233" t="s">
        <v>2543</v>
      </c>
      <c r="G249" s="233" t="s">
        <v>2609</v>
      </c>
      <c r="H249" s="233"/>
      <c r="I249" s="233" t="s">
        <v>1469</v>
      </c>
      <c r="J249" s="325">
        <v>80</v>
      </c>
      <c r="K249" s="233" t="s">
        <v>2543</v>
      </c>
      <c r="L249" s="233" t="s">
        <v>2763</v>
      </c>
      <c r="M249" s="218" t="s">
        <v>2763</v>
      </c>
      <c r="Q249" s="218"/>
      <c r="AH249" s="233"/>
    </row>
    <row r="250" spans="3:34" x14ac:dyDescent="0.35">
      <c r="C250" s="233" t="s">
        <v>2619</v>
      </c>
      <c r="D250" s="233" t="s">
        <v>1468</v>
      </c>
      <c r="E250" s="233" t="s">
        <v>2560</v>
      </c>
      <c r="F250" s="233" t="s">
        <v>2543</v>
      </c>
      <c r="G250" s="233" t="s">
        <v>2609</v>
      </c>
      <c r="H250" s="233"/>
      <c r="I250" s="233" t="s">
        <v>1469</v>
      </c>
      <c r="J250" s="325">
        <v>5295</v>
      </c>
      <c r="K250" s="233" t="s">
        <v>2543</v>
      </c>
      <c r="L250" s="233" t="s">
        <v>2763</v>
      </c>
      <c r="M250" s="218" t="s">
        <v>2763</v>
      </c>
      <c r="Q250" s="218"/>
      <c r="AH250" s="233"/>
    </row>
    <row r="251" spans="3:34" x14ac:dyDescent="0.35">
      <c r="C251" s="233" t="s">
        <v>2619</v>
      </c>
      <c r="D251" s="233" t="s">
        <v>1468</v>
      </c>
      <c r="E251" s="233" t="s">
        <v>2598</v>
      </c>
      <c r="F251" s="233" t="s">
        <v>2543</v>
      </c>
      <c r="G251" s="233" t="s">
        <v>2609</v>
      </c>
      <c r="H251" s="233"/>
      <c r="I251" s="233" t="s">
        <v>1469</v>
      </c>
      <c r="J251" s="325">
        <v>408</v>
      </c>
      <c r="K251" s="233" t="s">
        <v>2543</v>
      </c>
      <c r="L251" s="233" t="s">
        <v>2763</v>
      </c>
      <c r="M251" s="218" t="s">
        <v>2763</v>
      </c>
      <c r="Q251" s="218"/>
      <c r="AH251" s="233"/>
    </row>
    <row r="252" spans="3:34" x14ac:dyDescent="0.35">
      <c r="C252" s="233" t="s">
        <v>2619</v>
      </c>
      <c r="D252" s="233" t="s">
        <v>1468</v>
      </c>
      <c r="E252" s="233" t="s">
        <v>2563</v>
      </c>
      <c r="F252" s="233" t="s">
        <v>2543</v>
      </c>
      <c r="G252" s="233" t="s">
        <v>2609</v>
      </c>
      <c r="H252" s="233"/>
      <c r="I252" s="233" t="s">
        <v>1469</v>
      </c>
      <c r="J252" s="325">
        <v>14808.69</v>
      </c>
      <c r="K252" s="233" t="s">
        <v>2543</v>
      </c>
      <c r="L252" s="233" t="s">
        <v>2763</v>
      </c>
      <c r="M252" s="218" t="s">
        <v>2763</v>
      </c>
      <c r="Q252" s="218"/>
      <c r="AH252" s="233"/>
    </row>
    <row r="253" spans="3:34" x14ac:dyDescent="0.35">
      <c r="C253" s="233" t="s">
        <v>2619</v>
      </c>
      <c r="D253" s="233" t="s">
        <v>1468</v>
      </c>
      <c r="E253" s="233" t="s">
        <v>2560</v>
      </c>
      <c r="F253" s="233" t="s">
        <v>2543</v>
      </c>
      <c r="G253" s="233" t="s">
        <v>2609</v>
      </c>
      <c r="H253" s="233"/>
      <c r="I253" s="233" t="s">
        <v>1469</v>
      </c>
      <c r="J253" s="325">
        <v>3459</v>
      </c>
      <c r="K253" s="233" t="s">
        <v>2543</v>
      </c>
      <c r="L253" s="233" t="s">
        <v>2763</v>
      </c>
      <c r="M253" s="218" t="s">
        <v>2763</v>
      </c>
      <c r="Q253" s="218"/>
      <c r="AH253" s="233"/>
    </row>
    <row r="254" spans="3:34" x14ac:dyDescent="0.35">
      <c r="C254" s="233" t="s">
        <v>2620</v>
      </c>
      <c r="D254" s="233" t="s">
        <v>1471</v>
      </c>
      <c r="E254" s="233" t="s">
        <v>2561</v>
      </c>
      <c r="F254" s="233" t="s">
        <v>2543</v>
      </c>
      <c r="G254" s="233" t="s">
        <v>2609</v>
      </c>
      <c r="H254" s="233"/>
      <c r="I254" s="233" t="s">
        <v>1469</v>
      </c>
      <c r="J254" s="325">
        <v>1899800</v>
      </c>
      <c r="K254" s="233" t="s">
        <v>2543</v>
      </c>
      <c r="L254" s="233" t="s">
        <v>2763</v>
      </c>
      <c r="M254" s="218" t="s">
        <v>2763</v>
      </c>
      <c r="Q254" s="218"/>
      <c r="AH254" s="233"/>
    </row>
    <row r="255" spans="3:34" x14ac:dyDescent="0.35">
      <c r="C255" s="233" t="s">
        <v>2621</v>
      </c>
      <c r="D255" s="233" t="s">
        <v>1471</v>
      </c>
      <c r="E255" s="233" t="s">
        <v>2581</v>
      </c>
      <c r="F255" s="233" t="s">
        <v>2543</v>
      </c>
      <c r="G255" s="233" t="s">
        <v>2609</v>
      </c>
      <c r="H255" s="233"/>
      <c r="I255" s="233" t="s">
        <v>1469</v>
      </c>
      <c r="J255" s="325">
        <v>10305</v>
      </c>
      <c r="K255" s="233" t="s">
        <v>2543</v>
      </c>
      <c r="L255" s="233" t="s">
        <v>2763</v>
      </c>
      <c r="M255" s="218" t="s">
        <v>2763</v>
      </c>
      <c r="Q255" s="218"/>
      <c r="AH255" s="233"/>
    </row>
    <row r="256" spans="3:34" ht="16" x14ac:dyDescent="0.35">
      <c r="C256" s="71" t="s">
        <v>2843</v>
      </c>
      <c r="D256" s="233" t="s">
        <v>1468</v>
      </c>
      <c r="E256" s="233" t="s">
        <v>2571</v>
      </c>
      <c r="F256" s="233" t="s">
        <v>2543</v>
      </c>
      <c r="G256" s="233" t="s">
        <v>2609</v>
      </c>
      <c r="H256" s="233"/>
      <c r="I256" s="233" t="s">
        <v>1469</v>
      </c>
      <c r="J256" s="325">
        <v>12292.3</v>
      </c>
      <c r="K256" s="233" t="s">
        <v>2543</v>
      </c>
      <c r="L256" s="233" t="s">
        <v>2763</v>
      </c>
      <c r="M256" s="218" t="s">
        <v>2763</v>
      </c>
      <c r="Q256" s="218"/>
      <c r="AH256" s="233"/>
    </row>
    <row r="257" spans="3:34" ht="16" x14ac:dyDescent="0.35">
      <c r="C257" s="71" t="s">
        <v>2843</v>
      </c>
      <c r="D257" s="233" t="s">
        <v>1468</v>
      </c>
      <c r="E257" s="233" t="s">
        <v>2578</v>
      </c>
      <c r="F257" s="233" t="s">
        <v>2543</v>
      </c>
      <c r="G257" s="233" t="s">
        <v>2609</v>
      </c>
      <c r="H257" s="233"/>
      <c r="I257" s="233" t="s">
        <v>1469</v>
      </c>
      <c r="J257" s="325">
        <v>2613.3200000000002</v>
      </c>
      <c r="K257" s="233" t="s">
        <v>2543</v>
      </c>
      <c r="L257" s="233" t="s">
        <v>2763</v>
      </c>
      <c r="M257" s="218" t="s">
        <v>2763</v>
      </c>
      <c r="Q257" s="218"/>
      <c r="AH257" s="233"/>
    </row>
    <row r="258" spans="3:34" ht="16" x14ac:dyDescent="0.35">
      <c r="C258" s="71" t="s">
        <v>2843</v>
      </c>
      <c r="D258" s="233" t="s">
        <v>1468</v>
      </c>
      <c r="E258" s="233" t="s">
        <v>2556</v>
      </c>
      <c r="F258" s="233" t="s">
        <v>2543</v>
      </c>
      <c r="G258" s="233" t="s">
        <v>2609</v>
      </c>
      <c r="H258" s="233"/>
      <c r="I258" s="233" t="s">
        <v>1469</v>
      </c>
      <c r="J258" s="325">
        <v>7111.6</v>
      </c>
      <c r="K258" s="233" t="s">
        <v>2543</v>
      </c>
      <c r="L258" s="233" t="s">
        <v>2763</v>
      </c>
      <c r="M258" s="218" t="s">
        <v>2763</v>
      </c>
      <c r="Q258" s="218"/>
      <c r="AH258" s="233"/>
    </row>
    <row r="259" spans="3:34" x14ac:dyDescent="0.35">
      <c r="C259" s="233" t="s">
        <v>2843</v>
      </c>
      <c r="D259" s="233" t="s">
        <v>1468</v>
      </c>
      <c r="E259" s="233" t="s">
        <v>2560</v>
      </c>
      <c r="F259" s="233" t="s">
        <v>2543</v>
      </c>
      <c r="G259" s="233" t="s">
        <v>2609</v>
      </c>
      <c r="H259" s="233"/>
      <c r="I259" s="233" t="s">
        <v>1469</v>
      </c>
      <c r="J259" s="325">
        <v>8070</v>
      </c>
      <c r="K259" s="233" t="s">
        <v>2543</v>
      </c>
      <c r="L259" s="233" t="s">
        <v>2763</v>
      </c>
      <c r="M259" s="218" t="s">
        <v>2763</v>
      </c>
      <c r="Q259" s="218"/>
      <c r="AH259" s="233"/>
    </row>
    <row r="260" spans="3:34" x14ac:dyDescent="0.35">
      <c r="C260" s="233" t="s">
        <v>2622</v>
      </c>
      <c r="D260" s="233" t="s">
        <v>1468</v>
      </c>
      <c r="E260" s="233" t="s">
        <v>2573</v>
      </c>
      <c r="F260" s="233" t="s">
        <v>2543</v>
      </c>
      <c r="G260" s="233" t="s">
        <v>2609</v>
      </c>
      <c r="H260" s="233"/>
      <c r="I260" s="233" t="s">
        <v>1469</v>
      </c>
      <c r="J260" s="325">
        <v>7234.7</v>
      </c>
      <c r="K260" s="233" t="s">
        <v>2543</v>
      </c>
      <c r="L260" s="233" t="s">
        <v>2763</v>
      </c>
      <c r="M260" s="218" t="s">
        <v>2763</v>
      </c>
      <c r="Q260" s="218"/>
      <c r="AH260" s="233"/>
    </row>
    <row r="261" spans="3:34" x14ac:dyDescent="0.35">
      <c r="C261" s="233" t="s">
        <v>2622</v>
      </c>
      <c r="D261" s="233" t="s">
        <v>1468</v>
      </c>
      <c r="E261" s="233" t="s">
        <v>2555</v>
      </c>
      <c r="F261" s="233" t="s">
        <v>2543</v>
      </c>
      <c r="G261" s="233" t="s">
        <v>2609</v>
      </c>
      <c r="H261" s="233"/>
      <c r="I261" s="233" t="s">
        <v>1469</v>
      </c>
      <c r="J261" s="325">
        <v>40563.699999999997</v>
      </c>
      <c r="K261" s="233" t="s">
        <v>2543</v>
      </c>
      <c r="L261" s="233" t="s">
        <v>2763</v>
      </c>
      <c r="M261" s="218" t="s">
        <v>2763</v>
      </c>
      <c r="Q261" s="218"/>
      <c r="AH261" s="233"/>
    </row>
    <row r="262" spans="3:34" x14ac:dyDescent="0.35">
      <c r="C262" s="233" t="s">
        <v>2622</v>
      </c>
      <c r="D262" s="233" t="s">
        <v>1468</v>
      </c>
      <c r="E262" s="233" t="s">
        <v>2560</v>
      </c>
      <c r="F262" s="233" t="s">
        <v>2543</v>
      </c>
      <c r="G262" s="233" t="s">
        <v>2609</v>
      </c>
      <c r="H262" s="233"/>
      <c r="I262" s="233" t="s">
        <v>1469</v>
      </c>
      <c r="J262" s="325">
        <v>38851.040000000001</v>
      </c>
      <c r="K262" s="233" t="s">
        <v>2543</v>
      </c>
      <c r="L262" s="233" t="s">
        <v>2763</v>
      </c>
      <c r="M262" s="218" t="s">
        <v>2763</v>
      </c>
      <c r="Q262" s="218"/>
      <c r="AH262" s="233"/>
    </row>
    <row r="263" spans="3:34" ht="16" x14ac:dyDescent="0.35">
      <c r="C263" s="71" t="s">
        <v>2844</v>
      </c>
      <c r="D263" s="233" t="s">
        <v>1468</v>
      </c>
      <c r="E263" s="233" t="s">
        <v>2571</v>
      </c>
      <c r="F263" s="233" t="s">
        <v>2543</v>
      </c>
      <c r="G263" s="233" t="s">
        <v>2609</v>
      </c>
      <c r="H263" s="233"/>
      <c r="I263" s="233" t="s">
        <v>1469</v>
      </c>
      <c r="J263" s="325">
        <v>1750200.49</v>
      </c>
      <c r="K263" s="233" t="s">
        <v>2543</v>
      </c>
      <c r="L263" s="233" t="s">
        <v>2763</v>
      </c>
      <c r="M263" s="218" t="s">
        <v>2763</v>
      </c>
      <c r="Q263" s="218"/>
      <c r="AH263" s="233"/>
    </row>
    <row r="264" spans="3:34" ht="16" x14ac:dyDescent="0.35">
      <c r="C264" s="71" t="s">
        <v>2844</v>
      </c>
      <c r="D264" s="233" t="s">
        <v>1468</v>
      </c>
      <c r="E264" s="233" t="s">
        <v>2578</v>
      </c>
      <c r="F264" s="233" t="s">
        <v>2543</v>
      </c>
      <c r="G264" s="233" t="s">
        <v>2609</v>
      </c>
      <c r="H264" s="233"/>
      <c r="I264" s="233" t="s">
        <v>1469</v>
      </c>
      <c r="J264" s="325">
        <v>599994.52</v>
      </c>
      <c r="K264" s="233" t="s">
        <v>2543</v>
      </c>
      <c r="L264" s="233" t="s">
        <v>2763</v>
      </c>
      <c r="M264" s="218" t="s">
        <v>2763</v>
      </c>
      <c r="Q264" s="218"/>
      <c r="AH264" s="233"/>
    </row>
    <row r="265" spans="3:34" ht="16" x14ac:dyDescent="0.35">
      <c r="C265" s="71" t="s">
        <v>2844</v>
      </c>
      <c r="D265" s="233" t="s">
        <v>1468</v>
      </c>
      <c r="E265" s="233" t="s">
        <v>2554</v>
      </c>
      <c r="F265" s="233" t="s">
        <v>2543</v>
      </c>
      <c r="G265" s="233" t="s">
        <v>2609</v>
      </c>
      <c r="H265" s="233"/>
      <c r="I265" s="233" t="s">
        <v>1469</v>
      </c>
      <c r="J265" s="325">
        <v>3644897.34</v>
      </c>
      <c r="K265" s="233" t="s">
        <v>2543</v>
      </c>
      <c r="L265" s="233" t="s">
        <v>2763</v>
      </c>
      <c r="M265" s="218" t="s">
        <v>2763</v>
      </c>
      <c r="Q265" s="218"/>
      <c r="AH265" s="233"/>
    </row>
    <row r="266" spans="3:34" ht="16" x14ac:dyDescent="0.35">
      <c r="C266" s="71" t="s">
        <v>2844</v>
      </c>
      <c r="D266" s="233" t="s">
        <v>1468</v>
      </c>
      <c r="E266" s="233" t="s">
        <v>2575</v>
      </c>
      <c r="F266" s="233" t="s">
        <v>2543</v>
      </c>
      <c r="G266" s="233" t="s">
        <v>2609</v>
      </c>
      <c r="H266" s="233"/>
      <c r="I266" s="233" t="s">
        <v>1469</v>
      </c>
      <c r="J266" s="325">
        <v>605034.27</v>
      </c>
      <c r="K266" s="233" t="s">
        <v>2543</v>
      </c>
      <c r="L266" s="233" t="s">
        <v>2763</v>
      </c>
      <c r="M266" s="218" t="s">
        <v>2763</v>
      </c>
      <c r="Q266" s="218"/>
      <c r="AH266" s="233"/>
    </row>
    <row r="267" spans="3:34" ht="16" x14ac:dyDescent="0.35">
      <c r="C267" s="71" t="s">
        <v>2844</v>
      </c>
      <c r="D267" s="233" t="s">
        <v>1468</v>
      </c>
      <c r="E267" s="233" t="s">
        <v>2556</v>
      </c>
      <c r="F267" s="233" t="s">
        <v>2543</v>
      </c>
      <c r="G267" s="233" t="s">
        <v>2609</v>
      </c>
      <c r="H267" s="233"/>
      <c r="I267" s="233" t="s">
        <v>1469</v>
      </c>
      <c r="J267" s="325">
        <v>4785219.5999999996</v>
      </c>
      <c r="K267" s="233" t="s">
        <v>2543</v>
      </c>
      <c r="L267" s="233" t="s">
        <v>2763</v>
      </c>
      <c r="M267" s="218" t="s">
        <v>2763</v>
      </c>
      <c r="Q267" s="218"/>
      <c r="AH267" s="233"/>
    </row>
    <row r="268" spans="3:34" x14ac:dyDescent="0.35">
      <c r="C268" s="233" t="s">
        <v>2844</v>
      </c>
      <c r="D268" s="233" t="s">
        <v>1468</v>
      </c>
      <c r="E268" s="233" t="s">
        <v>2558</v>
      </c>
      <c r="F268" s="233" t="s">
        <v>2543</v>
      </c>
      <c r="G268" s="233" t="s">
        <v>2609</v>
      </c>
      <c r="H268" s="233"/>
      <c r="I268" s="233" t="s">
        <v>1469</v>
      </c>
      <c r="J268" s="325">
        <v>5200250.71</v>
      </c>
      <c r="K268" s="233" t="s">
        <v>2543</v>
      </c>
      <c r="L268" s="233" t="s">
        <v>2763</v>
      </c>
      <c r="M268" s="218" t="s">
        <v>2763</v>
      </c>
      <c r="Q268" s="218"/>
      <c r="AH268" s="233"/>
    </row>
    <row r="269" spans="3:34" x14ac:dyDescent="0.35">
      <c r="C269" s="233" t="s">
        <v>2844</v>
      </c>
      <c r="D269" s="233" t="s">
        <v>1468</v>
      </c>
      <c r="E269" s="233" t="s">
        <v>2557</v>
      </c>
      <c r="F269" s="233" t="s">
        <v>2543</v>
      </c>
      <c r="G269" s="233" t="s">
        <v>2609</v>
      </c>
      <c r="H269" s="233"/>
      <c r="I269" s="233" t="s">
        <v>1469</v>
      </c>
      <c r="J269" s="325">
        <v>2318726.42</v>
      </c>
      <c r="K269" s="233" t="s">
        <v>2543</v>
      </c>
      <c r="L269" s="233" t="s">
        <v>2763</v>
      </c>
      <c r="M269" s="218" t="s">
        <v>2763</v>
      </c>
      <c r="Q269" s="218"/>
      <c r="AH269" s="233"/>
    </row>
    <row r="270" spans="3:34" x14ac:dyDescent="0.35">
      <c r="C270" s="233" t="s">
        <v>2844</v>
      </c>
      <c r="D270" s="233" t="s">
        <v>1468</v>
      </c>
      <c r="E270" s="233" t="s">
        <v>2573</v>
      </c>
      <c r="F270" s="233" t="s">
        <v>2543</v>
      </c>
      <c r="G270" s="233" t="s">
        <v>2609</v>
      </c>
      <c r="H270" s="233"/>
      <c r="I270" s="233" t="s">
        <v>1469</v>
      </c>
      <c r="J270" s="325">
        <v>110135.52</v>
      </c>
      <c r="K270" s="233" t="s">
        <v>2543</v>
      </c>
      <c r="L270" s="233" t="s">
        <v>2763</v>
      </c>
      <c r="M270" s="218" t="s">
        <v>2763</v>
      </c>
      <c r="Q270" s="218"/>
      <c r="AH270" s="233"/>
    </row>
    <row r="271" spans="3:34" x14ac:dyDescent="0.35">
      <c r="C271" s="233" t="s">
        <v>2844</v>
      </c>
      <c r="D271" s="233" t="s">
        <v>1468</v>
      </c>
      <c r="E271" s="233" t="s">
        <v>2577</v>
      </c>
      <c r="F271" s="233" t="s">
        <v>2543</v>
      </c>
      <c r="G271" s="233" t="s">
        <v>2609</v>
      </c>
      <c r="H271" s="233"/>
      <c r="I271" s="233" t="s">
        <v>1469</v>
      </c>
      <c r="J271" s="325">
        <v>6139.08</v>
      </c>
      <c r="K271" s="233" t="s">
        <v>2543</v>
      </c>
      <c r="L271" s="233" t="s">
        <v>2763</v>
      </c>
      <c r="M271" s="218" t="s">
        <v>2763</v>
      </c>
      <c r="Q271" s="218"/>
      <c r="AH271" s="233"/>
    </row>
    <row r="272" spans="3:34" x14ac:dyDescent="0.35">
      <c r="C272" s="233" t="s">
        <v>2844</v>
      </c>
      <c r="D272" s="233" t="s">
        <v>1468</v>
      </c>
      <c r="E272" s="233" t="s">
        <v>2579</v>
      </c>
      <c r="F272" s="233" t="s">
        <v>2543</v>
      </c>
      <c r="G272" s="233" t="s">
        <v>2609</v>
      </c>
      <c r="H272" s="233"/>
      <c r="I272" s="233" t="s">
        <v>1469</v>
      </c>
      <c r="J272" s="325">
        <v>1263668.3</v>
      </c>
      <c r="K272" s="233" t="s">
        <v>2543</v>
      </c>
      <c r="L272" s="233" t="s">
        <v>2763</v>
      </c>
      <c r="M272" s="218" t="s">
        <v>2763</v>
      </c>
      <c r="Q272" s="218"/>
      <c r="AH272" s="233"/>
    </row>
    <row r="273" spans="3:34" x14ac:dyDescent="0.35">
      <c r="C273" s="233" t="s">
        <v>2844</v>
      </c>
      <c r="D273" s="233" t="s">
        <v>1468</v>
      </c>
      <c r="E273" s="233" t="s">
        <v>2555</v>
      </c>
      <c r="F273" s="233" t="s">
        <v>2543</v>
      </c>
      <c r="G273" s="233" t="s">
        <v>2609</v>
      </c>
      <c r="H273" s="233"/>
      <c r="I273" s="233" t="s">
        <v>1469</v>
      </c>
      <c r="J273" s="325">
        <v>8579164.5700000003</v>
      </c>
      <c r="K273" s="233" t="s">
        <v>2543</v>
      </c>
      <c r="L273" s="233" t="s">
        <v>2763</v>
      </c>
      <c r="M273" s="218" t="s">
        <v>2763</v>
      </c>
      <c r="Q273" s="218"/>
      <c r="AH273" s="233"/>
    </row>
    <row r="274" spans="3:34" x14ac:dyDescent="0.35">
      <c r="C274" s="233" t="s">
        <v>2844</v>
      </c>
      <c r="D274" s="233" t="s">
        <v>1468</v>
      </c>
      <c r="E274" s="233" t="s">
        <v>2598</v>
      </c>
      <c r="F274" s="233" t="s">
        <v>2543</v>
      </c>
      <c r="G274" s="233" t="s">
        <v>2609</v>
      </c>
      <c r="H274" s="233"/>
      <c r="I274" s="233" t="s">
        <v>1469</v>
      </c>
      <c r="J274" s="325">
        <v>5329</v>
      </c>
      <c r="K274" s="233" t="s">
        <v>2543</v>
      </c>
      <c r="L274" s="233" t="s">
        <v>2763</v>
      </c>
      <c r="M274" s="218" t="s">
        <v>2763</v>
      </c>
      <c r="Q274" s="218"/>
      <c r="AH274" s="233"/>
    </row>
    <row r="275" spans="3:34" x14ac:dyDescent="0.35">
      <c r="C275" s="233" t="s">
        <v>2844</v>
      </c>
      <c r="D275" s="233" t="s">
        <v>1468</v>
      </c>
      <c r="E275" s="233" t="s">
        <v>2593</v>
      </c>
      <c r="F275" s="233" t="s">
        <v>2543</v>
      </c>
      <c r="G275" s="233" t="s">
        <v>2609</v>
      </c>
      <c r="H275" s="233"/>
      <c r="I275" s="233" t="s">
        <v>1469</v>
      </c>
      <c r="J275" s="325">
        <v>253840</v>
      </c>
      <c r="K275" s="233" t="s">
        <v>2543</v>
      </c>
      <c r="L275" s="233" t="s">
        <v>2763</v>
      </c>
      <c r="M275" s="218" t="s">
        <v>2763</v>
      </c>
      <c r="Q275" s="218"/>
      <c r="AH275" s="233"/>
    </row>
    <row r="276" spans="3:34" x14ac:dyDescent="0.35">
      <c r="C276" s="233" t="s">
        <v>2844</v>
      </c>
      <c r="D276" s="233" t="s">
        <v>1468</v>
      </c>
      <c r="E276" s="233" t="s">
        <v>2563</v>
      </c>
      <c r="F276" s="233" t="s">
        <v>2543</v>
      </c>
      <c r="G276" s="233" t="s">
        <v>2609</v>
      </c>
      <c r="H276" s="233"/>
      <c r="I276" s="233" t="s">
        <v>1469</v>
      </c>
      <c r="J276" s="325">
        <v>28230859</v>
      </c>
      <c r="K276" s="233" t="s">
        <v>2543</v>
      </c>
      <c r="L276" s="233" t="s">
        <v>2763</v>
      </c>
      <c r="M276" s="218" t="s">
        <v>2763</v>
      </c>
      <c r="Q276" s="218"/>
      <c r="AH276" s="233"/>
    </row>
    <row r="277" spans="3:34" x14ac:dyDescent="0.35">
      <c r="C277" s="233" t="s">
        <v>2847</v>
      </c>
      <c r="D277" s="233" t="s">
        <v>1468</v>
      </c>
      <c r="E277" s="233" t="s">
        <v>2558</v>
      </c>
      <c r="F277" s="233" t="s">
        <v>2543</v>
      </c>
      <c r="G277" s="233" t="s">
        <v>2609</v>
      </c>
      <c r="H277" s="233"/>
      <c r="I277" s="233" t="s">
        <v>1469</v>
      </c>
      <c r="J277" s="325">
        <v>3.62</v>
      </c>
      <c r="K277" s="233" t="s">
        <v>2543</v>
      </c>
      <c r="L277" s="233" t="s">
        <v>2763</v>
      </c>
      <c r="M277" s="218" t="s">
        <v>2763</v>
      </c>
      <c r="Q277" s="218"/>
      <c r="AH277" s="233"/>
    </row>
    <row r="278" spans="3:34" x14ac:dyDescent="0.35">
      <c r="C278" s="233" t="s">
        <v>2847</v>
      </c>
      <c r="D278" s="233" t="s">
        <v>1468</v>
      </c>
      <c r="E278" s="233" t="s">
        <v>2573</v>
      </c>
      <c r="F278" s="233" t="s">
        <v>2543</v>
      </c>
      <c r="G278" s="233" t="s">
        <v>2609</v>
      </c>
      <c r="H278" s="233"/>
      <c r="I278" s="233" t="s">
        <v>1469</v>
      </c>
      <c r="J278" s="325">
        <v>342774.72</v>
      </c>
      <c r="K278" s="233" t="s">
        <v>2543</v>
      </c>
      <c r="L278" s="233" t="s">
        <v>2763</v>
      </c>
      <c r="M278" s="218" t="s">
        <v>2763</v>
      </c>
      <c r="Q278" s="218"/>
      <c r="AH278" s="233"/>
    </row>
    <row r="279" spans="3:34" x14ac:dyDescent="0.35">
      <c r="C279" s="233" t="s">
        <v>2847</v>
      </c>
      <c r="D279" s="233" t="s">
        <v>1471</v>
      </c>
      <c r="E279" s="233" t="s">
        <v>2590</v>
      </c>
      <c r="F279" s="233" t="s">
        <v>2543</v>
      </c>
      <c r="G279" s="233" t="s">
        <v>2609</v>
      </c>
      <c r="H279" s="233"/>
      <c r="I279" s="233" t="s">
        <v>1469</v>
      </c>
      <c r="J279" s="325">
        <v>750000</v>
      </c>
      <c r="K279" s="233" t="s">
        <v>2543</v>
      </c>
      <c r="L279" s="233" t="s">
        <v>2763</v>
      </c>
      <c r="M279" s="218" t="s">
        <v>2763</v>
      </c>
      <c r="Q279" s="218"/>
      <c r="AH279" s="233"/>
    </row>
    <row r="280" spans="3:34" ht="16" x14ac:dyDescent="0.35">
      <c r="C280" s="71" t="s">
        <v>2845</v>
      </c>
      <c r="D280" s="233" t="s">
        <v>1468</v>
      </c>
      <c r="E280" s="233" t="s">
        <v>2571</v>
      </c>
      <c r="F280" s="233" t="s">
        <v>2543</v>
      </c>
      <c r="G280" s="233" t="s">
        <v>2609</v>
      </c>
      <c r="H280" s="233"/>
      <c r="I280" s="233" t="s">
        <v>1469</v>
      </c>
      <c r="J280" s="325">
        <v>162.29</v>
      </c>
      <c r="K280" s="233" t="s">
        <v>2543</v>
      </c>
      <c r="L280" s="233" t="s">
        <v>2763</v>
      </c>
      <c r="M280" s="218" t="s">
        <v>2763</v>
      </c>
      <c r="Q280" s="218"/>
      <c r="AH280" s="233"/>
    </row>
    <row r="281" spans="3:34" ht="16" x14ac:dyDescent="0.35">
      <c r="C281" s="71" t="s">
        <v>2845</v>
      </c>
      <c r="D281" s="233" t="s">
        <v>1468</v>
      </c>
      <c r="E281" s="233" t="s">
        <v>2578</v>
      </c>
      <c r="F281" s="233" t="s">
        <v>2543</v>
      </c>
      <c r="G281" s="233" t="s">
        <v>2609</v>
      </c>
      <c r="H281" s="233"/>
      <c r="I281" s="233" t="s">
        <v>1469</v>
      </c>
      <c r="J281" s="325">
        <v>48661.32</v>
      </c>
      <c r="K281" s="233" t="s">
        <v>2543</v>
      </c>
      <c r="L281" s="233" t="s">
        <v>2763</v>
      </c>
      <c r="M281" s="218" t="s">
        <v>2763</v>
      </c>
      <c r="Q281" s="218"/>
      <c r="AH281" s="233"/>
    </row>
    <row r="282" spans="3:34" ht="16" x14ac:dyDescent="0.35">
      <c r="C282" s="71" t="s">
        <v>2845</v>
      </c>
      <c r="D282" s="233" t="s">
        <v>1468</v>
      </c>
      <c r="E282" s="233" t="s">
        <v>2554</v>
      </c>
      <c r="F282" s="233" t="s">
        <v>2543</v>
      </c>
      <c r="G282" s="233" t="s">
        <v>2609</v>
      </c>
      <c r="H282" s="233"/>
      <c r="I282" s="233" t="s">
        <v>1469</v>
      </c>
      <c r="J282" s="325">
        <v>176864.53</v>
      </c>
      <c r="K282" s="233" t="s">
        <v>2543</v>
      </c>
      <c r="L282" s="233" t="s">
        <v>2763</v>
      </c>
      <c r="M282" s="218" t="s">
        <v>2763</v>
      </c>
      <c r="Q282" s="218"/>
      <c r="AH282" s="233"/>
    </row>
    <row r="283" spans="3:34" ht="16" x14ac:dyDescent="0.35">
      <c r="C283" s="71" t="s">
        <v>2845</v>
      </c>
      <c r="D283" s="233" t="s">
        <v>1468</v>
      </c>
      <c r="E283" s="233" t="s">
        <v>2556</v>
      </c>
      <c r="F283" s="233" t="s">
        <v>2543</v>
      </c>
      <c r="G283" s="233" t="s">
        <v>2609</v>
      </c>
      <c r="H283" s="233"/>
      <c r="I283" s="233" t="s">
        <v>1469</v>
      </c>
      <c r="J283" s="325">
        <v>38502.620000000003</v>
      </c>
      <c r="K283" s="233" t="s">
        <v>2543</v>
      </c>
      <c r="L283" s="233" t="s">
        <v>2763</v>
      </c>
      <c r="M283" s="218" t="s">
        <v>2763</v>
      </c>
      <c r="Q283" s="218"/>
      <c r="AH283" s="233"/>
    </row>
    <row r="284" spans="3:34" x14ac:dyDescent="0.35">
      <c r="C284" s="233" t="s">
        <v>2845</v>
      </c>
      <c r="D284" s="233" t="s">
        <v>1468</v>
      </c>
      <c r="E284" s="233" t="s">
        <v>2558</v>
      </c>
      <c r="F284" s="233" t="s">
        <v>2543</v>
      </c>
      <c r="G284" s="233" t="s">
        <v>2609</v>
      </c>
      <c r="H284" s="233"/>
      <c r="I284" s="233" t="s">
        <v>1469</v>
      </c>
      <c r="J284" s="325">
        <v>317376.34000000003</v>
      </c>
      <c r="K284" s="233" t="s">
        <v>2543</v>
      </c>
      <c r="L284" s="233" t="s">
        <v>2763</v>
      </c>
      <c r="M284" s="218" t="s">
        <v>2763</v>
      </c>
      <c r="Q284" s="218"/>
      <c r="AH284" s="233"/>
    </row>
    <row r="285" spans="3:34" x14ac:dyDescent="0.35">
      <c r="C285" s="233" t="s">
        <v>2845</v>
      </c>
      <c r="D285" s="233" t="s">
        <v>1468</v>
      </c>
      <c r="E285" s="233" t="s">
        <v>2557</v>
      </c>
      <c r="F285" s="233" t="s">
        <v>2543</v>
      </c>
      <c r="G285" s="233" t="s">
        <v>2609</v>
      </c>
      <c r="H285" s="233"/>
      <c r="I285" s="233" t="s">
        <v>1469</v>
      </c>
      <c r="J285" s="325">
        <v>179422.8</v>
      </c>
      <c r="K285" s="233" t="s">
        <v>2543</v>
      </c>
      <c r="L285" s="233" t="s">
        <v>2763</v>
      </c>
      <c r="M285" s="218" t="s">
        <v>2763</v>
      </c>
      <c r="Q285" s="218"/>
      <c r="AH285" s="233"/>
    </row>
    <row r="286" spans="3:34" x14ac:dyDescent="0.35">
      <c r="C286" s="233" t="s">
        <v>2845</v>
      </c>
      <c r="D286" s="233" t="s">
        <v>1468</v>
      </c>
      <c r="E286" s="233" t="s">
        <v>2573</v>
      </c>
      <c r="F286" s="233" t="s">
        <v>2543</v>
      </c>
      <c r="G286" s="233" t="s">
        <v>2609</v>
      </c>
      <c r="H286" s="233"/>
      <c r="I286" s="233" t="s">
        <v>1469</v>
      </c>
      <c r="J286" s="325">
        <v>6497.72</v>
      </c>
      <c r="K286" s="233" t="s">
        <v>2543</v>
      </c>
      <c r="L286" s="233" t="s">
        <v>2763</v>
      </c>
      <c r="M286" s="218" t="s">
        <v>2763</v>
      </c>
      <c r="Q286" s="218"/>
      <c r="AH286" s="233"/>
    </row>
    <row r="287" spans="3:34" x14ac:dyDescent="0.35">
      <c r="C287" s="233" t="s">
        <v>2845</v>
      </c>
      <c r="D287" s="233" t="s">
        <v>1468</v>
      </c>
      <c r="E287" s="233" t="s">
        <v>2577</v>
      </c>
      <c r="F287" s="233" t="s">
        <v>2543</v>
      </c>
      <c r="G287" s="233" t="s">
        <v>2609</v>
      </c>
      <c r="H287" s="233"/>
      <c r="I287" s="233" t="s">
        <v>1469</v>
      </c>
      <c r="J287" s="325">
        <v>4636.32</v>
      </c>
      <c r="K287" s="233" t="s">
        <v>2543</v>
      </c>
      <c r="L287" s="233" t="s">
        <v>2763</v>
      </c>
      <c r="M287" s="218" t="s">
        <v>2763</v>
      </c>
      <c r="Q287" s="218"/>
      <c r="AH287" s="233"/>
    </row>
    <row r="288" spans="3:34" x14ac:dyDescent="0.35">
      <c r="C288" s="233" t="s">
        <v>2845</v>
      </c>
      <c r="D288" s="233" t="s">
        <v>1468</v>
      </c>
      <c r="E288" s="233" t="s">
        <v>2586</v>
      </c>
      <c r="F288" s="233" t="s">
        <v>2543</v>
      </c>
      <c r="G288" s="233" t="s">
        <v>2609</v>
      </c>
      <c r="H288" s="233"/>
      <c r="I288" s="233" t="s">
        <v>1469</v>
      </c>
      <c r="J288" s="325">
        <v>437.97</v>
      </c>
      <c r="K288" s="233" t="s">
        <v>2543</v>
      </c>
      <c r="L288" s="233" t="s">
        <v>2763</v>
      </c>
      <c r="M288" s="218" t="s">
        <v>2763</v>
      </c>
      <c r="Q288" s="218"/>
      <c r="AH288" s="233"/>
    </row>
    <row r="289" spans="3:34" x14ac:dyDescent="0.35">
      <c r="C289" s="233" t="s">
        <v>2845</v>
      </c>
      <c r="D289" s="233" t="s">
        <v>1468</v>
      </c>
      <c r="E289" s="233" t="s">
        <v>2579</v>
      </c>
      <c r="F289" s="233" t="s">
        <v>2543</v>
      </c>
      <c r="G289" s="233" t="s">
        <v>2609</v>
      </c>
      <c r="H289" s="233"/>
      <c r="I289" s="233" t="s">
        <v>1469</v>
      </c>
      <c r="J289" s="325">
        <v>4636.32</v>
      </c>
      <c r="K289" s="233" t="s">
        <v>2543</v>
      </c>
      <c r="L289" s="233" t="s">
        <v>2763</v>
      </c>
      <c r="M289" s="218" t="s">
        <v>2763</v>
      </c>
      <c r="Q289" s="218"/>
      <c r="AH289" s="233"/>
    </row>
    <row r="290" spans="3:34" x14ac:dyDescent="0.35">
      <c r="C290" s="233" t="s">
        <v>2845</v>
      </c>
      <c r="D290" s="233" t="s">
        <v>1468</v>
      </c>
      <c r="E290" s="233" t="s">
        <v>2602</v>
      </c>
      <c r="F290" s="233" t="s">
        <v>2543</v>
      </c>
      <c r="G290" s="233" t="s">
        <v>2609</v>
      </c>
      <c r="H290" s="233"/>
      <c r="I290" s="233" t="s">
        <v>1469</v>
      </c>
      <c r="J290" s="325">
        <v>65129.440000000002</v>
      </c>
      <c r="K290" s="233" t="s">
        <v>2543</v>
      </c>
      <c r="L290" s="233" t="s">
        <v>2763</v>
      </c>
      <c r="M290" s="218" t="s">
        <v>2763</v>
      </c>
      <c r="Q290" s="218"/>
      <c r="AH290" s="233"/>
    </row>
    <row r="291" spans="3:34" x14ac:dyDescent="0.35">
      <c r="C291" s="233" t="s">
        <v>2845</v>
      </c>
      <c r="D291" s="233" t="s">
        <v>1468</v>
      </c>
      <c r="E291" s="233" t="s">
        <v>2555</v>
      </c>
      <c r="F291" s="233" t="s">
        <v>2543</v>
      </c>
      <c r="G291" s="233" t="s">
        <v>2609</v>
      </c>
      <c r="H291" s="233"/>
      <c r="I291" s="233" t="s">
        <v>1469</v>
      </c>
      <c r="J291" s="325">
        <v>157105.60000000001</v>
      </c>
      <c r="K291" s="233" t="s">
        <v>2543</v>
      </c>
      <c r="L291" s="233" t="s">
        <v>2763</v>
      </c>
      <c r="M291" s="218" t="s">
        <v>2763</v>
      </c>
      <c r="Q291" s="218"/>
      <c r="AH291" s="233"/>
    </row>
    <row r="292" spans="3:34" x14ac:dyDescent="0.35">
      <c r="C292" s="233" t="s">
        <v>2845</v>
      </c>
      <c r="D292" s="233" t="s">
        <v>1468</v>
      </c>
      <c r="E292" s="233" t="s">
        <v>2593</v>
      </c>
      <c r="F292" s="233" t="s">
        <v>2543</v>
      </c>
      <c r="G292" s="233" t="s">
        <v>2609</v>
      </c>
      <c r="H292" s="233"/>
      <c r="I292" s="233" t="s">
        <v>1469</v>
      </c>
      <c r="J292" s="325">
        <v>600</v>
      </c>
      <c r="K292" s="233" t="s">
        <v>2543</v>
      </c>
      <c r="L292" s="233" t="s">
        <v>2763</v>
      </c>
      <c r="M292" s="218" t="s">
        <v>2763</v>
      </c>
      <c r="Q292" s="218"/>
      <c r="AH292" s="233"/>
    </row>
    <row r="293" spans="3:34" x14ac:dyDescent="0.35">
      <c r="C293" s="233" t="s">
        <v>2845</v>
      </c>
      <c r="D293" s="233" t="s">
        <v>1468</v>
      </c>
      <c r="E293" s="233" t="s">
        <v>2563</v>
      </c>
      <c r="F293" s="233" t="s">
        <v>2543</v>
      </c>
      <c r="G293" s="233" t="s">
        <v>2609</v>
      </c>
      <c r="H293" s="233"/>
      <c r="I293" s="233" t="s">
        <v>1469</v>
      </c>
      <c r="J293" s="325">
        <v>16290</v>
      </c>
      <c r="K293" s="233" t="s">
        <v>2543</v>
      </c>
      <c r="L293" s="233" t="s">
        <v>2763</v>
      </c>
      <c r="M293" s="218" t="s">
        <v>2763</v>
      </c>
      <c r="Q293" s="218"/>
      <c r="AH293" s="233"/>
    </row>
    <row r="294" spans="3:34" x14ac:dyDescent="0.35">
      <c r="C294" s="233" t="s">
        <v>2845</v>
      </c>
      <c r="D294" s="233" t="s">
        <v>1468</v>
      </c>
      <c r="E294" s="233" t="s">
        <v>2560</v>
      </c>
      <c r="F294" s="233" t="s">
        <v>2543</v>
      </c>
      <c r="G294" s="233" t="s">
        <v>2609</v>
      </c>
      <c r="H294" s="233"/>
      <c r="I294" s="233" t="s">
        <v>1469</v>
      </c>
      <c r="J294" s="325">
        <v>231600</v>
      </c>
      <c r="K294" s="233" t="s">
        <v>2543</v>
      </c>
      <c r="L294" s="233" t="s">
        <v>2763</v>
      </c>
      <c r="M294" s="218" t="s">
        <v>2763</v>
      </c>
      <c r="Q294" s="218"/>
      <c r="AH294" s="233"/>
    </row>
    <row r="295" spans="3:34" x14ac:dyDescent="0.35">
      <c r="C295" s="233" t="s">
        <v>2625</v>
      </c>
      <c r="D295" s="233" t="s">
        <v>1468</v>
      </c>
      <c r="E295" s="233" t="s">
        <v>2573</v>
      </c>
      <c r="F295" s="233" t="s">
        <v>2543</v>
      </c>
      <c r="G295" s="233" t="s">
        <v>2609</v>
      </c>
      <c r="H295" s="233"/>
      <c r="I295" s="233" t="s">
        <v>1469</v>
      </c>
      <c r="J295" s="325">
        <v>14724</v>
      </c>
      <c r="K295" s="233" t="s">
        <v>2543</v>
      </c>
      <c r="L295" s="233" t="s">
        <v>2763</v>
      </c>
      <c r="M295" s="218" t="s">
        <v>2763</v>
      </c>
      <c r="Q295" s="218"/>
      <c r="AH295" s="233"/>
    </row>
    <row r="296" spans="3:34" ht="16" x14ac:dyDescent="0.35">
      <c r="C296" s="71" t="s">
        <v>2848</v>
      </c>
      <c r="D296" s="233" t="s">
        <v>1468</v>
      </c>
      <c r="E296" s="233" t="s">
        <v>2571</v>
      </c>
      <c r="F296" s="233" t="s">
        <v>2543</v>
      </c>
      <c r="G296" s="233" t="s">
        <v>2609</v>
      </c>
      <c r="H296" s="233"/>
      <c r="I296" s="233" t="s">
        <v>1469</v>
      </c>
      <c r="J296" s="325">
        <v>66389.53</v>
      </c>
      <c r="K296" s="233" t="s">
        <v>2543</v>
      </c>
      <c r="L296" s="233" t="s">
        <v>2763</v>
      </c>
      <c r="M296" s="218" t="s">
        <v>2763</v>
      </c>
      <c r="Q296" s="218"/>
      <c r="AH296" s="233"/>
    </row>
    <row r="297" spans="3:34" ht="16" x14ac:dyDescent="0.35">
      <c r="C297" s="71" t="s">
        <v>2848</v>
      </c>
      <c r="D297" s="233" t="s">
        <v>1468</v>
      </c>
      <c r="E297" s="233" t="s">
        <v>2578</v>
      </c>
      <c r="F297" s="233" t="s">
        <v>2543</v>
      </c>
      <c r="G297" s="233" t="s">
        <v>2609</v>
      </c>
      <c r="H297" s="233"/>
      <c r="I297" s="233" t="s">
        <v>1469</v>
      </c>
      <c r="J297" s="325">
        <v>70096.47</v>
      </c>
      <c r="K297" s="233" t="s">
        <v>2543</v>
      </c>
      <c r="L297" s="233" t="s">
        <v>2763</v>
      </c>
      <c r="M297" s="218" t="s">
        <v>2763</v>
      </c>
      <c r="Q297" s="218"/>
      <c r="AH297" s="233"/>
    </row>
    <row r="298" spans="3:34" ht="16" x14ac:dyDescent="0.35">
      <c r="C298" s="71" t="s">
        <v>2848</v>
      </c>
      <c r="D298" s="233" t="s">
        <v>1468</v>
      </c>
      <c r="E298" s="233" t="s">
        <v>2554</v>
      </c>
      <c r="F298" s="233" t="s">
        <v>2543</v>
      </c>
      <c r="G298" s="233" t="s">
        <v>2609</v>
      </c>
      <c r="H298" s="233"/>
      <c r="I298" s="233" t="s">
        <v>1469</v>
      </c>
      <c r="J298" s="325">
        <v>110996.53</v>
      </c>
      <c r="K298" s="233" t="s">
        <v>2543</v>
      </c>
      <c r="L298" s="233" t="s">
        <v>2763</v>
      </c>
      <c r="M298" s="218" t="s">
        <v>2763</v>
      </c>
      <c r="Q298" s="218"/>
      <c r="AH298" s="233"/>
    </row>
    <row r="299" spans="3:34" ht="16" x14ac:dyDescent="0.35">
      <c r="C299" s="71" t="s">
        <v>2848</v>
      </c>
      <c r="D299" s="233" t="s">
        <v>1468</v>
      </c>
      <c r="E299" s="233" t="s">
        <v>2575</v>
      </c>
      <c r="F299" s="233" t="s">
        <v>2543</v>
      </c>
      <c r="G299" s="233" t="s">
        <v>2609</v>
      </c>
      <c r="H299" s="233"/>
      <c r="I299" s="233" t="s">
        <v>1469</v>
      </c>
      <c r="J299" s="325">
        <v>112638.54</v>
      </c>
      <c r="K299" s="233" t="s">
        <v>2543</v>
      </c>
      <c r="L299" s="233" t="s">
        <v>2763</v>
      </c>
      <c r="M299" s="218" t="s">
        <v>2763</v>
      </c>
      <c r="Q299" s="218"/>
      <c r="AH299" s="233"/>
    </row>
    <row r="300" spans="3:34" ht="16" x14ac:dyDescent="0.35">
      <c r="C300" s="71" t="s">
        <v>2848</v>
      </c>
      <c r="D300" s="233" t="s">
        <v>1468</v>
      </c>
      <c r="E300" s="233" t="s">
        <v>2574</v>
      </c>
      <c r="F300" s="233" t="s">
        <v>2543</v>
      </c>
      <c r="G300" s="233" t="s">
        <v>2609</v>
      </c>
      <c r="H300" s="233"/>
      <c r="I300" s="233" t="s">
        <v>1469</v>
      </c>
      <c r="J300" s="325">
        <v>19638.45</v>
      </c>
      <c r="K300" s="233" t="s">
        <v>2543</v>
      </c>
      <c r="L300" s="233" t="s">
        <v>2763</v>
      </c>
      <c r="M300" s="218" t="s">
        <v>2763</v>
      </c>
      <c r="Q300" s="218"/>
      <c r="AH300" s="233"/>
    </row>
    <row r="301" spans="3:34" ht="16" x14ac:dyDescent="0.35">
      <c r="C301" s="71" t="s">
        <v>2848</v>
      </c>
      <c r="D301" s="233" t="s">
        <v>1468</v>
      </c>
      <c r="E301" s="233" t="s">
        <v>2556</v>
      </c>
      <c r="F301" s="233" t="s">
        <v>2543</v>
      </c>
      <c r="G301" s="233" t="s">
        <v>2609</v>
      </c>
      <c r="H301" s="233"/>
      <c r="I301" s="233" t="s">
        <v>1469</v>
      </c>
      <c r="J301" s="325">
        <v>27298.959999999999</v>
      </c>
      <c r="K301" s="233" t="s">
        <v>2543</v>
      </c>
      <c r="L301" s="233" t="s">
        <v>2763</v>
      </c>
      <c r="M301" s="218" t="s">
        <v>2763</v>
      </c>
      <c r="Q301" s="218"/>
      <c r="AH301" s="233"/>
    </row>
    <row r="302" spans="3:34" x14ac:dyDescent="0.35">
      <c r="C302" s="233" t="s">
        <v>2848</v>
      </c>
      <c r="D302" s="233" t="s">
        <v>1468</v>
      </c>
      <c r="E302" s="233" t="s">
        <v>2558</v>
      </c>
      <c r="F302" s="233" t="s">
        <v>2543</v>
      </c>
      <c r="G302" s="233" t="s">
        <v>2609</v>
      </c>
      <c r="H302" s="233"/>
      <c r="I302" s="233" t="s">
        <v>1469</v>
      </c>
      <c r="J302" s="325">
        <v>989912.98</v>
      </c>
      <c r="K302" s="233" t="s">
        <v>2543</v>
      </c>
      <c r="L302" s="233" t="s">
        <v>2763</v>
      </c>
      <c r="M302" s="218" t="s">
        <v>2763</v>
      </c>
      <c r="Q302" s="218"/>
      <c r="AH302" s="233"/>
    </row>
    <row r="303" spans="3:34" x14ac:dyDescent="0.35">
      <c r="C303" s="233" t="s">
        <v>2848</v>
      </c>
      <c r="D303" s="233" t="s">
        <v>1468</v>
      </c>
      <c r="E303" s="233" t="s">
        <v>2560</v>
      </c>
      <c r="F303" s="233" t="s">
        <v>2543</v>
      </c>
      <c r="G303" s="233" t="s">
        <v>2609</v>
      </c>
      <c r="H303" s="233"/>
      <c r="I303" s="233" t="s">
        <v>1469</v>
      </c>
      <c r="J303" s="325">
        <v>761800</v>
      </c>
      <c r="K303" s="233" t="s">
        <v>2543</v>
      </c>
      <c r="L303" s="233" t="s">
        <v>2763</v>
      </c>
      <c r="M303" s="218" t="s">
        <v>2763</v>
      </c>
      <c r="Q303" s="218"/>
      <c r="AH303" s="233"/>
    </row>
    <row r="304" spans="3:34" x14ac:dyDescent="0.35">
      <c r="C304" s="233" t="s">
        <v>2848</v>
      </c>
      <c r="D304" s="233" t="s">
        <v>1471</v>
      </c>
      <c r="E304" s="233" t="s">
        <v>2585</v>
      </c>
      <c r="F304" s="233" t="s">
        <v>2543</v>
      </c>
      <c r="G304" s="233" t="s">
        <v>2609</v>
      </c>
      <c r="H304" s="233"/>
      <c r="I304" s="233" t="s">
        <v>1469</v>
      </c>
      <c r="J304" s="325">
        <v>450000</v>
      </c>
      <c r="K304" s="233" t="s">
        <v>2543</v>
      </c>
      <c r="L304" s="233" t="s">
        <v>2763</v>
      </c>
      <c r="M304" s="218" t="s">
        <v>2763</v>
      </c>
      <c r="Q304" s="218"/>
      <c r="AH304" s="233"/>
    </row>
    <row r="305" spans="3:34" x14ac:dyDescent="0.35">
      <c r="C305" s="233" t="s">
        <v>2848</v>
      </c>
      <c r="D305" s="233" t="s">
        <v>1471</v>
      </c>
      <c r="E305" s="233" t="s">
        <v>2582</v>
      </c>
      <c r="F305" s="233" t="s">
        <v>2543</v>
      </c>
      <c r="G305" s="233" t="s">
        <v>2609</v>
      </c>
      <c r="H305" s="233"/>
      <c r="I305" s="233" t="s">
        <v>1469</v>
      </c>
      <c r="J305" s="325">
        <v>3627739.3</v>
      </c>
      <c r="K305" s="233" t="s">
        <v>2543</v>
      </c>
      <c r="L305" s="233" t="s">
        <v>2763</v>
      </c>
      <c r="M305" s="218" t="s">
        <v>2763</v>
      </c>
      <c r="Q305" s="218"/>
      <c r="AH305" s="233"/>
    </row>
    <row r="306" spans="3:34" x14ac:dyDescent="0.35">
      <c r="C306" s="233" t="s">
        <v>2626</v>
      </c>
      <c r="D306" s="233" t="s">
        <v>1471</v>
      </c>
      <c r="E306" s="233" t="s">
        <v>2561</v>
      </c>
      <c r="F306" s="233" t="s">
        <v>2543</v>
      </c>
      <c r="G306" s="233" t="s">
        <v>2609</v>
      </c>
      <c r="H306" s="233"/>
      <c r="I306" s="233" t="s">
        <v>1469</v>
      </c>
      <c r="J306" s="325">
        <v>3000000</v>
      </c>
      <c r="K306" s="233" t="s">
        <v>2543</v>
      </c>
      <c r="L306" s="233" t="s">
        <v>2763</v>
      </c>
      <c r="M306" s="218" t="s">
        <v>2763</v>
      </c>
      <c r="Q306" s="218"/>
      <c r="AH306" s="233"/>
    </row>
    <row r="307" spans="3:34" ht="16" x14ac:dyDescent="0.35">
      <c r="C307" s="71" t="s">
        <v>2849</v>
      </c>
      <c r="D307" s="233" t="s">
        <v>1468</v>
      </c>
      <c r="E307" s="233" t="s">
        <v>2571</v>
      </c>
      <c r="F307" s="233" t="s">
        <v>2543</v>
      </c>
      <c r="G307" s="233" t="s">
        <v>2609</v>
      </c>
      <c r="H307" s="233"/>
      <c r="I307" s="233" t="s">
        <v>1469</v>
      </c>
      <c r="J307" s="325">
        <v>599496.31000000006</v>
      </c>
      <c r="K307" s="233" t="s">
        <v>2543</v>
      </c>
      <c r="L307" s="233" t="s">
        <v>2763</v>
      </c>
      <c r="M307" s="218" t="s">
        <v>2763</v>
      </c>
      <c r="Q307" s="218"/>
      <c r="AH307" s="233"/>
    </row>
    <row r="308" spans="3:34" ht="16" x14ac:dyDescent="0.35">
      <c r="C308" s="71" t="s">
        <v>2849</v>
      </c>
      <c r="D308" s="233" t="s">
        <v>1468</v>
      </c>
      <c r="E308" s="233" t="s">
        <v>2578</v>
      </c>
      <c r="F308" s="233" t="s">
        <v>2543</v>
      </c>
      <c r="G308" s="233" t="s">
        <v>2609</v>
      </c>
      <c r="H308" s="233"/>
      <c r="I308" s="233" t="s">
        <v>1469</v>
      </c>
      <c r="J308" s="325">
        <v>145835.94</v>
      </c>
      <c r="K308" s="233" t="s">
        <v>2543</v>
      </c>
      <c r="L308" s="233" t="s">
        <v>2763</v>
      </c>
      <c r="M308" s="218" t="s">
        <v>2763</v>
      </c>
      <c r="Q308" s="218"/>
      <c r="AH308" s="233"/>
    </row>
    <row r="309" spans="3:34" ht="16" x14ac:dyDescent="0.35">
      <c r="C309" s="71" t="s">
        <v>2849</v>
      </c>
      <c r="D309" s="233" t="s">
        <v>1468</v>
      </c>
      <c r="E309" s="233" t="s">
        <v>2554</v>
      </c>
      <c r="F309" s="233" t="s">
        <v>2543</v>
      </c>
      <c r="G309" s="233" t="s">
        <v>2609</v>
      </c>
      <c r="H309" s="233"/>
      <c r="I309" s="233" t="s">
        <v>1469</v>
      </c>
      <c r="J309" s="325">
        <v>3119640.18</v>
      </c>
      <c r="K309" s="233" t="s">
        <v>2543</v>
      </c>
      <c r="L309" s="233" t="s">
        <v>2763</v>
      </c>
      <c r="M309" s="218" t="s">
        <v>2763</v>
      </c>
      <c r="Q309" s="218"/>
      <c r="AH309" s="233"/>
    </row>
    <row r="310" spans="3:34" ht="16" x14ac:dyDescent="0.35">
      <c r="C310" s="71" t="s">
        <v>2849</v>
      </c>
      <c r="D310" s="233" t="s">
        <v>1468</v>
      </c>
      <c r="E310" s="233" t="s">
        <v>2556</v>
      </c>
      <c r="F310" s="233" t="s">
        <v>2543</v>
      </c>
      <c r="G310" s="233" t="s">
        <v>2609</v>
      </c>
      <c r="H310" s="233"/>
      <c r="I310" s="233" t="s">
        <v>1469</v>
      </c>
      <c r="J310" s="325">
        <v>280359.90999999997</v>
      </c>
      <c r="K310" s="233" t="s">
        <v>2543</v>
      </c>
      <c r="L310" s="233" t="s">
        <v>2763</v>
      </c>
      <c r="M310" s="218" t="s">
        <v>2763</v>
      </c>
      <c r="Q310" s="218"/>
      <c r="AH310" s="233"/>
    </row>
    <row r="311" spans="3:34" x14ac:dyDescent="0.35">
      <c r="C311" s="233" t="s">
        <v>2849</v>
      </c>
      <c r="D311" s="233" t="s">
        <v>1468</v>
      </c>
      <c r="E311" s="233" t="s">
        <v>2558</v>
      </c>
      <c r="F311" s="233" t="s">
        <v>2543</v>
      </c>
      <c r="G311" s="233" t="s">
        <v>2609</v>
      </c>
      <c r="H311" s="233"/>
      <c r="I311" s="233" t="s">
        <v>1469</v>
      </c>
      <c r="J311" s="325">
        <v>807127.73</v>
      </c>
      <c r="K311" s="233" t="s">
        <v>2543</v>
      </c>
      <c r="L311" s="233" t="s">
        <v>2763</v>
      </c>
      <c r="M311" s="218" t="s">
        <v>2763</v>
      </c>
      <c r="Q311" s="218"/>
      <c r="AH311" s="233"/>
    </row>
    <row r="312" spans="3:34" x14ac:dyDescent="0.35">
      <c r="C312" s="233" t="s">
        <v>2849</v>
      </c>
      <c r="D312" s="233" t="s">
        <v>1468</v>
      </c>
      <c r="E312" s="233" t="s">
        <v>2557</v>
      </c>
      <c r="F312" s="233" t="s">
        <v>2543</v>
      </c>
      <c r="G312" s="233" t="s">
        <v>2609</v>
      </c>
      <c r="H312" s="233"/>
      <c r="I312" s="233" t="s">
        <v>1469</v>
      </c>
      <c r="J312" s="325">
        <v>551833.03</v>
      </c>
      <c r="K312" s="233" t="s">
        <v>2543</v>
      </c>
      <c r="L312" s="233" t="s">
        <v>2763</v>
      </c>
      <c r="M312" s="218" t="s">
        <v>2763</v>
      </c>
      <c r="Q312" s="218"/>
      <c r="AH312" s="233"/>
    </row>
    <row r="313" spans="3:34" x14ac:dyDescent="0.35">
      <c r="C313" s="233" t="s">
        <v>2849</v>
      </c>
      <c r="D313" s="233" t="s">
        <v>1468</v>
      </c>
      <c r="E313" s="233" t="s">
        <v>2573</v>
      </c>
      <c r="F313" s="233" t="s">
        <v>2543</v>
      </c>
      <c r="G313" s="233" t="s">
        <v>2609</v>
      </c>
      <c r="H313" s="233"/>
      <c r="I313" s="233" t="s">
        <v>1469</v>
      </c>
      <c r="J313" s="325">
        <v>49329.33</v>
      </c>
      <c r="K313" s="233" t="s">
        <v>2543</v>
      </c>
      <c r="L313" s="233" t="s">
        <v>2763</v>
      </c>
      <c r="M313" s="218" t="s">
        <v>2763</v>
      </c>
      <c r="Q313" s="218"/>
      <c r="AH313" s="233"/>
    </row>
    <row r="314" spans="3:34" x14ac:dyDescent="0.35">
      <c r="C314" s="233" t="s">
        <v>2849</v>
      </c>
      <c r="D314" s="233" t="s">
        <v>1468</v>
      </c>
      <c r="E314" s="233" t="s">
        <v>2577</v>
      </c>
      <c r="F314" s="233" t="s">
        <v>2543</v>
      </c>
      <c r="G314" s="233" t="s">
        <v>2609</v>
      </c>
      <c r="H314" s="233"/>
      <c r="I314" s="233" t="s">
        <v>1469</v>
      </c>
      <c r="J314" s="325">
        <v>7705</v>
      </c>
      <c r="K314" s="233" t="s">
        <v>2543</v>
      </c>
      <c r="L314" s="233" t="s">
        <v>2763</v>
      </c>
      <c r="M314" s="218" t="s">
        <v>2763</v>
      </c>
      <c r="Q314" s="218"/>
      <c r="AH314" s="233"/>
    </row>
    <row r="315" spans="3:34" x14ac:dyDescent="0.35">
      <c r="C315" s="233" t="s">
        <v>2849</v>
      </c>
      <c r="D315" s="233" t="s">
        <v>1468</v>
      </c>
      <c r="E315" s="233" t="s">
        <v>2579</v>
      </c>
      <c r="F315" s="233" t="s">
        <v>2543</v>
      </c>
      <c r="G315" s="233" t="s">
        <v>2609</v>
      </c>
      <c r="H315" s="233"/>
      <c r="I315" s="233" t="s">
        <v>1469</v>
      </c>
      <c r="J315" s="325">
        <v>7725</v>
      </c>
      <c r="K315" s="233" t="s">
        <v>2543</v>
      </c>
      <c r="L315" s="233" t="s">
        <v>2763</v>
      </c>
      <c r="M315" s="218" t="s">
        <v>2763</v>
      </c>
      <c r="Q315" s="218"/>
      <c r="AH315" s="233"/>
    </row>
    <row r="316" spans="3:34" x14ac:dyDescent="0.35">
      <c r="C316" s="233" t="s">
        <v>2849</v>
      </c>
      <c r="D316" s="233" t="s">
        <v>1468</v>
      </c>
      <c r="E316" s="233" t="s">
        <v>2555</v>
      </c>
      <c r="F316" s="233" t="s">
        <v>2543</v>
      </c>
      <c r="G316" s="233" t="s">
        <v>2609</v>
      </c>
      <c r="H316" s="233"/>
      <c r="I316" s="233" t="s">
        <v>1469</v>
      </c>
      <c r="J316" s="325">
        <v>1305596.1499999999</v>
      </c>
      <c r="K316" s="233" t="s">
        <v>2543</v>
      </c>
      <c r="L316" s="233" t="s">
        <v>2763</v>
      </c>
      <c r="M316" s="218" t="s">
        <v>2763</v>
      </c>
      <c r="Q316" s="218"/>
      <c r="AH316" s="233"/>
    </row>
    <row r="317" spans="3:34" x14ac:dyDescent="0.35">
      <c r="C317" s="233" t="s">
        <v>2849</v>
      </c>
      <c r="D317" s="233" t="s">
        <v>1468</v>
      </c>
      <c r="E317" s="233" t="s">
        <v>2593</v>
      </c>
      <c r="F317" s="233" t="s">
        <v>2543</v>
      </c>
      <c r="G317" s="233" t="s">
        <v>2609</v>
      </c>
      <c r="H317" s="233"/>
      <c r="I317" s="233" t="s">
        <v>1469</v>
      </c>
      <c r="J317" s="325">
        <v>7940</v>
      </c>
      <c r="K317" s="233" t="s">
        <v>2543</v>
      </c>
      <c r="L317" s="233" t="s">
        <v>2763</v>
      </c>
      <c r="M317" s="218" t="s">
        <v>2763</v>
      </c>
      <c r="Q317" s="218"/>
      <c r="AH317" s="233"/>
    </row>
    <row r="318" spans="3:34" x14ac:dyDescent="0.35">
      <c r="C318" s="233" t="s">
        <v>2849</v>
      </c>
      <c r="D318" s="233" t="s">
        <v>1468</v>
      </c>
      <c r="E318" s="233" t="s">
        <v>2560</v>
      </c>
      <c r="F318" s="233" t="s">
        <v>2543</v>
      </c>
      <c r="G318" s="233" t="s">
        <v>2609</v>
      </c>
      <c r="H318" s="233"/>
      <c r="I318" s="233" t="s">
        <v>1469</v>
      </c>
      <c r="J318" s="325">
        <v>658923.85</v>
      </c>
      <c r="K318" s="233" t="s">
        <v>2543</v>
      </c>
      <c r="L318" s="233" t="s">
        <v>2763</v>
      </c>
      <c r="M318" s="218" t="s">
        <v>2763</v>
      </c>
      <c r="Q318" s="218"/>
      <c r="AH318" s="233"/>
    </row>
    <row r="319" spans="3:34" x14ac:dyDescent="0.35">
      <c r="C319" s="233" t="s">
        <v>2628</v>
      </c>
      <c r="D319" s="233" t="s">
        <v>1471</v>
      </c>
      <c r="E319" s="233" t="s">
        <v>2565</v>
      </c>
      <c r="F319" s="233" t="s">
        <v>2543</v>
      </c>
      <c r="G319" s="233" t="s">
        <v>2609</v>
      </c>
      <c r="H319" s="233"/>
      <c r="I319" s="233" t="s">
        <v>1469</v>
      </c>
      <c r="J319" s="325">
        <v>3047424.47</v>
      </c>
      <c r="K319" s="233" t="s">
        <v>2543</v>
      </c>
      <c r="L319" s="233" t="s">
        <v>2763</v>
      </c>
      <c r="M319" s="218" t="s">
        <v>2763</v>
      </c>
      <c r="Q319" s="218"/>
      <c r="AH319" s="233"/>
    </row>
    <row r="320" spans="3:34" ht="16" x14ac:dyDescent="0.35">
      <c r="C320" s="71" t="s">
        <v>2850</v>
      </c>
      <c r="D320" s="233" t="s">
        <v>1468</v>
      </c>
      <c r="E320" s="233" t="s">
        <v>2571</v>
      </c>
      <c r="F320" s="233" t="s">
        <v>2543</v>
      </c>
      <c r="G320" s="233" t="s">
        <v>2609</v>
      </c>
      <c r="H320" s="233"/>
      <c r="I320" s="233" t="s">
        <v>1469</v>
      </c>
      <c r="J320" s="325">
        <v>71238.240000000005</v>
      </c>
      <c r="K320" s="233" t="s">
        <v>2543</v>
      </c>
      <c r="L320" s="233" t="s">
        <v>2763</v>
      </c>
      <c r="M320" s="218" t="s">
        <v>2763</v>
      </c>
      <c r="Q320" s="218"/>
      <c r="AH320" s="233"/>
    </row>
    <row r="321" spans="3:34" ht="16" x14ac:dyDescent="0.35">
      <c r="C321" s="71" t="s">
        <v>2850</v>
      </c>
      <c r="D321" s="233" t="s">
        <v>1468</v>
      </c>
      <c r="E321" s="233" t="s">
        <v>2578</v>
      </c>
      <c r="F321" s="233" t="s">
        <v>2543</v>
      </c>
      <c r="G321" s="233" t="s">
        <v>2609</v>
      </c>
      <c r="H321" s="233"/>
      <c r="I321" s="233" t="s">
        <v>1469</v>
      </c>
      <c r="J321" s="325">
        <v>19247.7</v>
      </c>
      <c r="K321" s="233" t="s">
        <v>2543</v>
      </c>
      <c r="L321" s="233" t="s">
        <v>2763</v>
      </c>
      <c r="M321" s="218" t="s">
        <v>2763</v>
      </c>
      <c r="Q321" s="218"/>
      <c r="AH321" s="233"/>
    </row>
    <row r="322" spans="3:34" ht="16" x14ac:dyDescent="0.35">
      <c r="C322" s="71" t="s">
        <v>2850</v>
      </c>
      <c r="D322" s="233" t="s">
        <v>1468</v>
      </c>
      <c r="E322" s="233" t="s">
        <v>2554</v>
      </c>
      <c r="F322" s="233" t="s">
        <v>2543</v>
      </c>
      <c r="G322" s="233" t="s">
        <v>2609</v>
      </c>
      <c r="H322" s="233"/>
      <c r="I322" s="233" t="s">
        <v>1469</v>
      </c>
      <c r="J322" s="325">
        <v>200976.03</v>
      </c>
      <c r="K322" s="233" t="s">
        <v>2543</v>
      </c>
      <c r="L322" s="233" t="s">
        <v>2763</v>
      </c>
      <c r="M322" s="218" t="s">
        <v>2763</v>
      </c>
      <c r="Q322" s="218"/>
      <c r="AH322" s="233"/>
    </row>
    <row r="323" spans="3:34" ht="16" x14ac:dyDescent="0.35">
      <c r="C323" s="71" t="s">
        <v>2850</v>
      </c>
      <c r="D323" s="233" t="s">
        <v>1468</v>
      </c>
      <c r="E323" s="233" t="s">
        <v>2556</v>
      </c>
      <c r="F323" s="233" t="s">
        <v>2543</v>
      </c>
      <c r="G323" s="233" t="s">
        <v>2609</v>
      </c>
      <c r="H323" s="233"/>
      <c r="I323" s="233" t="s">
        <v>1469</v>
      </c>
      <c r="J323" s="325">
        <v>140055.81</v>
      </c>
      <c r="K323" s="233" t="s">
        <v>2543</v>
      </c>
      <c r="L323" s="233" t="s">
        <v>2763</v>
      </c>
      <c r="M323" s="218" t="s">
        <v>2763</v>
      </c>
      <c r="Q323" s="218"/>
      <c r="AH323" s="233"/>
    </row>
    <row r="324" spans="3:34" x14ac:dyDescent="0.35">
      <c r="C324" s="233" t="s">
        <v>2850</v>
      </c>
      <c r="D324" s="233" t="s">
        <v>1468</v>
      </c>
      <c r="E324" s="233" t="s">
        <v>2557</v>
      </c>
      <c r="F324" s="233" t="s">
        <v>2543</v>
      </c>
      <c r="G324" s="233" t="s">
        <v>2609</v>
      </c>
      <c r="H324" s="233"/>
      <c r="I324" s="233" t="s">
        <v>1469</v>
      </c>
      <c r="J324" s="325">
        <v>355179.25</v>
      </c>
      <c r="K324" s="233" t="s">
        <v>2543</v>
      </c>
      <c r="L324" s="233" t="s">
        <v>2763</v>
      </c>
      <c r="M324" s="218" t="s">
        <v>2763</v>
      </c>
      <c r="Q324" s="218"/>
      <c r="AH324" s="233"/>
    </row>
    <row r="325" spans="3:34" x14ac:dyDescent="0.35">
      <c r="C325" s="233" t="s">
        <v>2850</v>
      </c>
      <c r="D325" s="233" t="s">
        <v>1468</v>
      </c>
      <c r="E325" s="233" t="s">
        <v>2577</v>
      </c>
      <c r="F325" s="233" t="s">
        <v>2543</v>
      </c>
      <c r="G325" s="233" t="s">
        <v>2609</v>
      </c>
      <c r="H325" s="233"/>
      <c r="I325" s="233" t="s">
        <v>1469</v>
      </c>
      <c r="J325" s="325">
        <v>7534.72</v>
      </c>
      <c r="K325" s="233" t="s">
        <v>2543</v>
      </c>
      <c r="L325" s="233" t="s">
        <v>2763</v>
      </c>
      <c r="M325" s="218" t="s">
        <v>2763</v>
      </c>
      <c r="Q325" s="218"/>
      <c r="AH325" s="233"/>
    </row>
    <row r="326" spans="3:34" x14ac:dyDescent="0.35">
      <c r="C326" s="233" t="s">
        <v>2850</v>
      </c>
      <c r="D326" s="233" t="s">
        <v>1468</v>
      </c>
      <c r="E326" s="233" t="s">
        <v>2579</v>
      </c>
      <c r="F326" s="233" t="s">
        <v>2543</v>
      </c>
      <c r="G326" s="233" t="s">
        <v>2609</v>
      </c>
      <c r="H326" s="233"/>
      <c r="I326" s="233" t="s">
        <v>1469</v>
      </c>
      <c r="J326" s="325">
        <v>7534.72</v>
      </c>
      <c r="K326" s="233" t="s">
        <v>2543</v>
      </c>
      <c r="L326" s="233" t="s">
        <v>2763</v>
      </c>
      <c r="M326" s="218" t="s">
        <v>2763</v>
      </c>
      <c r="Q326" s="218"/>
      <c r="AH326" s="233"/>
    </row>
    <row r="327" spans="3:34" x14ac:dyDescent="0.35">
      <c r="C327" s="233" t="s">
        <v>2850</v>
      </c>
      <c r="D327" s="233" t="s">
        <v>1468</v>
      </c>
      <c r="E327" s="233" t="s">
        <v>2555</v>
      </c>
      <c r="F327" s="233" t="s">
        <v>2543</v>
      </c>
      <c r="G327" s="233" t="s">
        <v>2609</v>
      </c>
      <c r="H327" s="233"/>
      <c r="I327" s="233" t="s">
        <v>1469</v>
      </c>
      <c r="J327" s="325">
        <v>277967.03999999998</v>
      </c>
      <c r="K327" s="233" t="s">
        <v>2543</v>
      </c>
      <c r="L327" s="233" t="s">
        <v>2763</v>
      </c>
      <c r="M327" s="218" t="s">
        <v>2763</v>
      </c>
      <c r="Q327" s="218"/>
      <c r="AH327" s="233"/>
    </row>
    <row r="328" spans="3:34" x14ac:dyDescent="0.35">
      <c r="C328" s="233" t="s">
        <v>2850</v>
      </c>
      <c r="D328" s="233" t="s">
        <v>1468</v>
      </c>
      <c r="E328" s="233" t="s">
        <v>2598</v>
      </c>
      <c r="F328" s="233" t="s">
        <v>2543</v>
      </c>
      <c r="G328" s="233" t="s">
        <v>2609</v>
      </c>
      <c r="H328" s="233"/>
      <c r="I328" s="233" t="s">
        <v>1469</v>
      </c>
      <c r="J328" s="325">
        <v>860</v>
      </c>
      <c r="K328" s="233" t="s">
        <v>2543</v>
      </c>
      <c r="L328" s="233" t="s">
        <v>2763</v>
      </c>
      <c r="M328" s="218" t="s">
        <v>2763</v>
      </c>
      <c r="Q328" s="218"/>
      <c r="AH328" s="233"/>
    </row>
    <row r="329" spans="3:34" x14ac:dyDescent="0.35">
      <c r="C329" s="233" t="s">
        <v>2850</v>
      </c>
      <c r="D329" s="233" t="s">
        <v>1468</v>
      </c>
      <c r="E329" s="233" t="s">
        <v>2599</v>
      </c>
      <c r="F329" s="233" t="s">
        <v>2543</v>
      </c>
      <c r="G329" s="233" t="s">
        <v>2609</v>
      </c>
      <c r="H329" s="233"/>
      <c r="I329" s="233" t="s">
        <v>1469</v>
      </c>
      <c r="J329" s="325">
        <v>108</v>
      </c>
      <c r="K329" s="233" t="s">
        <v>2543</v>
      </c>
      <c r="L329" s="233" t="s">
        <v>2763</v>
      </c>
      <c r="M329" s="218" t="s">
        <v>2763</v>
      </c>
      <c r="Q329" s="218"/>
      <c r="AH329" s="233"/>
    </row>
    <row r="330" spans="3:34" x14ac:dyDescent="0.35">
      <c r="C330" s="233" t="s">
        <v>2850</v>
      </c>
      <c r="D330" s="233" t="s">
        <v>1471</v>
      </c>
      <c r="E330" s="233" t="s">
        <v>2562</v>
      </c>
      <c r="F330" s="233" t="s">
        <v>2543</v>
      </c>
      <c r="G330" s="233" t="s">
        <v>2609</v>
      </c>
      <c r="H330" s="233"/>
      <c r="I330" s="233" t="s">
        <v>1469</v>
      </c>
      <c r="J330" s="325">
        <v>7537328</v>
      </c>
      <c r="K330" s="233" t="s">
        <v>2543</v>
      </c>
      <c r="L330" s="233" t="s">
        <v>2763</v>
      </c>
      <c r="M330" s="218" t="s">
        <v>2763</v>
      </c>
      <c r="Q330" s="218"/>
      <c r="AH330" s="233"/>
    </row>
    <row r="331" spans="3:34" x14ac:dyDescent="0.35">
      <c r="C331" s="233" t="s">
        <v>2629</v>
      </c>
      <c r="D331" s="233" t="s">
        <v>1468</v>
      </c>
      <c r="E331" s="233" t="s">
        <v>2571</v>
      </c>
      <c r="F331" s="233" t="s">
        <v>2543</v>
      </c>
      <c r="G331" s="233" t="s">
        <v>2609</v>
      </c>
      <c r="H331" s="233"/>
      <c r="I331" s="233" t="s">
        <v>1469</v>
      </c>
      <c r="J331" s="325">
        <v>137268.12</v>
      </c>
      <c r="K331" s="233" t="s">
        <v>2543</v>
      </c>
      <c r="L331" s="233" t="s">
        <v>2763</v>
      </c>
      <c r="M331" s="218" t="s">
        <v>2763</v>
      </c>
      <c r="Q331" s="218"/>
      <c r="AH331" s="233"/>
    </row>
    <row r="332" spans="3:34" x14ac:dyDescent="0.35">
      <c r="C332" s="233" t="s">
        <v>2629</v>
      </c>
      <c r="D332" s="233" t="s">
        <v>1468</v>
      </c>
      <c r="E332" s="233" t="s">
        <v>2578</v>
      </c>
      <c r="F332" s="233" t="s">
        <v>2543</v>
      </c>
      <c r="G332" s="233" t="s">
        <v>2609</v>
      </c>
      <c r="H332" s="233"/>
      <c r="I332" s="233" t="s">
        <v>1469</v>
      </c>
      <c r="J332" s="325">
        <v>52086.94</v>
      </c>
      <c r="K332" s="233" t="s">
        <v>2543</v>
      </c>
      <c r="L332" s="233" t="s">
        <v>2763</v>
      </c>
      <c r="M332" s="218" t="s">
        <v>2763</v>
      </c>
      <c r="Q332" s="218"/>
      <c r="AH332" s="233"/>
    </row>
    <row r="333" spans="3:34" x14ac:dyDescent="0.35">
      <c r="C333" s="233" t="s">
        <v>2629</v>
      </c>
      <c r="D333" s="233" t="s">
        <v>1468</v>
      </c>
      <c r="E333" s="233" t="s">
        <v>2554</v>
      </c>
      <c r="F333" s="233" t="s">
        <v>2543</v>
      </c>
      <c r="G333" s="233" t="s">
        <v>2609</v>
      </c>
      <c r="H333" s="233"/>
      <c r="I333" s="233" t="s">
        <v>1469</v>
      </c>
      <c r="J333" s="325">
        <v>562441.67000000004</v>
      </c>
      <c r="K333" s="233" t="s">
        <v>2543</v>
      </c>
      <c r="L333" s="233" t="s">
        <v>2763</v>
      </c>
      <c r="M333" s="218" t="s">
        <v>2763</v>
      </c>
      <c r="Q333" s="218"/>
      <c r="AH333" s="233"/>
    </row>
    <row r="334" spans="3:34" x14ac:dyDescent="0.35">
      <c r="C334" s="233" t="s">
        <v>2629</v>
      </c>
      <c r="D334" s="233" t="s">
        <v>1468</v>
      </c>
      <c r="E334" s="233" t="s">
        <v>2556</v>
      </c>
      <c r="F334" s="233" t="s">
        <v>2543</v>
      </c>
      <c r="G334" s="233" t="s">
        <v>2609</v>
      </c>
      <c r="H334" s="233"/>
      <c r="I334" s="233" t="s">
        <v>1469</v>
      </c>
      <c r="J334" s="325">
        <v>93318.23</v>
      </c>
      <c r="K334" s="233" t="s">
        <v>2543</v>
      </c>
      <c r="L334" s="233" t="s">
        <v>2763</v>
      </c>
      <c r="M334" s="218" t="s">
        <v>2763</v>
      </c>
      <c r="Q334" s="218"/>
      <c r="AH334" s="233"/>
    </row>
    <row r="335" spans="3:34" x14ac:dyDescent="0.35">
      <c r="C335" s="233" t="s">
        <v>2629</v>
      </c>
      <c r="D335" s="233" t="s">
        <v>1468</v>
      </c>
      <c r="E335" s="233" t="s">
        <v>2558</v>
      </c>
      <c r="F335" s="233" t="s">
        <v>2543</v>
      </c>
      <c r="G335" s="233" t="s">
        <v>2609</v>
      </c>
      <c r="H335" s="233"/>
      <c r="I335" s="233" t="s">
        <v>1469</v>
      </c>
      <c r="J335" s="325">
        <v>1084409.31</v>
      </c>
      <c r="K335" s="233" t="s">
        <v>2543</v>
      </c>
      <c r="L335" s="233" t="s">
        <v>2763</v>
      </c>
      <c r="M335" s="218" t="s">
        <v>2763</v>
      </c>
      <c r="Q335" s="218"/>
      <c r="AH335" s="233"/>
    </row>
    <row r="336" spans="3:34" x14ac:dyDescent="0.35">
      <c r="C336" s="233" t="s">
        <v>2629</v>
      </c>
      <c r="D336" s="233" t="s">
        <v>1468</v>
      </c>
      <c r="E336" s="233" t="s">
        <v>2557</v>
      </c>
      <c r="F336" s="233" t="s">
        <v>2543</v>
      </c>
      <c r="G336" s="233" t="s">
        <v>2609</v>
      </c>
      <c r="H336" s="233"/>
      <c r="I336" s="233" t="s">
        <v>1469</v>
      </c>
      <c r="J336" s="325">
        <v>3083988.26</v>
      </c>
      <c r="K336" s="233" t="s">
        <v>2543</v>
      </c>
      <c r="L336" s="233" t="s">
        <v>2763</v>
      </c>
      <c r="M336" s="218" t="s">
        <v>2763</v>
      </c>
      <c r="Q336" s="218"/>
      <c r="AH336" s="233"/>
    </row>
    <row r="337" spans="3:34" x14ac:dyDescent="0.35">
      <c r="C337" s="233" t="s">
        <v>2629</v>
      </c>
      <c r="D337" s="233" t="s">
        <v>1468</v>
      </c>
      <c r="E337" s="233" t="s">
        <v>2573</v>
      </c>
      <c r="F337" s="233" t="s">
        <v>2543</v>
      </c>
      <c r="G337" s="233" t="s">
        <v>2609</v>
      </c>
      <c r="H337" s="233"/>
      <c r="I337" s="233" t="s">
        <v>1469</v>
      </c>
      <c r="J337" s="325">
        <v>30834</v>
      </c>
      <c r="K337" s="233" t="s">
        <v>2543</v>
      </c>
      <c r="L337" s="233" t="s">
        <v>2763</v>
      </c>
      <c r="M337" s="218" t="s">
        <v>2763</v>
      </c>
      <c r="Q337" s="218"/>
      <c r="AH337" s="233"/>
    </row>
    <row r="338" spans="3:34" x14ac:dyDescent="0.35">
      <c r="C338" s="233" t="s">
        <v>2629</v>
      </c>
      <c r="D338" s="233" t="s">
        <v>1468</v>
      </c>
      <c r="E338" s="233" t="s">
        <v>2577</v>
      </c>
      <c r="F338" s="233" t="s">
        <v>2543</v>
      </c>
      <c r="G338" s="233" t="s">
        <v>2609</v>
      </c>
      <c r="H338" s="233"/>
      <c r="I338" s="233" t="s">
        <v>1469</v>
      </c>
      <c r="J338" s="325">
        <v>2453.81</v>
      </c>
      <c r="K338" s="233" t="s">
        <v>2543</v>
      </c>
      <c r="L338" s="233" t="s">
        <v>2763</v>
      </c>
      <c r="M338" s="218" t="s">
        <v>2763</v>
      </c>
      <c r="Q338" s="218"/>
      <c r="AH338" s="233"/>
    </row>
    <row r="339" spans="3:34" x14ac:dyDescent="0.35">
      <c r="C339" s="233" t="s">
        <v>2629</v>
      </c>
      <c r="D339" s="233" t="s">
        <v>1468</v>
      </c>
      <c r="E339" s="233" t="s">
        <v>2579</v>
      </c>
      <c r="F339" s="233" t="s">
        <v>2543</v>
      </c>
      <c r="G339" s="233" t="s">
        <v>2609</v>
      </c>
      <c r="H339" s="233"/>
      <c r="I339" s="233" t="s">
        <v>1469</v>
      </c>
      <c r="J339" s="325">
        <v>2453.81</v>
      </c>
      <c r="K339" s="233" t="s">
        <v>2543</v>
      </c>
      <c r="L339" s="233" t="s">
        <v>2763</v>
      </c>
      <c r="M339" s="218" t="s">
        <v>2763</v>
      </c>
      <c r="Q339" s="218"/>
      <c r="AH339" s="233"/>
    </row>
    <row r="340" spans="3:34" x14ac:dyDescent="0.35">
      <c r="C340" s="233" t="s">
        <v>2629</v>
      </c>
      <c r="D340" s="233" t="s">
        <v>1468</v>
      </c>
      <c r="E340" s="233" t="s">
        <v>2555</v>
      </c>
      <c r="F340" s="233" t="s">
        <v>2543</v>
      </c>
      <c r="G340" s="233" t="s">
        <v>2609</v>
      </c>
      <c r="H340" s="233"/>
      <c r="I340" s="233" t="s">
        <v>1469</v>
      </c>
      <c r="J340" s="325">
        <v>1834551.67</v>
      </c>
      <c r="K340" s="233" t="s">
        <v>2543</v>
      </c>
      <c r="L340" s="233" t="s">
        <v>2763</v>
      </c>
      <c r="M340" s="218" t="s">
        <v>2763</v>
      </c>
      <c r="Q340" s="218"/>
      <c r="AH340" s="233"/>
    </row>
    <row r="341" spans="3:34" x14ac:dyDescent="0.35">
      <c r="C341" s="233" t="s">
        <v>2629</v>
      </c>
      <c r="D341" s="233" t="s">
        <v>1468</v>
      </c>
      <c r="E341" s="233" t="s">
        <v>2598</v>
      </c>
      <c r="F341" s="233" t="s">
        <v>2543</v>
      </c>
      <c r="G341" s="233" t="s">
        <v>2609</v>
      </c>
      <c r="H341" s="233"/>
      <c r="I341" s="233" t="s">
        <v>1469</v>
      </c>
      <c r="J341" s="325">
        <v>18</v>
      </c>
      <c r="K341" s="233" t="s">
        <v>2543</v>
      </c>
      <c r="L341" s="233" t="s">
        <v>2763</v>
      </c>
      <c r="M341" s="218" t="s">
        <v>2763</v>
      </c>
      <c r="Q341" s="218"/>
      <c r="AH341" s="233"/>
    </row>
    <row r="342" spans="3:34" x14ac:dyDescent="0.35">
      <c r="C342" s="233" t="s">
        <v>2629</v>
      </c>
      <c r="D342" s="233" t="s">
        <v>1468</v>
      </c>
      <c r="E342" s="233" t="s">
        <v>2593</v>
      </c>
      <c r="F342" s="233" t="s">
        <v>2543</v>
      </c>
      <c r="G342" s="233" t="s">
        <v>2609</v>
      </c>
      <c r="H342" s="233"/>
      <c r="I342" s="233" t="s">
        <v>1469</v>
      </c>
      <c r="J342" s="325">
        <v>9580</v>
      </c>
      <c r="K342" s="233" t="s">
        <v>2543</v>
      </c>
      <c r="L342" s="233" t="s">
        <v>2763</v>
      </c>
      <c r="M342" s="218" t="s">
        <v>2763</v>
      </c>
      <c r="Q342" s="218"/>
      <c r="AH342" s="233"/>
    </row>
    <row r="343" spans="3:34" x14ac:dyDescent="0.35">
      <c r="C343" s="233" t="s">
        <v>2629</v>
      </c>
      <c r="D343" s="233" t="s">
        <v>1468</v>
      </c>
      <c r="E343" s="233" t="s">
        <v>2560</v>
      </c>
      <c r="F343" s="233" t="s">
        <v>2543</v>
      </c>
      <c r="G343" s="233" t="s">
        <v>2609</v>
      </c>
      <c r="H343" s="233"/>
      <c r="I343" s="233" t="s">
        <v>1469</v>
      </c>
      <c r="J343" s="325">
        <v>864204.39</v>
      </c>
      <c r="K343" s="233" t="s">
        <v>2543</v>
      </c>
      <c r="L343" s="233" t="s">
        <v>2763</v>
      </c>
      <c r="M343" s="218" t="s">
        <v>2763</v>
      </c>
      <c r="Q343" s="218"/>
      <c r="AH343" s="233"/>
    </row>
    <row r="344" spans="3:34" x14ac:dyDescent="0.35">
      <c r="C344" s="233" t="s">
        <v>2629</v>
      </c>
      <c r="D344" s="233" t="s">
        <v>1468</v>
      </c>
      <c r="E344" s="233" t="s">
        <v>2599</v>
      </c>
      <c r="F344" s="233" t="s">
        <v>2543</v>
      </c>
      <c r="G344" s="233" t="s">
        <v>2609</v>
      </c>
      <c r="H344" s="233"/>
      <c r="I344" s="233" t="s">
        <v>1469</v>
      </c>
      <c r="J344" s="325">
        <v>108</v>
      </c>
      <c r="K344" s="233" t="s">
        <v>2543</v>
      </c>
      <c r="L344" s="233" t="s">
        <v>2763</v>
      </c>
      <c r="M344" s="218" t="s">
        <v>2763</v>
      </c>
      <c r="Q344" s="218"/>
      <c r="AH344" s="233"/>
    </row>
    <row r="345" spans="3:34" x14ac:dyDescent="0.35">
      <c r="C345" s="233" t="s">
        <v>2630</v>
      </c>
      <c r="D345" s="233" t="s">
        <v>1468</v>
      </c>
      <c r="E345" s="233" t="s">
        <v>2558</v>
      </c>
      <c r="F345" s="233" t="s">
        <v>2543</v>
      </c>
      <c r="G345" s="233" t="s">
        <v>2609</v>
      </c>
      <c r="H345" s="233"/>
      <c r="I345" s="233" t="s">
        <v>1469</v>
      </c>
      <c r="J345" s="325">
        <v>2297373.0299999998</v>
      </c>
      <c r="K345" s="233" t="s">
        <v>2543</v>
      </c>
      <c r="L345" s="233" t="s">
        <v>2763</v>
      </c>
      <c r="M345" s="218" t="s">
        <v>2763</v>
      </c>
      <c r="Q345" s="218"/>
      <c r="AH345" s="233"/>
    </row>
    <row r="346" spans="3:34" x14ac:dyDescent="0.35">
      <c r="C346" s="233" t="s">
        <v>2630</v>
      </c>
      <c r="D346" s="233" t="s">
        <v>1468</v>
      </c>
      <c r="E346" s="233" t="s">
        <v>2557</v>
      </c>
      <c r="F346" s="233" t="s">
        <v>2543</v>
      </c>
      <c r="G346" s="233" t="s">
        <v>2609</v>
      </c>
      <c r="H346" s="233"/>
      <c r="I346" s="233" t="s">
        <v>1469</v>
      </c>
      <c r="J346" s="325">
        <v>1484720.35</v>
      </c>
      <c r="K346" s="233" t="s">
        <v>2543</v>
      </c>
      <c r="L346" s="233" t="s">
        <v>2763</v>
      </c>
      <c r="M346" s="218" t="s">
        <v>2763</v>
      </c>
      <c r="Q346" s="218"/>
      <c r="AH346" s="233"/>
    </row>
    <row r="347" spans="3:34" x14ac:dyDescent="0.35">
      <c r="C347" s="233" t="s">
        <v>2631</v>
      </c>
      <c r="D347" s="233" t="s">
        <v>1468</v>
      </c>
      <c r="E347" s="233" t="s">
        <v>2571</v>
      </c>
      <c r="F347" s="233" t="s">
        <v>2543</v>
      </c>
      <c r="G347" s="233" t="s">
        <v>2609</v>
      </c>
      <c r="H347" s="233"/>
      <c r="I347" s="233" t="s">
        <v>1469</v>
      </c>
      <c r="J347" s="325">
        <v>320812.64</v>
      </c>
      <c r="K347" s="233" t="s">
        <v>2543</v>
      </c>
      <c r="L347" s="233" t="s">
        <v>2763</v>
      </c>
      <c r="M347" s="218" t="s">
        <v>2763</v>
      </c>
      <c r="Q347" s="218"/>
      <c r="AH347" s="233"/>
    </row>
    <row r="348" spans="3:34" x14ac:dyDescent="0.35">
      <c r="C348" s="233" t="s">
        <v>2631</v>
      </c>
      <c r="D348" s="233" t="s">
        <v>1468</v>
      </c>
      <c r="E348" s="233" t="s">
        <v>2578</v>
      </c>
      <c r="F348" s="233" t="s">
        <v>2543</v>
      </c>
      <c r="G348" s="233" t="s">
        <v>2609</v>
      </c>
      <c r="H348" s="233"/>
      <c r="I348" s="233" t="s">
        <v>1469</v>
      </c>
      <c r="J348" s="325">
        <v>16545.22</v>
      </c>
      <c r="K348" s="233" t="s">
        <v>2543</v>
      </c>
      <c r="L348" s="233" t="s">
        <v>2763</v>
      </c>
      <c r="M348" s="218" t="s">
        <v>2763</v>
      </c>
      <c r="Q348" s="218"/>
      <c r="AH348" s="233"/>
    </row>
    <row r="349" spans="3:34" x14ac:dyDescent="0.35">
      <c r="C349" s="233" t="s">
        <v>2631</v>
      </c>
      <c r="D349" s="233" t="s">
        <v>1468</v>
      </c>
      <c r="E349" s="233" t="s">
        <v>2554</v>
      </c>
      <c r="F349" s="233" t="s">
        <v>2543</v>
      </c>
      <c r="G349" s="233" t="s">
        <v>2609</v>
      </c>
      <c r="H349" s="233"/>
      <c r="I349" s="233" t="s">
        <v>1469</v>
      </c>
      <c r="J349" s="325">
        <v>345.18</v>
      </c>
      <c r="K349" s="233" t="s">
        <v>2543</v>
      </c>
      <c r="L349" s="233" t="s">
        <v>2763</v>
      </c>
      <c r="M349" s="218" t="s">
        <v>2763</v>
      </c>
      <c r="Q349" s="218"/>
      <c r="AH349" s="233"/>
    </row>
    <row r="350" spans="3:34" x14ac:dyDescent="0.35">
      <c r="C350" s="233" t="s">
        <v>2631</v>
      </c>
      <c r="D350" s="233" t="s">
        <v>1468</v>
      </c>
      <c r="E350" s="233" t="s">
        <v>2575</v>
      </c>
      <c r="F350" s="233" t="s">
        <v>2543</v>
      </c>
      <c r="G350" s="233" t="s">
        <v>2609</v>
      </c>
      <c r="H350" s="233"/>
      <c r="I350" s="233" t="s">
        <v>1469</v>
      </c>
      <c r="J350" s="325">
        <v>505931.27</v>
      </c>
      <c r="K350" s="233" t="s">
        <v>2543</v>
      </c>
      <c r="L350" s="233" t="s">
        <v>2763</v>
      </c>
      <c r="M350" s="218" t="s">
        <v>2763</v>
      </c>
      <c r="Q350" s="218"/>
      <c r="AH350" s="233"/>
    </row>
    <row r="351" spans="3:34" x14ac:dyDescent="0.35">
      <c r="C351" s="233" t="s">
        <v>2631</v>
      </c>
      <c r="D351" s="233" t="s">
        <v>1468</v>
      </c>
      <c r="E351" s="233" t="s">
        <v>2556</v>
      </c>
      <c r="F351" s="233" t="s">
        <v>2543</v>
      </c>
      <c r="G351" s="233" t="s">
        <v>2609</v>
      </c>
      <c r="H351" s="233"/>
      <c r="I351" s="233" t="s">
        <v>1469</v>
      </c>
      <c r="J351" s="325">
        <v>3303553.88</v>
      </c>
      <c r="K351" s="233" t="s">
        <v>2543</v>
      </c>
      <c r="L351" s="233" t="s">
        <v>2763</v>
      </c>
      <c r="M351" s="218" t="s">
        <v>2763</v>
      </c>
      <c r="Q351" s="218"/>
      <c r="AH351" s="233"/>
    </row>
    <row r="352" spans="3:34" x14ac:dyDescent="0.35">
      <c r="C352" s="233" t="s">
        <v>2631</v>
      </c>
      <c r="D352" s="233" t="s">
        <v>1468</v>
      </c>
      <c r="E352" s="233" t="s">
        <v>2558</v>
      </c>
      <c r="F352" s="233" t="s">
        <v>2543</v>
      </c>
      <c r="G352" s="233" t="s">
        <v>2609</v>
      </c>
      <c r="H352" s="233"/>
      <c r="I352" s="233" t="s">
        <v>1469</v>
      </c>
      <c r="J352" s="325">
        <v>444.59</v>
      </c>
      <c r="K352" s="233" t="s">
        <v>2543</v>
      </c>
      <c r="L352" s="233" t="s">
        <v>2763</v>
      </c>
      <c r="M352" s="218" t="s">
        <v>2763</v>
      </c>
      <c r="Q352" s="218"/>
      <c r="AH352" s="233"/>
    </row>
    <row r="353" spans="3:34" x14ac:dyDescent="0.35">
      <c r="C353" s="233" t="s">
        <v>2631</v>
      </c>
      <c r="D353" s="233" t="s">
        <v>1468</v>
      </c>
      <c r="E353" s="233" t="s">
        <v>2557</v>
      </c>
      <c r="F353" s="233" t="s">
        <v>2543</v>
      </c>
      <c r="G353" s="233" t="s">
        <v>2609</v>
      </c>
      <c r="H353" s="233"/>
      <c r="I353" s="233" t="s">
        <v>1469</v>
      </c>
      <c r="J353" s="325">
        <v>889301.66</v>
      </c>
      <c r="K353" s="233" t="s">
        <v>2543</v>
      </c>
      <c r="L353" s="233" t="s">
        <v>2763</v>
      </c>
      <c r="M353" s="218" t="s">
        <v>2763</v>
      </c>
      <c r="Q353" s="218"/>
      <c r="AH353" s="233"/>
    </row>
    <row r="354" spans="3:34" x14ac:dyDescent="0.35">
      <c r="C354" s="233" t="s">
        <v>2631</v>
      </c>
      <c r="D354" s="233" t="s">
        <v>1468</v>
      </c>
      <c r="E354" s="233" t="s">
        <v>2573</v>
      </c>
      <c r="F354" s="233" t="s">
        <v>2543</v>
      </c>
      <c r="G354" s="233" t="s">
        <v>2609</v>
      </c>
      <c r="H354" s="233"/>
      <c r="I354" s="233" t="s">
        <v>1469</v>
      </c>
      <c r="J354" s="325">
        <v>275633.28000000003</v>
      </c>
      <c r="K354" s="233" t="s">
        <v>2543</v>
      </c>
      <c r="L354" s="233" t="s">
        <v>2763</v>
      </c>
      <c r="M354" s="218" t="s">
        <v>2763</v>
      </c>
      <c r="Q354" s="218"/>
      <c r="AH354" s="233"/>
    </row>
    <row r="355" spans="3:34" x14ac:dyDescent="0.35">
      <c r="C355" s="233" t="s">
        <v>2631</v>
      </c>
      <c r="D355" s="233" t="s">
        <v>1468</v>
      </c>
      <c r="E355" s="233" t="s">
        <v>2577</v>
      </c>
      <c r="F355" s="233" t="s">
        <v>2543</v>
      </c>
      <c r="G355" s="233" t="s">
        <v>2609</v>
      </c>
      <c r="H355" s="233"/>
      <c r="I355" s="233" t="s">
        <v>1469</v>
      </c>
      <c r="J355" s="325">
        <v>7033.84</v>
      </c>
      <c r="K355" s="233" t="s">
        <v>2543</v>
      </c>
      <c r="L355" s="233" t="s">
        <v>2763</v>
      </c>
      <c r="M355" s="218" t="s">
        <v>2763</v>
      </c>
      <c r="Q355" s="218"/>
      <c r="AH355" s="233"/>
    </row>
    <row r="356" spans="3:34" x14ac:dyDescent="0.35">
      <c r="C356" s="233" t="s">
        <v>2631</v>
      </c>
      <c r="D356" s="233" t="s">
        <v>1468</v>
      </c>
      <c r="E356" s="233" t="s">
        <v>2598</v>
      </c>
      <c r="F356" s="233" t="s">
        <v>2543</v>
      </c>
      <c r="G356" s="233" t="s">
        <v>2609</v>
      </c>
      <c r="H356" s="233"/>
      <c r="I356" s="233" t="s">
        <v>1469</v>
      </c>
      <c r="J356" s="325">
        <v>10358.36</v>
      </c>
      <c r="K356" s="233" t="s">
        <v>2543</v>
      </c>
      <c r="L356" s="233" t="s">
        <v>2763</v>
      </c>
      <c r="M356" s="218" t="s">
        <v>2763</v>
      </c>
      <c r="Q356" s="218"/>
      <c r="AH356" s="233"/>
    </row>
    <row r="357" spans="3:34" x14ac:dyDescent="0.35">
      <c r="C357" s="233" t="s">
        <v>2631</v>
      </c>
      <c r="D357" s="233" t="s">
        <v>1468</v>
      </c>
      <c r="E357" s="233" t="s">
        <v>2599</v>
      </c>
      <c r="F357" s="233" t="s">
        <v>2543</v>
      </c>
      <c r="G357" s="233" t="s">
        <v>2609</v>
      </c>
      <c r="H357" s="233"/>
      <c r="I357" s="233" t="s">
        <v>1469</v>
      </c>
      <c r="J357" s="325">
        <v>19204.8</v>
      </c>
      <c r="K357" s="233" t="s">
        <v>2543</v>
      </c>
      <c r="L357" s="233" t="s">
        <v>2763</v>
      </c>
      <c r="M357" s="218" t="s">
        <v>2763</v>
      </c>
      <c r="Q357" s="218"/>
      <c r="AH357" s="233"/>
    </row>
    <row r="358" spans="3:34" ht="16" x14ac:dyDescent="0.35">
      <c r="C358" s="71" t="s">
        <v>2852</v>
      </c>
      <c r="D358" s="233" t="s">
        <v>1468</v>
      </c>
      <c r="E358" s="233" t="s">
        <v>2571</v>
      </c>
      <c r="F358" s="233" t="s">
        <v>2543</v>
      </c>
      <c r="G358" s="233" t="s">
        <v>2609</v>
      </c>
      <c r="H358" s="233"/>
      <c r="I358" s="233" t="s">
        <v>1469</v>
      </c>
      <c r="J358" s="325">
        <v>441987.31</v>
      </c>
      <c r="K358" s="233" t="s">
        <v>2543</v>
      </c>
      <c r="L358" s="233" t="s">
        <v>2763</v>
      </c>
      <c r="M358" s="218" t="s">
        <v>2763</v>
      </c>
      <c r="Q358" s="218"/>
      <c r="AH358" s="233"/>
    </row>
    <row r="359" spans="3:34" ht="16" x14ac:dyDescent="0.35">
      <c r="C359" s="71" t="s">
        <v>2852</v>
      </c>
      <c r="D359" s="233" t="s">
        <v>1468</v>
      </c>
      <c r="E359" s="233" t="s">
        <v>2578</v>
      </c>
      <c r="F359" s="233" t="s">
        <v>2543</v>
      </c>
      <c r="G359" s="233" t="s">
        <v>2609</v>
      </c>
      <c r="H359" s="233"/>
      <c r="I359" s="233" t="s">
        <v>1469</v>
      </c>
      <c r="J359" s="325">
        <v>47249.77</v>
      </c>
      <c r="K359" s="233" t="s">
        <v>2543</v>
      </c>
      <c r="L359" s="233" t="s">
        <v>2763</v>
      </c>
      <c r="M359" s="218" t="s">
        <v>2763</v>
      </c>
      <c r="Q359" s="218"/>
      <c r="AH359" s="233"/>
    </row>
    <row r="360" spans="3:34" ht="16" x14ac:dyDescent="0.35">
      <c r="C360" s="71" t="s">
        <v>2852</v>
      </c>
      <c r="D360" s="233" t="s">
        <v>1468</v>
      </c>
      <c r="E360" s="233" t="s">
        <v>2554</v>
      </c>
      <c r="F360" s="233" t="s">
        <v>2543</v>
      </c>
      <c r="G360" s="233" t="s">
        <v>2609</v>
      </c>
      <c r="H360" s="233"/>
      <c r="I360" s="233" t="s">
        <v>1469</v>
      </c>
      <c r="J360" s="325">
        <v>13305</v>
      </c>
      <c r="K360" s="233" t="s">
        <v>2543</v>
      </c>
      <c r="L360" s="233" t="s">
        <v>2763</v>
      </c>
      <c r="M360" s="218" t="s">
        <v>2763</v>
      </c>
      <c r="Q360" s="218"/>
      <c r="AH360" s="233"/>
    </row>
    <row r="361" spans="3:34" ht="16" x14ac:dyDescent="0.35">
      <c r="C361" s="71" t="s">
        <v>2852</v>
      </c>
      <c r="D361" s="233" t="s">
        <v>1468</v>
      </c>
      <c r="E361" s="233" t="s">
        <v>2556</v>
      </c>
      <c r="F361" s="233" t="s">
        <v>2543</v>
      </c>
      <c r="G361" s="233" t="s">
        <v>2609</v>
      </c>
      <c r="H361" s="233"/>
      <c r="I361" s="233" t="s">
        <v>1469</v>
      </c>
      <c r="J361" s="325">
        <v>26691637.739999998</v>
      </c>
      <c r="K361" s="233" t="s">
        <v>2543</v>
      </c>
      <c r="L361" s="233" t="s">
        <v>2763</v>
      </c>
      <c r="M361" s="218" t="s">
        <v>2763</v>
      </c>
      <c r="Q361" s="218"/>
      <c r="AH361" s="233"/>
    </row>
    <row r="362" spans="3:34" x14ac:dyDescent="0.35">
      <c r="C362" s="233" t="s">
        <v>2852</v>
      </c>
      <c r="D362" s="233" t="s">
        <v>1468</v>
      </c>
      <c r="E362" s="233" t="s">
        <v>2558</v>
      </c>
      <c r="F362" s="233" t="s">
        <v>2543</v>
      </c>
      <c r="G362" s="233" t="s">
        <v>2609</v>
      </c>
      <c r="H362" s="233"/>
      <c r="I362" s="233" t="s">
        <v>1469</v>
      </c>
      <c r="J362" s="325">
        <v>107166.39</v>
      </c>
      <c r="K362" s="233" t="s">
        <v>2543</v>
      </c>
      <c r="L362" s="233" t="s">
        <v>2763</v>
      </c>
      <c r="M362" s="218" t="s">
        <v>2763</v>
      </c>
      <c r="Q362" s="218"/>
      <c r="AH362" s="233"/>
    </row>
    <row r="363" spans="3:34" x14ac:dyDescent="0.35">
      <c r="C363" s="233" t="s">
        <v>2852</v>
      </c>
      <c r="D363" s="233" t="s">
        <v>1468</v>
      </c>
      <c r="E363" s="233" t="s">
        <v>2557</v>
      </c>
      <c r="F363" s="233" t="s">
        <v>2543</v>
      </c>
      <c r="G363" s="233" t="s">
        <v>2609</v>
      </c>
      <c r="H363" s="233"/>
      <c r="I363" s="233" t="s">
        <v>1469</v>
      </c>
      <c r="J363" s="325">
        <v>14669094.43</v>
      </c>
      <c r="K363" s="233" t="s">
        <v>2543</v>
      </c>
      <c r="L363" s="233" t="s">
        <v>2763</v>
      </c>
      <c r="M363" s="218" t="s">
        <v>2763</v>
      </c>
      <c r="Q363" s="218"/>
      <c r="AH363" s="233"/>
    </row>
    <row r="364" spans="3:34" x14ac:dyDescent="0.35">
      <c r="C364" s="233" t="s">
        <v>2852</v>
      </c>
      <c r="D364" s="233" t="s">
        <v>1468</v>
      </c>
      <c r="E364" s="233" t="s">
        <v>2573</v>
      </c>
      <c r="F364" s="233" t="s">
        <v>2543</v>
      </c>
      <c r="G364" s="233" t="s">
        <v>2609</v>
      </c>
      <c r="H364" s="233"/>
      <c r="I364" s="233" t="s">
        <v>1469</v>
      </c>
      <c r="J364" s="325">
        <v>30849.48</v>
      </c>
      <c r="K364" s="233" t="s">
        <v>2543</v>
      </c>
      <c r="L364" s="233" t="s">
        <v>2763</v>
      </c>
      <c r="M364" s="218" t="s">
        <v>2763</v>
      </c>
      <c r="Q364" s="218"/>
      <c r="AH364" s="233"/>
    </row>
    <row r="365" spans="3:34" x14ac:dyDescent="0.35">
      <c r="C365" s="233" t="s">
        <v>2852</v>
      </c>
      <c r="D365" s="233" t="s">
        <v>1468</v>
      </c>
      <c r="E365" s="233" t="s">
        <v>2586</v>
      </c>
      <c r="F365" s="233" t="s">
        <v>2543</v>
      </c>
      <c r="G365" s="233" t="s">
        <v>2609</v>
      </c>
      <c r="H365" s="233"/>
      <c r="I365" s="233" t="s">
        <v>1469</v>
      </c>
      <c r="J365" s="325">
        <v>177267.52</v>
      </c>
      <c r="K365" s="233" t="s">
        <v>2543</v>
      </c>
      <c r="L365" s="233" t="s">
        <v>2763</v>
      </c>
      <c r="M365" s="218" t="s">
        <v>2763</v>
      </c>
      <c r="Q365" s="218"/>
      <c r="AH365" s="233"/>
    </row>
    <row r="366" spans="3:34" x14ac:dyDescent="0.35">
      <c r="C366" s="233" t="s">
        <v>2852</v>
      </c>
      <c r="D366" s="233" t="s">
        <v>1468</v>
      </c>
      <c r="E366" s="233" t="s">
        <v>2579</v>
      </c>
      <c r="F366" s="233" t="s">
        <v>2543</v>
      </c>
      <c r="G366" s="233" t="s">
        <v>2609</v>
      </c>
      <c r="H366" s="233"/>
      <c r="I366" s="233" t="s">
        <v>1469</v>
      </c>
      <c r="J366" s="325">
        <v>426888</v>
      </c>
      <c r="K366" s="233" t="s">
        <v>2543</v>
      </c>
      <c r="L366" s="233" t="s">
        <v>2763</v>
      </c>
      <c r="M366" s="218" t="s">
        <v>2763</v>
      </c>
      <c r="Q366" s="218"/>
      <c r="AH366" s="233"/>
    </row>
    <row r="367" spans="3:34" x14ac:dyDescent="0.35">
      <c r="C367" s="233" t="s">
        <v>2852</v>
      </c>
      <c r="D367" s="233" t="s">
        <v>1468</v>
      </c>
      <c r="E367" s="233" t="s">
        <v>2555</v>
      </c>
      <c r="F367" s="233" t="s">
        <v>2543</v>
      </c>
      <c r="G367" s="233" t="s">
        <v>2609</v>
      </c>
      <c r="H367" s="233"/>
      <c r="I367" s="233" t="s">
        <v>1469</v>
      </c>
      <c r="J367" s="325">
        <v>323286.17</v>
      </c>
      <c r="K367" s="233" t="s">
        <v>2543</v>
      </c>
      <c r="L367" s="233" t="s">
        <v>2763</v>
      </c>
      <c r="M367" s="218" t="s">
        <v>2763</v>
      </c>
      <c r="Q367" s="218"/>
      <c r="AH367" s="233"/>
    </row>
    <row r="368" spans="3:34" x14ac:dyDescent="0.35">
      <c r="C368" s="233" t="s">
        <v>2852</v>
      </c>
      <c r="D368" s="233" t="s">
        <v>1468</v>
      </c>
      <c r="E368" s="233" t="s">
        <v>2560</v>
      </c>
      <c r="F368" s="233" t="s">
        <v>2543</v>
      </c>
      <c r="G368" s="233" t="s">
        <v>2609</v>
      </c>
      <c r="H368" s="233"/>
      <c r="I368" s="233" t="s">
        <v>1469</v>
      </c>
      <c r="J368" s="325">
        <v>172.2</v>
      </c>
      <c r="K368" s="233" t="s">
        <v>2543</v>
      </c>
      <c r="L368" s="233" t="s">
        <v>2763</v>
      </c>
      <c r="M368" s="218" t="s">
        <v>2763</v>
      </c>
      <c r="Q368" s="218"/>
      <c r="AH368" s="233"/>
    </row>
    <row r="369" spans="3:34" x14ac:dyDescent="0.35">
      <c r="C369" s="233" t="s">
        <v>2852</v>
      </c>
      <c r="D369" s="233" t="s">
        <v>1468</v>
      </c>
      <c r="E369" s="233" t="s">
        <v>2599</v>
      </c>
      <c r="F369" s="233" t="s">
        <v>2543</v>
      </c>
      <c r="G369" s="233" t="s">
        <v>2609</v>
      </c>
      <c r="H369" s="233"/>
      <c r="I369" s="233" t="s">
        <v>1469</v>
      </c>
      <c r="J369" s="325">
        <v>108</v>
      </c>
      <c r="K369" s="233" t="s">
        <v>2543</v>
      </c>
      <c r="L369" s="233" t="s">
        <v>2763</v>
      </c>
      <c r="M369" s="218" t="s">
        <v>2763</v>
      </c>
      <c r="Q369" s="218"/>
      <c r="AH369" s="233"/>
    </row>
    <row r="370" spans="3:34" x14ac:dyDescent="0.35">
      <c r="C370" s="233" t="s">
        <v>2852</v>
      </c>
      <c r="D370" s="233" t="s">
        <v>1468</v>
      </c>
      <c r="E370" s="233" t="s">
        <v>2563</v>
      </c>
      <c r="F370" s="233" t="s">
        <v>2543</v>
      </c>
      <c r="G370" s="233" t="s">
        <v>2609</v>
      </c>
      <c r="H370" s="233"/>
      <c r="I370" s="233" t="s">
        <v>1469</v>
      </c>
      <c r="J370" s="325">
        <v>265</v>
      </c>
      <c r="K370" s="233" t="s">
        <v>2543</v>
      </c>
      <c r="L370" s="233" t="s">
        <v>2763</v>
      </c>
      <c r="M370" s="218" t="s">
        <v>2763</v>
      </c>
      <c r="Q370" s="218"/>
      <c r="AH370" s="233"/>
    </row>
    <row r="371" spans="3:34" x14ac:dyDescent="0.35">
      <c r="C371" s="233" t="s">
        <v>2852</v>
      </c>
      <c r="D371" s="233" t="s">
        <v>1468</v>
      </c>
      <c r="E371" s="233" t="s">
        <v>2560</v>
      </c>
      <c r="F371" s="233" t="s">
        <v>2543</v>
      </c>
      <c r="G371" s="233" t="s">
        <v>2609</v>
      </c>
      <c r="H371" s="233"/>
      <c r="I371" s="233" t="s">
        <v>1469</v>
      </c>
      <c r="J371" s="325">
        <v>175053.2</v>
      </c>
      <c r="K371" s="233" t="s">
        <v>2543</v>
      </c>
      <c r="L371" s="233" t="s">
        <v>2763</v>
      </c>
      <c r="M371" s="218" t="s">
        <v>2763</v>
      </c>
      <c r="Q371" s="218"/>
      <c r="AH371" s="233"/>
    </row>
    <row r="372" spans="3:34" x14ac:dyDescent="0.35">
      <c r="C372" s="233" t="s">
        <v>2852</v>
      </c>
      <c r="D372" s="233" t="s">
        <v>1468</v>
      </c>
      <c r="E372" s="233" t="s">
        <v>2599</v>
      </c>
      <c r="F372" s="233" t="s">
        <v>2543</v>
      </c>
      <c r="G372" s="233" t="s">
        <v>2609</v>
      </c>
      <c r="H372" s="233"/>
      <c r="I372" s="233" t="s">
        <v>1469</v>
      </c>
      <c r="J372" s="325">
        <v>33585.449999999997</v>
      </c>
      <c r="K372" s="233" t="s">
        <v>2543</v>
      </c>
      <c r="L372" s="233" t="s">
        <v>2763</v>
      </c>
      <c r="M372" s="218" t="s">
        <v>2763</v>
      </c>
      <c r="Q372" s="218"/>
      <c r="AH372" s="233"/>
    </row>
    <row r="373" spans="3:34" x14ac:dyDescent="0.35">
      <c r="C373" s="233" t="s">
        <v>2632</v>
      </c>
      <c r="D373" s="233" t="s">
        <v>1468</v>
      </c>
      <c r="E373" s="233" t="s">
        <v>2571</v>
      </c>
      <c r="F373" s="233" t="s">
        <v>2543</v>
      </c>
      <c r="G373" s="233" t="s">
        <v>2609</v>
      </c>
      <c r="H373" s="233"/>
      <c r="I373" s="233" t="s">
        <v>1469</v>
      </c>
      <c r="J373" s="325">
        <v>34808.04</v>
      </c>
      <c r="K373" s="233" t="s">
        <v>2543</v>
      </c>
      <c r="L373" s="233" t="s">
        <v>2763</v>
      </c>
      <c r="M373" s="218" t="s">
        <v>2763</v>
      </c>
      <c r="Q373" s="218"/>
      <c r="AH373" s="233"/>
    </row>
    <row r="374" spans="3:34" x14ac:dyDescent="0.35">
      <c r="C374" s="233" t="s">
        <v>2632</v>
      </c>
      <c r="D374" s="233" t="s">
        <v>1468</v>
      </c>
      <c r="E374" s="233" t="s">
        <v>2578</v>
      </c>
      <c r="F374" s="233" t="s">
        <v>2543</v>
      </c>
      <c r="G374" s="233" t="s">
        <v>2609</v>
      </c>
      <c r="H374" s="233"/>
      <c r="I374" s="233" t="s">
        <v>1469</v>
      </c>
      <c r="J374" s="325">
        <v>8725.83</v>
      </c>
      <c r="K374" s="233" t="s">
        <v>2543</v>
      </c>
      <c r="L374" s="233" t="s">
        <v>2763</v>
      </c>
      <c r="M374" s="218" t="s">
        <v>2763</v>
      </c>
      <c r="Q374" s="218"/>
      <c r="AH374" s="233"/>
    </row>
    <row r="375" spans="3:34" x14ac:dyDescent="0.35">
      <c r="C375" s="233" t="s">
        <v>2632</v>
      </c>
      <c r="D375" s="233" t="s">
        <v>1468</v>
      </c>
      <c r="E375" s="233" t="s">
        <v>2554</v>
      </c>
      <c r="F375" s="233" t="s">
        <v>2543</v>
      </c>
      <c r="G375" s="233" t="s">
        <v>2609</v>
      </c>
      <c r="H375" s="233"/>
      <c r="I375" s="233" t="s">
        <v>1469</v>
      </c>
      <c r="J375" s="325">
        <v>8067.4</v>
      </c>
      <c r="K375" s="233" t="s">
        <v>2543</v>
      </c>
      <c r="L375" s="233" t="s">
        <v>2763</v>
      </c>
      <c r="M375" s="218" t="s">
        <v>2763</v>
      </c>
      <c r="Q375" s="218"/>
      <c r="AH375" s="233"/>
    </row>
    <row r="376" spans="3:34" x14ac:dyDescent="0.35">
      <c r="C376" s="233" t="s">
        <v>2632</v>
      </c>
      <c r="D376" s="233" t="s">
        <v>1468</v>
      </c>
      <c r="E376" s="233" t="s">
        <v>2556</v>
      </c>
      <c r="F376" s="233" t="s">
        <v>2543</v>
      </c>
      <c r="G376" s="233" t="s">
        <v>2609</v>
      </c>
      <c r="H376" s="233"/>
      <c r="I376" s="233" t="s">
        <v>1469</v>
      </c>
      <c r="J376" s="325">
        <v>47897.38</v>
      </c>
      <c r="K376" s="233" t="s">
        <v>2543</v>
      </c>
      <c r="L376" s="233" t="s">
        <v>2763</v>
      </c>
      <c r="M376" s="218" t="s">
        <v>2763</v>
      </c>
      <c r="Q376" s="218"/>
      <c r="AH376" s="233"/>
    </row>
    <row r="377" spans="3:34" x14ac:dyDescent="0.35">
      <c r="C377" s="233" t="s">
        <v>2632</v>
      </c>
      <c r="D377" s="233" t="s">
        <v>1468</v>
      </c>
      <c r="E377" s="233" t="s">
        <v>2558</v>
      </c>
      <c r="F377" s="233" t="s">
        <v>2543</v>
      </c>
      <c r="G377" s="233" t="s">
        <v>2609</v>
      </c>
      <c r="H377" s="233"/>
      <c r="I377" s="233" t="s">
        <v>1469</v>
      </c>
      <c r="J377" s="325">
        <v>232299.46</v>
      </c>
      <c r="K377" s="233" t="s">
        <v>2543</v>
      </c>
      <c r="L377" s="233" t="s">
        <v>2763</v>
      </c>
      <c r="M377" s="218" t="s">
        <v>2763</v>
      </c>
      <c r="Q377" s="218"/>
      <c r="AH377" s="233"/>
    </row>
    <row r="378" spans="3:34" x14ac:dyDescent="0.35">
      <c r="C378" s="233" t="s">
        <v>2632</v>
      </c>
      <c r="D378" s="233" t="s">
        <v>1468</v>
      </c>
      <c r="E378" s="233" t="s">
        <v>2557</v>
      </c>
      <c r="F378" s="233" t="s">
        <v>2543</v>
      </c>
      <c r="G378" s="233" t="s">
        <v>2609</v>
      </c>
      <c r="H378" s="233"/>
      <c r="I378" s="233" t="s">
        <v>1469</v>
      </c>
      <c r="J378" s="325">
        <v>90989.78</v>
      </c>
      <c r="K378" s="233" t="s">
        <v>2543</v>
      </c>
      <c r="L378" s="233" t="s">
        <v>2763</v>
      </c>
      <c r="M378" s="218" t="s">
        <v>2763</v>
      </c>
      <c r="Q378" s="218"/>
      <c r="AH378" s="233"/>
    </row>
    <row r="379" spans="3:34" x14ac:dyDescent="0.35">
      <c r="C379" s="233" t="s">
        <v>2632</v>
      </c>
      <c r="D379" s="233" t="s">
        <v>1468</v>
      </c>
      <c r="E379" s="233" t="s">
        <v>2586</v>
      </c>
      <c r="F379" s="233" t="s">
        <v>2543</v>
      </c>
      <c r="G379" s="233" t="s">
        <v>2609</v>
      </c>
      <c r="H379" s="233"/>
      <c r="I379" s="233" t="s">
        <v>1469</v>
      </c>
      <c r="J379" s="325">
        <v>1362.79</v>
      </c>
      <c r="K379" s="233" t="s">
        <v>2543</v>
      </c>
      <c r="L379" s="233" t="s">
        <v>2763</v>
      </c>
      <c r="M379" s="218" t="s">
        <v>2763</v>
      </c>
      <c r="Q379" s="218"/>
      <c r="AH379" s="233"/>
    </row>
    <row r="380" spans="3:34" x14ac:dyDescent="0.35">
      <c r="C380" s="233" t="s">
        <v>2632</v>
      </c>
      <c r="D380" s="233" t="s">
        <v>1468</v>
      </c>
      <c r="E380" s="233" t="s">
        <v>2560</v>
      </c>
      <c r="F380" s="233" t="s">
        <v>2543</v>
      </c>
      <c r="G380" s="233" t="s">
        <v>2609</v>
      </c>
      <c r="H380" s="233"/>
      <c r="I380" s="233" t="s">
        <v>1469</v>
      </c>
      <c r="J380" s="325">
        <v>38342</v>
      </c>
      <c r="K380" s="233" t="s">
        <v>2543</v>
      </c>
      <c r="L380" s="233" t="s">
        <v>2763</v>
      </c>
      <c r="M380" s="218" t="s">
        <v>2763</v>
      </c>
      <c r="Q380" s="218"/>
      <c r="AH380" s="233"/>
    </row>
    <row r="381" spans="3:34" x14ac:dyDescent="0.35">
      <c r="C381" s="233" t="s">
        <v>2632</v>
      </c>
      <c r="D381" s="233" t="s">
        <v>1468</v>
      </c>
      <c r="E381" s="233" t="s">
        <v>2560</v>
      </c>
      <c r="F381" s="233" t="s">
        <v>2543</v>
      </c>
      <c r="G381" s="233" t="s">
        <v>2609</v>
      </c>
      <c r="H381" s="233"/>
      <c r="I381" s="233" t="s">
        <v>1469</v>
      </c>
      <c r="J381" s="325">
        <v>1921.56</v>
      </c>
      <c r="K381" s="233" t="s">
        <v>2543</v>
      </c>
      <c r="L381" s="233" t="s">
        <v>2763</v>
      </c>
      <c r="M381" s="218" t="s">
        <v>2763</v>
      </c>
      <c r="Q381" s="218"/>
      <c r="AH381" s="233"/>
    </row>
    <row r="382" spans="3:34" x14ac:dyDescent="0.35">
      <c r="C382" s="233" t="s">
        <v>2632</v>
      </c>
      <c r="D382" s="233" t="s">
        <v>1468</v>
      </c>
      <c r="E382" s="233" t="s">
        <v>2599</v>
      </c>
      <c r="F382" s="233" t="s">
        <v>2543</v>
      </c>
      <c r="G382" s="233" t="s">
        <v>2609</v>
      </c>
      <c r="H382" s="233"/>
      <c r="I382" s="233" t="s">
        <v>1469</v>
      </c>
      <c r="J382" s="325">
        <v>108</v>
      </c>
      <c r="K382" s="233" t="s">
        <v>2543</v>
      </c>
      <c r="L382" s="233" t="s">
        <v>2763</v>
      </c>
      <c r="M382" s="218" t="s">
        <v>2763</v>
      </c>
      <c r="Q382" s="218"/>
      <c r="AH382" s="233"/>
    </row>
    <row r="383" spans="3:34" ht="16" x14ac:dyDescent="0.35">
      <c r="C383" s="71" t="s">
        <v>2853</v>
      </c>
      <c r="D383" s="233" t="s">
        <v>1468</v>
      </c>
      <c r="E383" s="233" t="s">
        <v>2571</v>
      </c>
      <c r="F383" s="233" t="s">
        <v>2543</v>
      </c>
      <c r="G383" s="233" t="s">
        <v>2609</v>
      </c>
      <c r="H383" s="233"/>
      <c r="I383" s="233" t="s">
        <v>1469</v>
      </c>
      <c r="J383" s="325">
        <v>777346.17</v>
      </c>
      <c r="K383" s="233" t="s">
        <v>2543</v>
      </c>
      <c r="L383" s="233" t="s">
        <v>2763</v>
      </c>
      <c r="M383" s="218" t="s">
        <v>2763</v>
      </c>
      <c r="Q383" s="218"/>
      <c r="AH383" s="233"/>
    </row>
    <row r="384" spans="3:34" ht="16" x14ac:dyDescent="0.35">
      <c r="C384" s="71" t="s">
        <v>2853</v>
      </c>
      <c r="D384" s="233" t="s">
        <v>1468</v>
      </c>
      <c r="E384" s="233" t="s">
        <v>2578</v>
      </c>
      <c r="F384" s="233" t="s">
        <v>2543</v>
      </c>
      <c r="G384" s="233" t="s">
        <v>2609</v>
      </c>
      <c r="H384" s="233"/>
      <c r="I384" s="233" t="s">
        <v>1469</v>
      </c>
      <c r="J384" s="325">
        <v>274187.73</v>
      </c>
      <c r="K384" s="233" t="s">
        <v>2543</v>
      </c>
      <c r="L384" s="233" t="s">
        <v>2763</v>
      </c>
      <c r="M384" s="218" t="s">
        <v>2763</v>
      </c>
      <c r="Q384" s="218"/>
      <c r="AH384" s="233"/>
    </row>
    <row r="385" spans="3:34" ht="16" x14ac:dyDescent="0.35">
      <c r="C385" s="71" t="s">
        <v>2853</v>
      </c>
      <c r="D385" s="233" t="s">
        <v>1468</v>
      </c>
      <c r="E385" s="233" t="s">
        <v>2554</v>
      </c>
      <c r="F385" s="233" t="s">
        <v>2543</v>
      </c>
      <c r="G385" s="233" t="s">
        <v>2609</v>
      </c>
      <c r="H385" s="233"/>
      <c r="I385" s="233" t="s">
        <v>1469</v>
      </c>
      <c r="J385" s="325">
        <v>1770279.15</v>
      </c>
      <c r="K385" s="233" t="s">
        <v>2543</v>
      </c>
      <c r="L385" s="233" t="s">
        <v>2763</v>
      </c>
      <c r="M385" s="218" t="s">
        <v>2763</v>
      </c>
      <c r="Q385" s="218"/>
      <c r="AH385" s="233"/>
    </row>
    <row r="386" spans="3:34" ht="16" x14ac:dyDescent="0.35">
      <c r="C386" s="71" t="s">
        <v>2853</v>
      </c>
      <c r="D386" s="233" t="s">
        <v>1468</v>
      </c>
      <c r="E386" s="233" t="s">
        <v>2575</v>
      </c>
      <c r="F386" s="233" t="s">
        <v>2543</v>
      </c>
      <c r="G386" s="233" t="s">
        <v>2609</v>
      </c>
      <c r="H386" s="233"/>
      <c r="I386" s="233" t="s">
        <v>1469</v>
      </c>
      <c r="J386" s="325">
        <v>1277686.94</v>
      </c>
      <c r="K386" s="233" t="s">
        <v>2543</v>
      </c>
      <c r="L386" s="233" t="s">
        <v>2763</v>
      </c>
      <c r="M386" s="218" t="s">
        <v>2763</v>
      </c>
      <c r="Q386" s="218"/>
      <c r="AH386" s="233"/>
    </row>
    <row r="387" spans="3:34" ht="16" x14ac:dyDescent="0.35">
      <c r="C387" s="71" t="s">
        <v>2853</v>
      </c>
      <c r="D387" s="233" t="s">
        <v>1468</v>
      </c>
      <c r="E387" s="233" t="s">
        <v>2556</v>
      </c>
      <c r="F387" s="233" t="s">
        <v>2543</v>
      </c>
      <c r="G387" s="233" t="s">
        <v>2609</v>
      </c>
      <c r="H387" s="233"/>
      <c r="I387" s="233" t="s">
        <v>1469</v>
      </c>
      <c r="J387" s="325">
        <v>6298362.7000000002</v>
      </c>
      <c r="K387" s="233" t="s">
        <v>2543</v>
      </c>
      <c r="L387" s="233" t="s">
        <v>2763</v>
      </c>
      <c r="M387" s="218" t="s">
        <v>2763</v>
      </c>
      <c r="Q387" s="218"/>
      <c r="AH387" s="233"/>
    </row>
    <row r="388" spans="3:34" x14ac:dyDescent="0.35">
      <c r="C388" s="233" t="s">
        <v>2853</v>
      </c>
      <c r="D388" s="233" t="s">
        <v>1468</v>
      </c>
      <c r="E388" s="233" t="s">
        <v>2558</v>
      </c>
      <c r="F388" s="233" t="s">
        <v>2543</v>
      </c>
      <c r="G388" s="233" t="s">
        <v>2609</v>
      </c>
      <c r="H388" s="233"/>
      <c r="I388" s="233" t="s">
        <v>1469</v>
      </c>
      <c r="J388" s="325">
        <v>21302.49</v>
      </c>
      <c r="K388" s="233" t="s">
        <v>2543</v>
      </c>
      <c r="L388" s="233" t="s">
        <v>2763</v>
      </c>
      <c r="M388" s="218" t="s">
        <v>2763</v>
      </c>
      <c r="Q388" s="218"/>
      <c r="AH388" s="233"/>
    </row>
    <row r="389" spans="3:34" x14ac:dyDescent="0.35">
      <c r="C389" s="233" t="s">
        <v>2853</v>
      </c>
      <c r="D389" s="233" t="s">
        <v>1468</v>
      </c>
      <c r="E389" s="233" t="s">
        <v>2557</v>
      </c>
      <c r="F389" s="233" t="s">
        <v>2543</v>
      </c>
      <c r="G389" s="233" t="s">
        <v>2609</v>
      </c>
      <c r="H389" s="233"/>
      <c r="I389" s="233" t="s">
        <v>1469</v>
      </c>
      <c r="J389" s="325">
        <v>16316883.859999999</v>
      </c>
      <c r="K389" s="233" t="s">
        <v>2543</v>
      </c>
      <c r="L389" s="233" t="s">
        <v>2763</v>
      </c>
      <c r="M389" s="218" t="s">
        <v>2763</v>
      </c>
      <c r="Q389" s="218"/>
      <c r="AH389" s="233"/>
    </row>
    <row r="390" spans="3:34" x14ac:dyDescent="0.35">
      <c r="C390" s="233" t="s">
        <v>2853</v>
      </c>
      <c r="D390" s="233" t="s">
        <v>1468</v>
      </c>
      <c r="E390" s="233" t="s">
        <v>2573</v>
      </c>
      <c r="F390" s="233" t="s">
        <v>2543</v>
      </c>
      <c r="G390" s="233" t="s">
        <v>2609</v>
      </c>
      <c r="H390" s="233"/>
      <c r="I390" s="233" t="s">
        <v>1469</v>
      </c>
      <c r="J390" s="325">
        <v>1265816.48</v>
      </c>
      <c r="K390" s="233" t="s">
        <v>2543</v>
      </c>
      <c r="L390" s="233" t="s">
        <v>2763</v>
      </c>
      <c r="M390" s="218" t="s">
        <v>2763</v>
      </c>
      <c r="Q390" s="218"/>
      <c r="AH390" s="233"/>
    </row>
    <row r="391" spans="3:34" x14ac:dyDescent="0.35">
      <c r="C391" s="233" t="s">
        <v>2853</v>
      </c>
      <c r="D391" s="233" t="s">
        <v>1468</v>
      </c>
      <c r="E391" s="233" t="s">
        <v>2555</v>
      </c>
      <c r="F391" s="233" t="s">
        <v>2543</v>
      </c>
      <c r="G391" s="233" t="s">
        <v>2609</v>
      </c>
      <c r="H391" s="233"/>
      <c r="I391" s="233" t="s">
        <v>1469</v>
      </c>
      <c r="J391" s="325">
        <v>20661336.210000001</v>
      </c>
      <c r="K391" s="233" t="s">
        <v>2543</v>
      </c>
      <c r="L391" s="233" t="s">
        <v>2763</v>
      </c>
      <c r="M391" s="218" t="s">
        <v>2763</v>
      </c>
      <c r="Q391" s="218"/>
      <c r="AH391" s="233"/>
    </row>
    <row r="392" spans="3:34" x14ac:dyDescent="0.35">
      <c r="C392" s="233" t="s">
        <v>2853</v>
      </c>
      <c r="D392" s="233" t="s">
        <v>1468</v>
      </c>
      <c r="E392" s="233" t="s">
        <v>2589</v>
      </c>
      <c r="F392" s="233" t="s">
        <v>2543</v>
      </c>
      <c r="G392" s="233" t="s">
        <v>2609</v>
      </c>
      <c r="H392" s="233"/>
      <c r="I392" s="233" t="s">
        <v>1469</v>
      </c>
      <c r="J392" s="325">
        <v>316418.09999999998</v>
      </c>
      <c r="K392" s="233" t="s">
        <v>2543</v>
      </c>
      <c r="L392" s="233" t="s">
        <v>2763</v>
      </c>
      <c r="M392" s="218" t="s">
        <v>2763</v>
      </c>
      <c r="Q392" s="218"/>
      <c r="AH392" s="233"/>
    </row>
    <row r="393" spans="3:34" x14ac:dyDescent="0.35">
      <c r="C393" s="233" t="s">
        <v>2853</v>
      </c>
      <c r="D393" s="233" t="s">
        <v>1468</v>
      </c>
      <c r="E393" s="233" t="s">
        <v>2598</v>
      </c>
      <c r="F393" s="233" t="s">
        <v>2543</v>
      </c>
      <c r="G393" s="233" t="s">
        <v>2609</v>
      </c>
      <c r="H393" s="233"/>
      <c r="I393" s="233" t="s">
        <v>1469</v>
      </c>
      <c r="J393" s="325">
        <v>20082.509999999998</v>
      </c>
      <c r="K393" s="233" t="s">
        <v>2543</v>
      </c>
      <c r="L393" s="233" t="s">
        <v>2763</v>
      </c>
      <c r="M393" s="218" t="s">
        <v>2763</v>
      </c>
      <c r="Q393" s="218"/>
      <c r="AH393" s="233"/>
    </row>
    <row r="394" spans="3:34" x14ac:dyDescent="0.35">
      <c r="C394" s="233" t="s">
        <v>2853</v>
      </c>
      <c r="D394" s="233" t="s">
        <v>1468</v>
      </c>
      <c r="E394" s="233" t="s">
        <v>2599</v>
      </c>
      <c r="F394" s="233" t="s">
        <v>2543</v>
      </c>
      <c r="G394" s="233" t="s">
        <v>2609</v>
      </c>
      <c r="H394" s="233"/>
      <c r="I394" s="233" t="s">
        <v>1469</v>
      </c>
      <c r="J394" s="325">
        <v>16755</v>
      </c>
      <c r="K394" s="233" t="s">
        <v>2543</v>
      </c>
      <c r="L394" s="233" t="s">
        <v>2763</v>
      </c>
      <c r="M394" s="218" t="s">
        <v>2763</v>
      </c>
      <c r="Q394" s="218"/>
      <c r="AH394" s="233"/>
    </row>
    <row r="395" spans="3:34" ht="16" x14ac:dyDescent="0.35">
      <c r="C395" s="71" t="s">
        <v>2854</v>
      </c>
      <c r="D395" s="233" t="s">
        <v>1468</v>
      </c>
      <c r="E395" s="233" t="s">
        <v>2571</v>
      </c>
      <c r="F395" s="233" t="s">
        <v>2543</v>
      </c>
      <c r="G395" s="233" t="s">
        <v>2609</v>
      </c>
      <c r="H395" s="233"/>
      <c r="I395" s="233" t="s">
        <v>1469</v>
      </c>
      <c r="J395" s="325">
        <v>705.54</v>
      </c>
      <c r="K395" s="233" t="s">
        <v>2543</v>
      </c>
      <c r="L395" s="233" t="s">
        <v>2763</v>
      </c>
      <c r="M395" s="218" t="s">
        <v>2763</v>
      </c>
      <c r="Q395" s="218"/>
      <c r="AH395" s="233"/>
    </row>
    <row r="396" spans="3:34" ht="16" x14ac:dyDescent="0.35">
      <c r="C396" s="71" t="s">
        <v>2854</v>
      </c>
      <c r="D396" s="233" t="s">
        <v>1468</v>
      </c>
      <c r="E396" s="233" t="s">
        <v>2554</v>
      </c>
      <c r="F396" s="233" t="s">
        <v>2543</v>
      </c>
      <c r="G396" s="233" t="s">
        <v>2609</v>
      </c>
      <c r="H396" s="233"/>
      <c r="I396" s="233" t="s">
        <v>1469</v>
      </c>
      <c r="J396" s="325">
        <v>345.18</v>
      </c>
      <c r="K396" s="233" t="s">
        <v>2543</v>
      </c>
      <c r="L396" s="233" t="s">
        <v>2763</v>
      </c>
      <c r="M396" s="218" t="s">
        <v>2763</v>
      </c>
      <c r="Q396" s="218"/>
      <c r="AH396" s="233"/>
    </row>
    <row r="397" spans="3:34" ht="16" x14ac:dyDescent="0.35">
      <c r="C397" s="71" t="s">
        <v>2854</v>
      </c>
      <c r="D397" s="233" t="s">
        <v>1468</v>
      </c>
      <c r="E397" s="233" t="s">
        <v>2575</v>
      </c>
      <c r="F397" s="233" t="s">
        <v>2543</v>
      </c>
      <c r="G397" s="233" t="s">
        <v>2609</v>
      </c>
      <c r="H397" s="233"/>
      <c r="I397" s="233" t="s">
        <v>1469</v>
      </c>
      <c r="J397" s="325">
        <v>18950</v>
      </c>
      <c r="K397" s="233" t="s">
        <v>2543</v>
      </c>
      <c r="L397" s="233" t="s">
        <v>2763</v>
      </c>
      <c r="M397" s="218" t="s">
        <v>2763</v>
      </c>
      <c r="Q397" s="218"/>
      <c r="AH397" s="233"/>
    </row>
    <row r="398" spans="3:34" ht="16" x14ac:dyDescent="0.35">
      <c r="C398" s="71" t="s">
        <v>2854</v>
      </c>
      <c r="D398" s="233" t="s">
        <v>1468</v>
      </c>
      <c r="E398" s="233" t="s">
        <v>2574</v>
      </c>
      <c r="F398" s="233" t="s">
        <v>2543</v>
      </c>
      <c r="G398" s="233" t="s">
        <v>2609</v>
      </c>
      <c r="H398" s="233"/>
      <c r="I398" s="233" t="s">
        <v>1469</v>
      </c>
      <c r="J398" s="325">
        <v>5442</v>
      </c>
      <c r="K398" s="233" t="s">
        <v>2543</v>
      </c>
      <c r="L398" s="233" t="s">
        <v>2763</v>
      </c>
      <c r="M398" s="218" t="s">
        <v>2763</v>
      </c>
      <c r="Q398" s="218"/>
      <c r="AH398" s="233"/>
    </row>
    <row r="399" spans="3:34" ht="16" x14ac:dyDescent="0.35">
      <c r="C399" s="71" t="s">
        <v>2854</v>
      </c>
      <c r="D399" s="233" t="s">
        <v>1468</v>
      </c>
      <c r="E399" s="233" t="s">
        <v>2556</v>
      </c>
      <c r="F399" s="233" t="s">
        <v>2543</v>
      </c>
      <c r="G399" s="233" t="s">
        <v>2609</v>
      </c>
      <c r="H399" s="233"/>
      <c r="I399" s="233" t="s">
        <v>1469</v>
      </c>
      <c r="J399" s="325">
        <v>3090655.87</v>
      </c>
      <c r="K399" s="233" t="s">
        <v>2543</v>
      </c>
      <c r="L399" s="233" t="s">
        <v>2763</v>
      </c>
      <c r="M399" s="218" t="s">
        <v>2763</v>
      </c>
      <c r="Q399" s="218"/>
      <c r="AH399" s="233"/>
    </row>
    <row r="400" spans="3:34" x14ac:dyDescent="0.35">
      <c r="C400" s="233" t="s">
        <v>2854</v>
      </c>
      <c r="D400" s="233" t="s">
        <v>1468</v>
      </c>
      <c r="E400" s="233" t="s">
        <v>2558</v>
      </c>
      <c r="F400" s="233" t="s">
        <v>2543</v>
      </c>
      <c r="G400" s="233" t="s">
        <v>2609</v>
      </c>
      <c r="H400" s="233"/>
      <c r="I400" s="233" t="s">
        <v>1469</v>
      </c>
      <c r="J400" s="325">
        <v>296682.06</v>
      </c>
      <c r="K400" s="233" t="s">
        <v>2543</v>
      </c>
      <c r="L400" s="233" t="s">
        <v>2763</v>
      </c>
      <c r="M400" s="218" t="s">
        <v>2763</v>
      </c>
      <c r="Q400" s="218"/>
      <c r="AH400" s="233"/>
    </row>
    <row r="401" spans="3:34" x14ac:dyDescent="0.35">
      <c r="C401" s="233" t="s">
        <v>2854</v>
      </c>
      <c r="D401" s="233" t="s">
        <v>1468</v>
      </c>
      <c r="E401" s="233" t="s">
        <v>2557</v>
      </c>
      <c r="F401" s="233" t="s">
        <v>2543</v>
      </c>
      <c r="G401" s="233" t="s">
        <v>2609</v>
      </c>
      <c r="H401" s="233"/>
      <c r="I401" s="233" t="s">
        <v>1469</v>
      </c>
      <c r="J401" s="325">
        <v>707775.77</v>
      </c>
      <c r="K401" s="233" t="s">
        <v>2543</v>
      </c>
      <c r="L401" s="233" t="s">
        <v>2763</v>
      </c>
      <c r="M401" s="218" t="s">
        <v>2763</v>
      </c>
      <c r="Q401" s="218"/>
      <c r="AH401" s="233"/>
    </row>
    <row r="402" spans="3:34" x14ac:dyDescent="0.35">
      <c r="C402" s="233" t="s">
        <v>2854</v>
      </c>
      <c r="D402" s="233" t="s">
        <v>1468</v>
      </c>
      <c r="E402" s="233" t="s">
        <v>2573</v>
      </c>
      <c r="F402" s="233" t="s">
        <v>2543</v>
      </c>
      <c r="G402" s="233" t="s">
        <v>2609</v>
      </c>
      <c r="H402" s="233"/>
      <c r="I402" s="233" t="s">
        <v>1469</v>
      </c>
      <c r="J402" s="325">
        <v>90699.839999999997</v>
      </c>
      <c r="K402" s="233" t="s">
        <v>2543</v>
      </c>
      <c r="L402" s="233" t="s">
        <v>2763</v>
      </c>
      <c r="M402" s="218" t="s">
        <v>2763</v>
      </c>
      <c r="Q402" s="218"/>
      <c r="AH402" s="233"/>
    </row>
    <row r="403" spans="3:34" x14ac:dyDescent="0.35">
      <c r="C403" s="233" t="s">
        <v>2854</v>
      </c>
      <c r="D403" s="233" t="s">
        <v>1468</v>
      </c>
      <c r="E403" s="233" t="s">
        <v>2586</v>
      </c>
      <c r="F403" s="233" t="s">
        <v>2543</v>
      </c>
      <c r="G403" s="233" t="s">
        <v>2609</v>
      </c>
      <c r="H403" s="233"/>
      <c r="I403" s="233" t="s">
        <v>1469</v>
      </c>
      <c r="J403" s="325">
        <v>35149.35</v>
      </c>
      <c r="K403" s="233" t="s">
        <v>2543</v>
      </c>
      <c r="L403" s="233" t="s">
        <v>2763</v>
      </c>
      <c r="M403" s="218" t="s">
        <v>2763</v>
      </c>
      <c r="Q403" s="218"/>
      <c r="AH403" s="233"/>
    </row>
    <row r="404" spans="3:34" x14ac:dyDescent="0.35">
      <c r="C404" s="233" t="s">
        <v>2854</v>
      </c>
      <c r="D404" s="233" t="s">
        <v>1468</v>
      </c>
      <c r="E404" s="233" t="s">
        <v>2555</v>
      </c>
      <c r="F404" s="233" t="s">
        <v>2543</v>
      </c>
      <c r="G404" s="233" t="s">
        <v>2609</v>
      </c>
      <c r="H404" s="233"/>
      <c r="I404" s="233" t="s">
        <v>1469</v>
      </c>
      <c r="J404" s="325">
        <v>271959.21999999997</v>
      </c>
      <c r="K404" s="233" t="s">
        <v>2543</v>
      </c>
      <c r="L404" s="233" t="s">
        <v>2763</v>
      </c>
      <c r="M404" s="218" t="s">
        <v>2763</v>
      </c>
      <c r="Q404" s="218"/>
      <c r="AH404" s="233"/>
    </row>
    <row r="405" spans="3:34" x14ac:dyDescent="0.35">
      <c r="C405" s="233" t="s">
        <v>2854</v>
      </c>
      <c r="D405" s="233" t="s">
        <v>1468</v>
      </c>
      <c r="E405" s="233" t="s">
        <v>2569</v>
      </c>
      <c r="F405" s="233" t="s">
        <v>2543</v>
      </c>
      <c r="G405" s="233" t="s">
        <v>2609</v>
      </c>
      <c r="H405" s="233"/>
      <c r="I405" s="233" t="s">
        <v>1469</v>
      </c>
      <c r="J405" s="325">
        <v>117653.54</v>
      </c>
      <c r="K405" s="233" t="s">
        <v>2543</v>
      </c>
      <c r="L405" s="233" t="s">
        <v>2763</v>
      </c>
      <c r="M405" s="218" t="s">
        <v>2763</v>
      </c>
      <c r="Q405" s="218"/>
      <c r="AH405" s="233"/>
    </row>
    <row r="406" spans="3:34" x14ac:dyDescent="0.35">
      <c r="C406" s="233" t="s">
        <v>2854</v>
      </c>
      <c r="D406" s="233" t="s">
        <v>1468</v>
      </c>
      <c r="E406" s="233" t="s">
        <v>2598</v>
      </c>
      <c r="F406" s="233" t="s">
        <v>2543</v>
      </c>
      <c r="G406" s="233" t="s">
        <v>2609</v>
      </c>
      <c r="H406" s="233"/>
      <c r="I406" s="233" t="s">
        <v>1469</v>
      </c>
      <c r="J406" s="325">
        <v>1260</v>
      </c>
      <c r="K406" s="233" t="s">
        <v>2543</v>
      </c>
      <c r="L406" s="233" t="s">
        <v>2763</v>
      </c>
      <c r="M406" s="218" t="s">
        <v>2763</v>
      </c>
      <c r="Q406" s="218"/>
      <c r="AH406" s="233"/>
    </row>
    <row r="407" spans="3:34" x14ac:dyDescent="0.35">
      <c r="C407" s="233" t="s">
        <v>2854</v>
      </c>
      <c r="D407" s="233" t="s">
        <v>1468</v>
      </c>
      <c r="E407" s="233" t="s">
        <v>2593</v>
      </c>
      <c r="F407" s="233" t="s">
        <v>2543</v>
      </c>
      <c r="G407" s="233" t="s">
        <v>2609</v>
      </c>
      <c r="H407" s="233"/>
      <c r="I407" s="233" t="s">
        <v>1469</v>
      </c>
      <c r="J407" s="325">
        <v>6000</v>
      </c>
      <c r="K407" s="233" t="s">
        <v>2543</v>
      </c>
      <c r="L407" s="233" t="s">
        <v>2763</v>
      </c>
      <c r="M407" s="218" t="s">
        <v>2763</v>
      </c>
      <c r="Q407" s="218"/>
      <c r="AH407" s="233"/>
    </row>
    <row r="408" spans="3:34" x14ac:dyDescent="0.35">
      <c r="C408" s="233" t="s">
        <v>2854</v>
      </c>
      <c r="D408" s="233" t="s">
        <v>1468</v>
      </c>
      <c r="E408" s="233" t="s">
        <v>2563</v>
      </c>
      <c r="F408" s="233" t="s">
        <v>2543</v>
      </c>
      <c r="G408" s="233" t="s">
        <v>2609</v>
      </c>
      <c r="H408" s="233"/>
      <c r="I408" s="233" t="s">
        <v>1469</v>
      </c>
      <c r="J408" s="325">
        <v>1046230</v>
      </c>
      <c r="K408" s="233" t="s">
        <v>2543</v>
      </c>
      <c r="L408" s="233" t="s">
        <v>2763</v>
      </c>
      <c r="M408" s="218" t="s">
        <v>2763</v>
      </c>
      <c r="Q408" s="218"/>
      <c r="AH408" s="233"/>
    </row>
    <row r="409" spans="3:34" x14ac:dyDescent="0.35">
      <c r="C409" s="233" t="s">
        <v>2854</v>
      </c>
      <c r="D409" s="233" t="s">
        <v>1468</v>
      </c>
      <c r="E409" s="233" t="s">
        <v>2560</v>
      </c>
      <c r="F409" s="233" t="s">
        <v>2543</v>
      </c>
      <c r="G409" s="233" t="s">
        <v>2609</v>
      </c>
      <c r="H409" s="233"/>
      <c r="I409" s="233" t="s">
        <v>1469</v>
      </c>
      <c r="J409" s="325">
        <v>1266915</v>
      </c>
      <c r="K409" s="233" t="s">
        <v>2543</v>
      </c>
      <c r="L409" s="233" t="s">
        <v>2763</v>
      </c>
      <c r="M409" s="218" t="s">
        <v>2763</v>
      </c>
      <c r="Q409" s="218"/>
      <c r="AH409" s="233"/>
    </row>
    <row r="410" spans="3:34" x14ac:dyDescent="0.35">
      <c r="C410" s="233" t="s">
        <v>2854</v>
      </c>
      <c r="D410" s="233" t="s">
        <v>1471</v>
      </c>
      <c r="E410" s="233" t="s">
        <v>2562</v>
      </c>
      <c r="F410" s="233" t="s">
        <v>2543</v>
      </c>
      <c r="G410" s="233" t="s">
        <v>2609</v>
      </c>
      <c r="H410" s="233"/>
      <c r="I410" s="233" t="s">
        <v>1469</v>
      </c>
      <c r="J410" s="325">
        <v>1299085.53</v>
      </c>
      <c r="K410" s="233" t="s">
        <v>2543</v>
      </c>
      <c r="L410" s="233" t="s">
        <v>2763</v>
      </c>
      <c r="M410" s="218" t="s">
        <v>2763</v>
      </c>
      <c r="Q410" s="218"/>
      <c r="AH410" s="233"/>
    </row>
    <row r="411" spans="3:34" ht="16" x14ac:dyDescent="0.35">
      <c r="C411" s="71" t="s">
        <v>2855</v>
      </c>
      <c r="D411" s="233" t="s">
        <v>1468</v>
      </c>
      <c r="E411" s="233" t="s">
        <v>2554</v>
      </c>
      <c r="F411" s="233" t="s">
        <v>2543</v>
      </c>
      <c r="G411" s="233" t="s">
        <v>2609</v>
      </c>
      <c r="H411" s="233"/>
      <c r="I411" s="233" t="s">
        <v>1469</v>
      </c>
      <c r="J411" s="325">
        <v>345.18</v>
      </c>
      <c r="K411" s="233" t="s">
        <v>2543</v>
      </c>
      <c r="L411" s="233" t="s">
        <v>2763</v>
      </c>
      <c r="M411" s="218" t="s">
        <v>2763</v>
      </c>
      <c r="Q411" s="218"/>
      <c r="AH411" s="233"/>
    </row>
    <row r="412" spans="3:34" ht="16" x14ac:dyDescent="0.35">
      <c r="C412" s="71" t="s">
        <v>2855</v>
      </c>
      <c r="D412" s="233" t="s">
        <v>1468</v>
      </c>
      <c r="E412" s="233" t="s">
        <v>2575</v>
      </c>
      <c r="F412" s="233" t="s">
        <v>2543</v>
      </c>
      <c r="G412" s="233" t="s">
        <v>2609</v>
      </c>
      <c r="H412" s="233"/>
      <c r="I412" s="233" t="s">
        <v>1469</v>
      </c>
      <c r="J412" s="325">
        <v>210763.58</v>
      </c>
      <c r="K412" s="233" t="s">
        <v>2543</v>
      </c>
      <c r="L412" s="233" t="s">
        <v>2763</v>
      </c>
      <c r="M412" s="218" t="s">
        <v>2763</v>
      </c>
      <c r="Q412" s="218"/>
      <c r="AH412" s="233"/>
    </row>
    <row r="413" spans="3:34" ht="16" x14ac:dyDescent="0.35">
      <c r="C413" s="71" t="s">
        <v>2855</v>
      </c>
      <c r="D413" s="233" t="s">
        <v>1468</v>
      </c>
      <c r="E413" s="233" t="s">
        <v>2556</v>
      </c>
      <c r="F413" s="233" t="s">
        <v>2543</v>
      </c>
      <c r="G413" s="233" t="s">
        <v>2609</v>
      </c>
      <c r="H413" s="233"/>
      <c r="I413" s="233" t="s">
        <v>1469</v>
      </c>
      <c r="J413" s="325">
        <v>2726886.1</v>
      </c>
      <c r="K413" s="233" t="s">
        <v>2543</v>
      </c>
      <c r="L413" s="233" t="s">
        <v>2763</v>
      </c>
      <c r="M413" s="218" t="s">
        <v>2763</v>
      </c>
      <c r="Q413" s="218"/>
      <c r="AH413" s="233"/>
    </row>
    <row r="414" spans="3:34" x14ac:dyDescent="0.35">
      <c r="C414" s="233" t="s">
        <v>2855</v>
      </c>
      <c r="D414" s="233" t="s">
        <v>1468</v>
      </c>
      <c r="E414" s="233" t="s">
        <v>2558</v>
      </c>
      <c r="F414" s="233" t="s">
        <v>2543</v>
      </c>
      <c r="G414" s="233" t="s">
        <v>2609</v>
      </c>
      <c r="H414" s="233"/>
      <c r="I414" s="233" t="s">
        <v>1469</v>
      </c>
      <c r="J414" s="325">
        <v>532.98</v>
      </c>
      <c r="K414" s="233" t="s">
        <v>2543</v>
      </c>
      <c r="L414" s="233" t="s">
        <v>2763</v>
      </c>
      <c r="M414" s="218" t="s">
        <v>2763</v>
      </c>
      <c r="Q414" s="218"/>
      <c r="AH414" s="233"/>
    </row>
    <row r="415" spans="3:34" x14ac:dyDescent="0.35">
      <c r="C415" s="233" t="s">
        <v>2855</v>
      </c>
      <c r="D415" s="233" t="s">
        <v>1468</v>
      </c>
      <c r="E415" s="233" t="s">
        <v>2557</v>
      </c>
      <c r="F415" s="233" t="s">
        <v>2543</v>
      </c>
      <c r="G415" s="233" t="s">
        <v>2609</v>
      </c>
      <c r="H415" s="233"/>
      <c r="I415" s="233" t="s">
        <v>1469</v>
      </c>
      <c r="J415" s="325">
        <v>1255678.1200000001</v>
      </c>
      <c r="K415" s="233" t="s">
        <v>2543</v>
      </c>
      <c r="L415" s="233" t="s">
        <v>2763</v>
      </c>
      <c r="M415" s="218" t="s">
        <v>2763</v>
      </c>
      <c r="Q415" s="218"/>
      <c r="AH415" s="233"/>
    </row>
    <row r="416" spans="3:34" x14ac:dyDescent="0.35">
      <c r="C416" s="233" t="s">
        <v>2855</v>
      </c>
      <c r="D416" s="233" t="s">
        <v>1468</v>
      </c>
      <c r="E416" s="233" t="s">
        <v>2586</v>
      </c>
      <c r="F416" s="233" t="s">
        <v>2543</v>
      </c>
      <c r="G416" s="233" t="s">
        <v>2609</v>
      </c>
      <c r="H416" s="233"/>
      <c r="I416" s="233" t="s">
        <v>1469</v>
      </c>
      <c r="J416" s="325">
        <v>12565.58</v>
      </c>
      <c r="K416" s="233" t="s">
        <v>2543</v>
      </c>
      <c r="L416" s="233" t="s">
        <v>2763</v>
      </c>
      <c r="M416" s="218" t="s">
        <v>2763</v>
      </c>
      <c r="Q416" s="218"/>
      <c r="AH416" s="233"/>
    </row>
    <row r="417" spans="3:34" ht="16" x14ac:dyDescent="0.35">
      <c r="C417" s="71" t="s">
        <v>2856</v>
      </c>
      <c r="D417" s="233" t="s">
        <v>1468</v>
      </c>
      <c r="E417" s="233" t="s">
        <v>2571</v>
      </c>
      <c r="F417" s="233" t="s">
        <v>2543</v>
      </c>
      <c r="G417" s="233" t="s">
        <v>2609</v>
      </c>
      <c r="H417" s="233"/>
      <c r="I417" s="233" t="s">
        <v>1469</v>
      </c>
      <c r="J417" s="325">
        <v>32763.040000000001</v>
      </c>
      <c r="K417" s="233" t="s">
        <v>2543</v>
      </c>
      <c r="L417" s="233" t="s">
        <v>2763</v>
      </c>
      <c r="M417" s="218" t="s">
        <v>2763</v>
      </c>
      <c r="Q417" s="218"/>
      <c r="AH417" s="233"/>
    </row>
    <row r="418" spans="3:34" ht="16" x14ac:dyDescent="0.35">
      <c r="C418" s="71" t="s">
        <v>2856</v>
      </c>
      <c r="D418" s="233" t="s">
        <v>1468</v>
      </c>
      <c r="E418" s="233" t="s">
        <v>2578</v>
      </c>
      <c r="F418" s="233" t="s">
        <v>2543</v>
      </c>
      <c r="G418" s="233" t="s">
        <v>2609</v>
      </c>
      <c r="H418" s="233"/>
      <c r="I418" s="233" t="s">
        <v>1469</v>
      </c>
      <c r="J418" s="325">
        <v>9198.44</v>
      </c>
      <c r="K418" s="233" t="s">
        <v>2543</v>
      </c>
      <c r="L418" s="233" t="s">
        <v>2763</v>
      </c>
      <c r="M418" s="218" t="s">
        <v>2763</v>
      </c>
      <c r="Q418" s="218"/>
      <c r="AH418" s="233"/>
    </row>
    <row r="419" spans="3:34" ht="16" x14ac:dyDescent="0.35">
      <c r="C419" s="71" t="s">
        <v>2856</v>
      </c>
      <c r="D419" s="233" t="s">
        <v>1468</v>
      </c>
      <c r="E419" s="233" t="s">
        <v>2554</v>
      </c>
      <c r="F419" s="233" t="s">
        <v>2543</v>
      </c>
      <c r="G419" s="233" t="s">
        <v>2609</v>
      </c>
      <c r="H419" s="233"/>
      <c r="I419" s="233" t="s">
        <v>1469</v>
      </c>
      <c r="J419" s="325">
        <v>3585.06</v>
      </c>
      <c r="K419" s="233" t="s">
        <v>2543</v>
      </c>
      <c r="L419" s="233" t="s">
        <v>2763</v>
      </c>
      <c r="M419" s="218" t="s">
        <v>2763</v>
      </c>
      <c r="Q419" s="218"/>
      <c r="AH419" s="233"/>
    </row>
    <row r="420" spans="3:34" x14ac:dyDescent="0.35">
      <c r="C420" s="233" t="s">
        <v>2856</v>
      </c>
      <c r="D420" s="233" t="s">
        <v>1468</v>
      </c>
      <c r="E420" s="233" t="s">
        <v>2557</v>
      </c>
      <c r="F420" s="233" t="s">
        <v>2543</v>
      </c>
      <c r="G420" s="233" t="s">
        <v>2609</v>
      </c>
      <c r="H420" s="233"/>
      <c r="I420" s="233" t="s">
        <v>1469</v>
      </c>
      <c r="J420" s="325">
        <v>117.3</v>
      </c>
      <c r="K420" s="233" t="s">
        <v>2543</v>
      </c>
      <c r="L420" s="233" t="s">
        <v>2763</v>
      </c>
      <c r="M420" s="218" t="s">
        <v>2763</v>
      </c>
      <c r="Q420" s="218"/>
      <c r="AH420" s="233"/>
    </row>
    <row r="421" spans="3:34" x14ac:dyDescent="0.35">
      <c r="C421" s="233" t="s">
        <v>2856</v>
      </c>
      <c r="D421" s="233" t="s">
        <v>1468</v>
      </c>
      <c r="E421" s="233" t="s">
        <v>2573</v>
      </c>
      <c r="F421" s="233" t="s">
        <v>2543</v>
      </c>
      <c r="G421" s="233" t="s">
        <v>2609</v>
      </c>
      <c r="H421" s="233"/>
      <c r="I421" s="233" t="s">
        <v>1469</v>
      </c>
      <c r="J421" s="325">
        <v>1766.88</v>
      </c>
      <c r="K421" s="233" t="s">
        <v>2543</v>
      </c>
      <c r="L421" s="233" t="s">
        <v>2763</v>
      </c>
      <c r="M421" s="218" t="s">
        <v>2763</v>
      </c>
      <c r="Q421" s="218"/>
      <c r="AH421" s="233"/>
    </row>
    <row r="422" spans="3:34" x14ac:dyDescent="0.35">
      <c r="C422" s="233" t="s">
        <v>2856</v>
      </c>
      <c r="D422" s="233" t="s">
        <v>1468</v>
      </c>
      <c r="E422" s="233" t="s">
        <v>2586</v>
      </c>
      <c r="F422" s="233" t="s">
        <v>2543</v>
      </c>
      <c r="G422" s="233" t="s">
        <v>2609</v>
      </c>
      <c r="H422" s="233"/>
      <c r="I422" s="233" t="s">
        <v>1469</v>
      </c>
      <c r="J422" s="325">
        <v>11834.31</v>
      </c>
      <c r="K422" s="233" t="s">
        <v>2543</v>
      </c>
      <c r="L422" s="233" t="s">
        <v>2763</v>
      </c>
      <c r="M422" s="218" t="s">
        <v>2763</v>
      </c>
      <c r="Q422" s="218"/>
      <c r="AH422" s="233"/>
    </row>
    <row r="423" spans="3:34" x14ac:dyDescent="0.35">
      <c r="C423" s="233" t="s">
        <v>2856</v>
      </c>
      <c r="D423" s="233" t="s">
        <v>1468</v>
      </c>
      <c r="E423" s="233" t="s">
        <v>2555</v>
      </c>
      <c r="F423" s="233" t="s">
        <v>2543</v>
      </c>
      <c r="G423" s="233" t="s">
        <v>2609</v>
      </c>
      <c r="H423" s="233"/>
      <c r="I423" s="233" t="s">
        <v>1469</v>
      </c>
      <c r="J423" s="325">
        <v>41184.44</v>
      </c>
      <c r="K423" s="233" t="s">
        <v>2543</v>
      </c>
      <c r="L423" s="233" t="s">
        <v>2763</v>
      </c>
      <c r="M423" s="218" t="s">
        <v>2763</v>
      </c>
      <c r="Q423" s="218"/>
      <c r="AH423" s="233"/>
    </row>
    <row r="424" spans="3:34" x14ac:dyDescent="0.35">
      <c r="C424" s="233" t="s">
        <v>2856</v>
      </c>
      <c r="D424" s="233" t="s">
        <v>1468</v>
      </c>
      <c r="E424" s="233" t="s">
        <v>2560</v>
      </c>
      <c r="F424" s="233" t="s">
        <v>2543</v>
      </c>
      <c r="G424" s="233" t="s">
        <v>2609</v>
      </c>
      <c r="H424" s="233"/>
      <c r="I424" s="233" t="s">
        <v>1469</v>
      </c>
      <c r="J424" s="325">
        <v>11883.76</v>
      </c>
      <c r="K424" s="233" t="s">
        <v>2543</v>
      </c>
      <c r="L424" s="233" t="s">
        <v>2763</v>
      </c>
      <c r="M424" s="218" t="s">
        <v>2763</v>
      </c>
      <c r="Q424" s="218"/>
      <c r="AH424" s="233"/>
    </row>
    <row r="425" spans="3:34" ht="16" x14ac:dyDescent="0.35">
      <c r="C425" s="71" t="s">
        <v>2857</v>
      </c>
      <c r="D425" s="233" t="s">
        <v>1468</v>
      </c>
      <c r="E425" s="233" t="s">
        <v>2556</v>
      </c>
      <c r="F425" s="233" t="s">
        <v>2543</v>
      </c>
      <c r="G425" s="233" t="s">
        <v>2609</v>
      </c>
      <c r="H425" s="233"/>
      <c r="I425" s="233" t="s">
        <v>1469</v>
      </c>
      <c r="J425" s="325">
        <v>11138.81</v>
      </c>
      <c r="K425" s="233" t="s">
        <v>2543</v>
      </c>
      <c r="L425" s="233" t="s">
        <v>2763</v>
      </c>
      <c r="M425" s="218" t="s">
        <v>2763</v>
      </c>
      <c r="Q425" s="218"/>
      <c r="AH425" s="233"/>
    </row>
    <row r="426" spans="3:34" ht="16" x14ac:dyDescent="0.35">
      <c r="C426" s="71" t="s">
        <v>2837</v>
      </c>
      <c r="D426" s="233" t="s">
        <v>1468</v>
      </c>
      <c r="E426" s="233" t="s">
        <v>2554</v>
      </c>
      <c r="F426" s="233" t="s">
        <v>2543</v>
      </c>
      <c r="G426" s="233" t="s">
        <v>2609</v>
      </c>
      <c r="H426" s="233"/>
      <c r="I426" s="233" t="s">
        <v>1469</v>
      </c>
      <c r="J426" s="325">
        <v>83094.03</v>
      </c>
      <c r="K426" s="233" t="s">
        <v>2543</v>
      </c>
      <c r="L426" s="233" t="s">
        <v>2763</v>
      </c>
      <c r="M426" s="218" t="s">
        <v>2763</v>
      </c>
      <c r="Q426" s="218"/>
      <c r="AH426" s="233"/>
    </row>
    <row r="427" spans="3:34" ht="16" x14ac:dyDescent="0.35">
      <c r="C427" s="71" t="s">
        <v>2837</v>
      </c>
      <c r="D427" s="233" t="s">
        <v>1468</v>
      </c>
      <c r="E427" s="233" t="s">
        <v>2575</v>
      </c>
      <c r="F427" s="233" t="s">
        <v>2543</v>
      </c>
      <c r="G427" s="233" t="s">
        <v>2609</v>
      </c>
      <c r="H427" s="233"/>
      <c r="I427" s="233" t="s">
        <v>1469</v>
      </c>
      <c r="J427" s="325">
        <v>447.21</v>
      </c>
      <c r="K427" s="233" t="s">
        <v>2543</v>
      </c>
      <c r="L427" s="233" t="s">
        <v>2763</v>
      </c>
      <c r="M427" s="218" t="s">
        <v>2763</v>
      </c>
      <c r="Q427" s="218"/>
      <c r="AH427" s="233"/>
    </row>
    <row r="428" spans="3:34" ht="16" x14ac:dyDescent="0.35">
      <c r="C428" s="71" t="s">
        <v>2837</v>
      </c>
      <c r="D428" s="233" t="s">
        <v>1468</v>
      </c>
      <c r="E428" s="233" t="s">
        <v>2556</v>
      </c>
      <c r="F428" s="233" t="s">
        <v>2543</v>
      </c>
      <c r="G428" s="233" t="s">
        <v>2609</v>
      </c>
      <c r="H428" s="233"/>
      <c r="I428" s="233" t="s">
        <v>1469</v>
      </c>
      <c r="J428" s="325">
        <v>1545092.11</v>
      </c>
      <c r="K428" s="233" t="s">
        <v>2543</v>
      </c>
      <c r="L428" s="233" t="s">
        <v>2763</v>
      </c>
      <c r="M428" s="218" t="s">
        <v>2763</v>
      </c>
      <c r="Q428" s="218"/>
      <c r="AH428" s="233"/>
    </row>
    <row r="429" spans="3:34" x14ac:dyDescent="0.35">
      <c r="C429" s="233" t="s">
        <v>2837</v>
      </c>
      <c r="D429" s="233" t="s">
        <v>1468</v>
      </c>
      <c r="E429" s="233" t="s">
        <v>2558</v>
      </c>
      <c r="F429" s="233" t="s">
        <v>2543</v>
      </c>
      <c r="G429" s="233" t="s">
        <v>2609</v>
      </c>
      <c r="H429" s="233"/>
      <c r="I429" s="233" t="s">
        <v>1469</v>
      </c>
      <c r="J429" s="325">
        <v>87.93</v>
      </c>
      <c r="K429" s="233" t="s">
        <v>2543</v>
      </c>
      <c r="L429" s="233" t="s">
        <v>2763</v>
      </c>
      <c r="M429" s="218" t="s">
        <v>2763</v>
      </c>
      <c r="Q429" s="218"/>
      <c r="AH429" s="233"/>
    </row>
    <row r="430" spans="3:34" x14ac:dyDescent="0.35">
      <c r="C430" s="233" t="s">
        <v>2837</v>
      </c>
      <c r="D430" s="233" t="s">
        <v>1468</v>
      </c>
      <c r="E430" s="233" t="s">
        <v>2557</v>
      </c>
      <c r="F430" s="233" t="s">
        <v>2543</v>
      </c>
      <c r="G430" s="233" t="s">
        <v>2609</v>
      </c>
      <c r="H430" s="233"/>
      <c r="I430" s="233" t="s">
        <v>1469</v>
      </c>
      <c r="J430" s="325">
        <v>103304.85</v>
      </c>
      <c r="K430" s="233" t="s">
        <v>2543</v>
      </c>
      <c r="L430" s="233" t="s">
        <v>2763</v>
      </c>
      <c r="M430" s="218" t="s">
        <v>2763</v>
      </c>
      <c r="Q430" s="218"/>
      <c r="AH430" s="233"/>
    </row>
    <row r="431" spans="3:34" x14ac:dyDescent="0.35">
      <c r="C431" s="233" t="s">
        <v>2837</v>
      </c>
      <c r="D431" s="233" t="s">
        <v>1468</v>
      </c>
      <c r="E431" s="233" t="s">
        <v>2573</v>
      </c>
      <c r="F431" s="233" t="s">
        <v>2543</v>
      </c>
      <c r="G431" s="233" t="s">
        <v>2609</v>
      </c>
      <c r="H431" s="233"/>
      <c r="I431" s="233" t="s">
        <v>1469</v>
      </c>
      <c r="J431" s="325">
        <v>125448.48</v>
      </c>
      <c r="K431" s="233" t="s">
        <v>2543</v>
      </c>
      <c r="L431" s="233" t="s">
        <v>2763</v>
      </c>
      <c r="M431" s="218" t="s">
        <v>2763</v>
      </c>
      <c r="Q431" s="218"/>
      <c r="AH431" s="233"/>
    </row>
    <row r="432" spans="3:34" x14ac:dyDescent="0.35">
      <c r="C432" s="233" t="s">
        <v>2837</v>
      </c>
      <c r="D432" s="233" t="s">
        <v>1468</v>
      </c>
      <c r="E432" s="233" t="s">
        <v>2555</v>
      </c>
      <c r="F432" s="233" t="s">
        <v>2543</v>
      </c>
      <c r="G432" s="233" t="s">
        <v>2609</v>
      </c>
      <c r="H432" s="233"/>
      <c r="I432" s="233" t="s">
        <v>1469</v>
      </c>
      <c r="J432" s="325">
        <v>168646.96</v>
      </c>
      <c r="K432" s="233" t="s">
        <v>2543</v>
      </c>
      <c r="L432" s="233" t="s">
        <v>2763</v>
      </c>
      <c r="M432" s="218" t="s">
        <v>2763</v>
      </c>
      <c r="Q432" s="218"/>
      <c r="AH432" s="233"/>
    </row>
    <row r="433" spans="3:34" x14ac:dyDescent="0.35">
      <c r="C433" s="233" t="s">
        <v>2837</v>
      </c>
      <c r="D433" s="233" t="s">
        <v>1468</v>
      </c>
      <c r="E433" s="233" t="s">
        <v>2560</v>
      </c>
      <c r="F433" s="233" t="s">
        <v>2543</v>
      </c>
      <c r="G433" s="233" t="s">
        <v>2609</v>
      </c>
      <c r="H433" s="233"/>
      <c r="I433" s="233" t="s">
        <v>1469</v>
      </c>
      <c r="J433" s="325">
        <v>3811.83</v>
      </c>
      <c r="K433" s="233" t="s">
        <v>2543</v>
      </c>
      <c r="L433" s="233" t="s">
        <v>2763</v>
      </c>
      <c r="M433" s="218" t="s">
        <v>2763</v>
      </c>
      <c r="Q433" s="218"/>
      <c r="AH433" s="233"/>
    </row>
    <row r="434" spans="3:34" x14ac:dyDescent="0.35">
      <c r="C434" s="233" t="s">
        <v>2837</v>
      </c>
      <c r="D434" s="233" t="s">
        <v>1468</v>
      </c>
      <c r="E434" s="233" t="s">
        <v>2599</v>
      </c>
      <c r="F434" s="233" t="s">
        <v>2543</v>
      </c>
      <c r="G434" s="233" t="s">
        <v>2609</v>
      </c>
      <c r="H434" s="233"/>
      <c r="I434" s="233" t="s">
        <v>1469</v>
      </c>
      <c r="J434" s="325">
        <v>642</v>
      </c>
      <c r="K434" s="233" t="s">
        <v>2543</v>
      </c>
      <c r="L434" s="233" t="s">
        <v>2763</v>
      </c>
      <c r="M434" s="218" t="s">
        <v>2763</v>
      </c>
      <c r="Q434" s="218"/>
      <c r="AH434" s="233"/>
    </row>
    <row r="435" spans="3:34" x14ac:dyDescent="0.35">
      <c r="C435" s="233" t="s">
        <v>2837</v>
      </c>
      <c r="D435" s="233" t="s">
        <v>1468</v>
      </c>
      <c r="E435" s="233" t="s">
        <v>2599</v>
      </c>
      <c r="F435" s="233" t="s">
        <v>2543</v>
      </c>
      <c r="G435" s="233" t="s">
        <v>2609</v>
      </c>
      <c r="H435" s="233"/>
      <c r="I435" s="233" t="s">
        <v>1469</v>
      </c>
      <c r="J435" s="325">
        <v>3100</v>
      </c>
      <c r="K435" s="233" t="s">
        <v>2543</v>
      </c>
      <c r="L435" s="233" t="s">
        <v>2763</v>
      </c>
      <c r="M435" s="218" t="s">
        <v>2763</v>
      </c>
      <c r="Q435" s="218"/>
      <c r="AH435" s="233"/>
    </row>
    <row r="436" spans="3:34" ht="16" x14ac:dyDescent="0.35">
      <c r="C436" s="71" t="s">
        <v>2846</v>
      </c>
      <c r="D436" s="233" t="s">
        <v>1468</v>
      </c>
      <c r="E436" s="233" t="s">
        <v>2554</v>
      </c>
      <c r="F436" s="233" t="s">
        <v>2543</v>
      </c>
      <c r="G436" s="233" t="s">
        <v>2609</v>
      </c>
      <c r="H436" s="233"/>
      <c r="I436" s="233" t="s">
        <v>1469</v>
      </c>
      <c r="J436" s="325">
        <v>340796.12</v>
      </c>
      <c r="K436" s="233" t="s">
        <v>2543</v>
      </c>
      <c r="L436" s="233" t="s">
        <v>2763</v>
      </c>
      <c r="M436" s="218" t="s">
        <v>2763</v>
      </c>
      <c r="Q436" s="218"/>
      <c r="AH436" s="233"/>
    </row>
    <row r="437" spans="3:34" x14ac:dyDescent="0.35">
      <c r="C437" s="233" t="s">
        <v>2846</v>
      </c>
      <c r="D437" s="233" t="s">
        <v>1468</v>
      </c>
      <c r="E437" s="233" t="s">
        <v>2558</v>
      </c>
      <c r="F437" s="233" t="s">
        <v>2543</v>
      </c>
      <c r="G437" s="233" t="s">
        <v>2609</v>
      </c>
      <c r="H437" s="233"/>
      <c r="I437" s="233" t="s">
        <v>1469</v>
      </c>
      <c r="J437" s="325">
        <v>1203515.3700000001</v>
      </c>
      <c r="K437" s="233" t="s">
        <v>2543</v>
      </c>
      <c r="L437" s="233" t="s">
        <v>2763</v>
      </c>
      <c r="M437" s="218" t="s">
        <v>2763</v>
      </c>
      <c r="Q437" s="218"/>
      <c r="AH437" s="233"/>
    </row>
    <row r="438" spans="3:34" x14ac:dyDescent="0.35">
      <c r="C438" s="233" t="s">
        <v>2846</v>
      </c>
      <c r="D438" s="233" t="s">
        <v>1468</v>
      </c>
      <c r="E438" s="233" t="s">
        <v>2557</v>
      </c>
      <c r="F438" s="233" t="s">
        <v>2543</v>
      </c>
      <c r="G438" s="233" t="s">
        <v>2609</v>
      </c>
      <c r="H438" s="233"/>
      <c r="I438" s="233" t="s">
        <v>1469</v>
      </c>
      <c r="J438" s="325">
        <v>311619.81</v>
      </c>
      <c r="K438" s="233" t="s">
        <v>2543</v>
      </c>
      <c r="L438" s="233" t="s">
        <v>2763</v>
      </c>
      <c r="M438" s="218" t="s">
        <v>2763</v>
      </c>
      <c r="Q438" s="218"/>
      <c r="AH438" s="233"/>
    </row>
    <row r="439" spans="3:34" x14ac:dyDescent="0.35">
      <c r="C439" s="233" t="s">
        <v>2846</v>
      </c>
      <c r="D439" s="233" t="s">
        <v>1468</v>
      </c>
      <c r="E439" s="233" t="s">
        <v>2573</v>
      </c>
      <c r="F439" s="233" t="s">
        <v>2543</v>
      </c>
      <c r="G439" s="233" t="s">
        <v>2609</v>
      </c>
      <c r="H439" s="233"/>
      <c r="I439" s="233" t="s">
        <v>1469</v>
      </c>
      <c r="J439" s="325">
        <v>672474.21</v>
      </c>
      <c r="K439" s="233" t="s">
        <v>2543</v>
      </c>
      <c r="L439" s="233" t="s">
        <v>2763</v>
      </c>
      <c r="M439" s="218" t="s">
        <v>2763</v>
      </c>
      <c r="Q439" s="218"/>
      <c r="AH439" s="233"/>
    </row>
    <row r="440" spans="3:34" x14ac:dyDescent="0.35">
      <c r="C440" s="233" t="s">
        <v>2846</v>
      </c>
      <c r="D440" s="233" t="s">
        <v>1468</v>
      </c>
      <c r="E440" s="233" t="s">
        <v>2583</v>
      </c>
      <c r="F440" s="233" t="s">
        <v>2543</v>
      </c>
      <c r="G440" s="233" t="s">
        <v>2609</v>
      </c>
      <c r="H440" s="233"/>
      <c r="I440" s="233" t="s">
        <v>1469</v>
      </c>
      <c r="J440" s="325">
        <v>198679.67</v>
      </c>
      <c r="K440" s="233" t="s">
        <v>2543</v>
      </c>
      <c r="L440" s="233" t="s">
        <v>2763</v>
      </c>
      <c r="M440" s="218" t="s">
        <v>2763</v>
      </c>
      <c r="Q440" s="218"/>
      <c r="AH440" s="233"/>
    </row>
    <row r="441" spans="3:34" x14ac:dyDescent="0.35">
      <c r="C441" s="233" t="s">
        <v>2846</v>
      </c>
      <c r="D441" s="233" t="s">
        <v>1468</v>
      </c>
      <c r="E441" s="233" t="s">
        <v>2577</v>
      </c>
      <c r="F441" s="233" t="s">
        <v>2543</v>
      </c>
      <c r="G441" s="233" t="s">
        <v>2609</v>
      </c>
      <c r="H441" s="233"/>
      <c r="I441" s="233" t="s">
        <v>1469</v>
      </c>
      <c r="J441" s="325">
        <v>2250000</v>
      </c>
      <c r="K441" s="233" t="s">
        <v>2543</v>
      </c>
      <c r="L441" s="233" t="s">
        <v>2763</v>
      </c>
      <c r="M441" s="218" t="s">
        <v>2763</v>
      </c>
      <c r="Q441" s="218"/>
      <c r="AH441" s="233"/>
    </row>
    <row r="442" spans="3:34" x14ac:dyDescent="0.35">
      <c r="C442" s="233" t="s">
        <v>2846</v>
      </c>
      <c r="D442" s="233" t="s">
        <v>1468</v>
      </c>
      <c r="E442" s="233" t="s">
        <v>2598</v>
      </c>
      <c r="F442" s="233" t="s">
        <v>2543</v>
      </c>
      <c r="G442" s="233" t="s">
        <v>2609</v>
      </c>
      <c r="H442" s="233"/>
      <c r="I442" s="233" t="s">
        <v>1469</v>
      </c>
      <c r="J442" s="325">
        <v>117236.99</v>
      </c>
      <c r="K442" s="233" t="s">
        <v>2543</v>
      </c>
      <c r="L442" s="233" t="s">
        <v>2763</v>
      </c>
      <c r="M442" s="218" t="s">
        <v>2763</v>
      </c>
      <c r="Q442" s="218"/>
      <c r="AH442" s="233"/>
    </row>
    <row r="443" spans="3:34" x14ac:dyDescent="0.35">
      <c r="C443" s="233" t="s">
        <v>2846</v>
      </c>
      <c r="D443" s="233" t="s">
        <v>1468</v>
      </c>
      <c r="E443" s="233" t="s">
        <v>2593</v>
      </c>
      <c r="F443" s="233" t="s">
        <v>2543</v>
      </c>
      <c r="G443" s="233" t="s">
        <v>2609</v>
      </c>
      <c r="H443" s="233"/>
      <c r="I443" s="233" t="s">
        <v>1469</v>
      </c>
      <c r="J443" s="325">
        <v>19280</v>
      </c>
      <c r="K443" s="233" t="s">
        <v>2543</v>
      </c>
      <c r="L443" s="233" t="s">
        <v>2763</v>
      </c>
      <c r="M443" s="218" t="s">
        <v>2763</v>
      </c>
      <c r="Q443" s="218"/>
      <c r="AH443" s="233"/>
    </row>
    <row r="444" spans="3:34" x14ac:dyDescent="0.35">
      <c r="C444" s="233" t="s">
        <v>2846</v>
      </c>
      <c r="D444" s="233" t="s">
        <v>1468</v>
      </c>
      <c r="E444" s="233" t="s">
        <v>2560</v>
      </c>
      <c r="F444" s="233" t="s">
        <v>2543</v>
      </c>
      <c r="G444" s="233" t="s">
        <v>2609</v>
      </c>
      <c r="H444" s="233"/>
      <c r="I444" s="233" t="s">
        <v>1469</v>
      </c>
      <c r="J444" s="325">
        <v>1404536.02</v>
      </c>
      <c r="K444" s="233" t="s">
        <v>2543</v>
      </c>
      <c r="L444" s="233" t="s">
        <v>2763</v>
      </c>
      <c r="M444" s="218" t="s">
        <v>2763</v>
      </c>
      <c r="Q444" s="218"/>
      <c r="AH444" s="233"/>
    </row>
    <row r="445" spans="3:34" x14ac:dyDescent="0.35">
      <c r="C445" s="233" t="s">
        <v>2846</v>
      </c>
      <c r="D445" s="233" t="s">
        <v>1468</v>
      </c>
      <c r="E445" s="233" t="s">
        <v>2599</v>
      </c>
      <c r="F445" s="233" t="s">
        <v>2543</v>
      </c>
      <c r="G445" s="233" t="s">
        <v>2609</v>
      </c>
      <c r="H445" s="233"/>
      <c r="I445" s="233" t="s">
        <v>1469</v>
      </c>
      <c r="J445" s="325">
        <v>41940</v>
      </c>
      <c r="K445" s="233" t="s">
        <v>2543</v>
      </c>
      <c r="L445" s="233" t="s">
        <v>2763</v>
      </c>
      <c r="M445" s="218" t="s">
        <v>2763</v>
      </c>
      <c r="Q445" s="218"/>
      <c r="AH445" s="233"/>
    </row>
    <row r="446" spans="3:34" x14ac:dyDescent="0.35">
      <c r="C446" s="233" t="s">
        <v>2846</v>
      </c>
      <c r="D446" s="233" t="s">
        <v>1468</v>
      </c>
      <c r="E446" s="233" t="s">
        <v>2599</v>
      </c>
      <c r="F446" s="233" t="s">
        <v>2543</v>
      </c>
      <c r="G446" s="233" t="s">
        <v>2609</v>
      </c>
      <c r="H446" s="233"/>
      <c r="I446" s="233" t="s">
        <v>1469</v>
      </c>
      <c r="J446" s="325">
        <v>4906</v>
      </c>
      <c r="K446" s="233" t="s">
        <v>2543</v>
      </c>
      <c r="L446" s="233" t="s">
        <v>2763</v>
      </c>
      <c r="M446" s="218" t="s">
        <v>2763</v>
      </c>
      <c r="Q446" s="218"/>
      <c r="AH446" s="233"/>
    </row>
    <row r="447" spans="3:34" x14ac:dyDescent="0.35">
      <c r="C447" s="233" t="s">
        <v>2846</v>
      </c>
      <c r="D447" s="233" t="s">
        <v>1468</v>
      </c>
      <c r="E447" s="233" t="s">
        <v>2598</v>
      </c>
      <c r="F447" s="233" t="s">
        <v>2543</v>
      </c>
      <c r="G447" s="233" t="s">
        <v>2609</v>
      </c>
      <c r="H447" s="233"/>
      <c r="I447" s="233" t="s">
        <v>1469</v>
      </c>
      <c r="J447" s="325">
        <v>12307</v>
      </c>
      <c r="K447" s="233" t="s">
        <v>2543</v>
      </c>
      <c r="L447" s="233" t="s">
        <v>2763</v>
      </c>
      <c r="M447" s="218" t="s">
        <v>2763</v>
      </c>
      <c r="Q447" s="218"/>
      <c r="AH447" s="233"/>
    </row>
    <row r="448" spans="3:34" x14ac:dyDescent="0.35">
      <c r="C448" s="233" t="s">
        <v>2866</v>
      </c>
      <c r="D448" s="233" t="s">
        <v>1468</v>
      </c>
      <c r="E448" s="233" t="s">
        <v>2557</v>
      </c>
      <c r="F448" s="233" t="s">
        <v>2543</v>
      </c>
      <c r="G448" s="233" t="s">
        <v>2609</v>
      </c>
      <c r="H448" s="233"/>
      <c r="I448" s="233" t="s">
        <v>1469</v>
      </c>
      <c r="J448" s="325">
        <v>2262.3200000000002</v>
      </c>
      <c r="K448" s="233" t="s">
        <v>2543</v>
      </c>
      <c r="L448" s="233" t="s">
        <v>2763</v>
      </c>
      <c r="M448" s="218" t="s">
        <v>2763</v>
      </c>
      <c r="Q448" s="218"/>
      <c r="AH448" s="233"/>
    </row>
    <row r="449" spans="3:34" x14ac:dyDescent="0.35">
      <c r="C449" s="233" t="s">
        <v>2866</v>
      </c>
      <c r="D449" s="233" t="s">
        <v>1468</v>
      </c>
      <c r="E449" s="233" t="s">
        <v>2573</v>
      </c>
      <c r="F449" s="233" t="s">
        <v>2543</v>
      </c>
      <c r="G449" s="233" t="s">
        <v>2609</v>
      </c>
      <c r="H449" s="233"/>
      <c r="I449" s="233" t="s">
        <v>1469</v>
      </c>
      <c r="J449" s="325">
        <v>931.68</v>
      </c>
      <c r="K449" s="233" t="s">
        <v>2543</v>
      </c>
      <c r="L449" s="233" t="s">
        <v>2763</v>
      </c>
      <c r="M449" s="218" t="s">
        <v>2763</v>
      </c>
      <c r="Q449" s="218"/>
      <c r="AH449" s="233"/>
    </row>
    <row r="450" spans="3:34" ht="16" x14ac:dyDescent="0.35">
      <c r="C450" s="71" t="s">
        <v>2871</v>
      </c>
      <c r="D450" s="233" t="s">
        <v>1468</v>
      </c>
      <c r="E450" s="233" t="s">
        <v>2571</v>
      </c>
      <c r="F450" s="233" t="s">
        <v>2543</v>
      </c>
      <c r="G450" s="233" t="s">
        <v>2609</v>
      </c>
      <c r="H450" s="233"/>
      <c r="I450" s="233" t="s">
        <v>1469</v>
      </c>
      <c r="J450" s="325">
        <v>419765.71</v>
      </c>
      <c r="K450" s="233" t="s">
        <v>2543</v>
      </c>
      <c r="L450" s="233" t="s">
        <v>2763</v>
      </c>
      <c r="M450" s="218" t="s">
        <v>2763</v>
      </c>
      <c r="Q450" s="218"/>
      <c r="AH450" s="233"/>
    </row>
    <row r="451" spans="3:34" ht="16" x14ac:dyDescent="0.35">
      <c r="C451" s="71" t="s">
        <v>2871</v>
      </c>
      <c r="D451" s="233" t="s">
        <v>1468</v>
      </c>
      <c r="E451" s="233" t="s">
        <v>2578</v>
      </c>
      <c r="F451" s="233" t="s">
        <v>2543</v>
      </c>
      <c r="G451" s="233" t="s">
        <v>2609</v>
      </c>
      <c r="H451" s="233"/>
      <c r="I451" s="233" t="s">
        <v>1469</v>
      </c>
      <c r="J451" s="325">
        <v>99104.43</v>
      </c>
      <c r="K451" s="233" t="s">
        <v>2543</v>
      </c>
      <c r="L451" s="233" t="s">
        <v>2763</v>
      </c>
      <c r="M451" s="218" t="s">
        <v>2763</v>
      </c>
      <c r="Q451" s="218"/>
      <c r="AH451" s="233"/>
    </row>
    <row r="452" spans="3:34" ht="16" x14ac:dyDescent="0.35">
      <c r="C452" s="71" t="s">
        <v>2871</v>
      </c>
      <c r="D452" s="233" t="s">
        <v>1468</v>
      </c>
      <c r="E452" s="233" t="s">
        <v>2554</v>
      </c>
      <c r="F452" s="233" t="s">
        <v>2543</v>
      </c>
      <c r="G452" s="233" t="s">
        <v>2609</v>
      </c>
      <c r="H452" s="233"/>
      <c r="I452" s="233" t="s">
        <v>1469</v>
      </c>
      <c r="J452" s="325">
        <v>2149609.21</v>
      </c>
      <c r="K452" s="233" t="s">
        <v>2543</v>
      </c>
      <c r="L452" s="233" t="s">
        <v>2763</v>
      </c>
      <c r="M452" s="218" t="s">
        <v>2763</v>
      </c>
      <c r="Q452" s="218"/>
      <c r="AH452" s="233"/>
    </row>
    <row r="453" spans="3:34" ht="16" x14ac:dyDescent="0.35">
      <c r="C453" s="71" t="s">
        <v>2871</v>
      </c>
      <c r="D453" s="233" t="s">
        <v>1468</v>
      </c>
      <c r="E453" s="233" t="s">
        <v>2574</v>
      </c>
      <c r="F453" s="233" t="s">
        <v>2543</v>
      </c>
      <c r="G453" s="233" t="s">
        <v>2609</v>
      </c>
      <c r="H453" s="233"/>
      <c r="I453" s="233" t="s">
        <v>1469</v>
      </c>
      <c r="J453" s="325">
        <v>300693.26</v>
      </c>
      <c r="K453" s="233" t="s">
        <v>2543</v>
      </c>
      <c r="L453" s="233" t="s">
        <v>2763</v>
      </c>
      <c r="M453" s="218" t="s">
        <v>2763</v>
      </c>
      <c r="Q453" s="218"/>
      <c r="AH453" s="233"/>
    </row>
    <row r="454" spans="3:34" ht="16" x14ac:dyDescent="0.35">
      <c r="C454" s="71" t="s">
        <v>2871</v>
      </c>
      <c r="D454" s="233" t="s">
        <v>1468</v>
      </c>
      <c r="E454" s="233" t="s">
        <v>2556</v>
      </c>
      <c r="F454" s="233" t="s">
        <v>2543</v>
      </c>
      <c r="G454" s="233" t="s">
        <v>2609</v>
      </c>
      <c r="H454" s="233"/>
      <c r="I454" s="233" t="s">
        <v>1469</v>
      </c>
      <c r="J454" s="325">
        <v>245678.66</v>
      </c>
      <c r="K454" s="233" t="s">
        <v>2543</v>
      </c>
      <c r="L454" s="233" t="s">
        <v>2763</v>
      </c>
      <c r="M454" s="218" t="s">
        <v>2763</v>
      </c>
      <c r="Q454" s="218"/>
      <c r="AH454" s="233"/>
    </row>
    <row r="455" spans="3:34" x14ac:dyDescent="0.35">
      <c r="C455" s="233" t="s">
        <v>2871</v>
      </c>
      <c r="D455" s="233" t="s">
        <v>1468</v>
      </c>
      <c r="E455" s="233" t="s">
        <v>2558</v>
      </c>
      <c r="F455" s="233" t="s">
        <v>2543</v>
      </c>
      <c r="G455" s="233" t="s">
        <v>2609</v>
      </c>
      <c r="H455" s="233"/>
      <c r="I455" s="233" t="s">
        <v>1469</v>
      </c>
      <c r="J455" s="325">
        <v>2058763.66</v>
      </c>
      <c r="K455" s="233" t="s">
        <v>2543</v>
      </c>
      <c r="L455" s="233" t="s">
        <v>2763</v>
      </c>
      <c r="M455" s="218" t="s">
        <v>2763</v>
      </c>
      <c r="Q455" s="218"/>
      <c r="AH455" s="233"/>
    </row>
    <row r="456" spans="3:34" x14ac:dyDescent="0.35">
      <c r="C456" s="233" t="s">
        <v>2871</v>
      </c>
      <c r="D456" s="233" t="s">
        <v>1468</v>
      </c>
      <c r="E456" s="233" t="s">
        <v>2557</v>
      </c>
      <c r="F456" s="233" t="s">
        <v>2543</v>
      </c>
      <c r="G456" s="233" t="s">
        <v>2609</v>
      </c>
      <c r="H456" s="233"/>
      <c r="I456" s="233" t="s">
        <v>1469</v>
      </c>
      <c r="J456" s="325">
        <v>2187244.4300000002</v>
      </c>
      <c r="K456" s="233" t="s">
        <v>2543</v>
      </c>
      <c r="L456" s="233" t="s">
        <v>2763</v>
      </c>
      <c r="M456" s="218" t="s">
        <v>2763</v>
      </c>
      <c r="Q456" s="218"/>
      <c r="AH456" s="233"/>
    </row>
    <row r="457" spans="3:34" x14ac:dyDescent="0.35">
      <c r="C457" s="233" t="s">
        <v>2871</v>
      </c>
      <c r="D457" s="233" t="s">
        <v>1468</v>
      </c>
      <c r="E457" s="233" t="s">
        <v>2573</v>
      </c>
      <c r="F457" s="233" t="s">
        <v>2543</v>
      </c>
      <c r="G457" s="233" t="s">
        <v>2609</v>
      </c>
      <c r="H457" s="233"/>
      <c r="I457" s="233" t="s">
        <v>1469</v>
      </c>
      <c r="J457" s="325">
        <v>4711.68</v>
      </c>
      <c r="K457" s="233" t="s">
        <v>2543</v>
      </c>
      <c r="L457" s="233" t="s">
        <v>2763</v>
      </c>
      <c r="M457" s="218" t="s">
        <v>2763</v>
      </c>
      <c r="Q457" s="218"/>
      <c r="AH457" s="233"/>
    </row>
    <row r="458" spans="3:34" x14ac:dyDescent="0.35">
      <c r="C458" s="233" t="s">
        <v>2871</v>
      </c>
      <c r="D458" s="233" t="s">
        <v>1468</v>
      </c>
      <c r="E458" s="233" t="s">
        <v>2577</v>
      </c>
      <c r="F458" s="233" t="s">
        <v>2543</v>
      </c>
      <c r="G458" s="233" t="s">
        <v>2609</v>
      </c>
      <c r="H458" s="233"/>
      <c r="I458" s="233" t="s">
        <v>1469</v>
      </c>
      <c r="J458" s="325">
        <v>11250</v>
      </c>
      <c r="K458" s="233" t="s">
        <v>2543</v>
      </c>
      <c r="L458" s="233" t="s">
        <v>2763</v>
      </c>
      <c r="M458" s="218" t="s">
        <v>2763</v>
      </c>
      <c r="Q458" s="218"/>
      <c r="AH458" s="233"/>
    </row>
    <row r="459" spans="3:34" x14ac:dyDescent="0.35">
      <c r="C459" s="233" t="s">
        <v>2871</v>
      </c>
      <c r="D459" s="233" t="s">
        <v>1468</v>
      </c>
      <c r="E459" s="233" t="s">
        <v>2586</v>
      </c>
      <c r="F459" s="233" t="s">
        <v>2543</v>
      </c>
      <c r="G459" s="233" t="s">
        <v>2609</v>
      </c>
      <c r="H459" s="233"/>
      <c r="I459" s="233" t="s">
        <v>1469</v>
      </c>
      <c r="J459" s="325">
        <v>15984.41</v>
      </c>
      <c r="K459" s="233" t="s">
        <v>2543</v>
      </c>
      <c r="L459" s="233" t="s">
        <v>2763</v>
      </c>
      <c r="M459" s="218" t="s">
        <v>2763</v>
      </c>
      <c r="Q459" s="218"/>
      <c r="AH459" s="233"/>
    </row>
    <row r="460" spans="3:34" x14ac:dyDescent="0.35">
      <c r="C460" s="233" t="s">
        <v>2871</v>
      </c>
      <c r="D460" s="233" t="s">
        <v>1468</v>
      </c>
      <c r="E460" s="233" t="s">
        <v>2579</v>
      </c>
      <c r="F460" s="233" t="s">
        <v>2543</v>
      </c>
      <c r="G460" s="233" t="s">
        <v>2609</v>
      </c>
      <c r="H460" s="233"/>
      <c r="I460" s="233" t="s">
        <v>1469</v>
      </c>
      <c r="J460" s="325">
        <v>25030</v>
      </c>
      <c r="K460" s="233" t="s">
        <v>2543</v>
      </c>
      <c r="L460" s="233" t="s">
        <v>2763</v>
      </c>
      <c r="M460" s="218" t="s">
        <v>2763</v>
      </c>
      <c r="Q460" s="218"/>
      <c r="AH460" s="233"/>
    </row>
    <row r="461" spans="3:34" x14ac:dyDescent="0.35">
      <c r="C461" s="233" t="s">
        <v>2871</v>
      </c>
      <c r="D461" s="233" t="s">
        <v>1468</v>
      </c>
      <c r="E461" s="233" t="s">
        <v>2555</v>
      </c>
      <c r="F461" s="233" t="s">
        <v>2543</v>
      </c>
      <c r="G461" s="233" t="s">
        <v>2609</v>
      </c>
      <c r="H461" s="233"/>
      <c r="I461" s="233" t="s">
        <v>1469</v>
      </c>
      <c r="J461" s="325">
        <v>3211129.89</v>
      </c>
      <c r="K461" s="233" t="s">
        <v>2543</v>
      </c>
      <c r="L461" s="233" t="s">
        <v>2763</v>
      </c>
      <c r="M461" s="218" t="s">
        <v>2763</v>
      </c>
      <c r="Q461" s="218"/>
      <c r="AH461" s="233"/>
    </row>
    <row r="462" spans="3:34" x14ac:dyDescent="0.35">
      <c r="C462" s="233" t="s">
        <v>2871</v>
      </c>
      <c r="D462" s="233" t="s">
        <v>1468</v>
      </c>
      <c r="E462" s="233" t="s">
        <v>2569</v>
      </c>
      <c r="F462" s="233" t="s">
        <v>2543</v>
      </c>
      <c r="G462" s="233" t="s">
        <v>2609</v>
      </c>
      <c r="H462" s="233"/>
      <c r="I462" s="233" t="s">
        <v>1469</v>
      </c>
      <c r="J462" s="325">
        <v>744449.21</v>
      </c>
      <c r="K462" s="233" t="s">
        <v>2543</v>
      </c>
      <c r="L462" s="233" t="s">
        <v>2763</v>
      </c>
      <c r="M462" s="218" t="s">
        <v>2763</v>
      </c>
      <c r="Q462" s="218"/>
      <c r="AH462" s="233"/>
    </row>
    <row r="463" spans="3:34" x14ac:dyDescent="0.35">
      <c r="C463" s="233" t="s">
        <v>2871</v>
      </c>
      <c r="D463" s="233" t="s">
        <v>1468</v>
      </c>
      <c r="E463" s="233" t="s">
        <v>2560</v>
      </c>
      <c r="F463" s="233" t="s">
        <v>2543</v>
      </c>
      <c r="G463" s="233" t="s">
        <v>2609</v>
      </c>
      <c r="H463" s="233"/>
      <c r="I463" s="233" t="s">
        <v>1469</v>
      </c>
      <c r="J463" s="325">
        <v>749233.72</v>
      </c>
      <c r="K463" s="233" t="s">
        <v>2543</v>
      </c>
      <c r="L463" s="233" t="s">
        <v>2763</v>
      </c>
      <c r="M463" s="218" t="s">
        <v>2763</v>
      </c>
      <c r="Q463" s="218"/>
      <c r="AH463" s="233"/>
    </row>
    <row r="464" spans="3:34" x14ac:dyDescent="0.35">
      <c r="C464" s="233" t="s">
        <v>2871</v>
      </c>
      <c r="D464" s="233" t="s">
        <v>1468</v>
      </c>
      <c r="E464" s="233" t="s">
        <v>2563</v>
      </c>
      <c r="F464" s="233" t="s">
        <v>2543</v>
      </c>
      <c r="G464" s="233" t="s">
        <v>2609</v>
      </c>
      <c r="H464" s="233"/>
      <c r="I464" s="233" t="s">
        <v>1469</v>
      </c>
      <c r="J464" s="325">
        <v>209541.88</v>
      </c>
      <c r="K464" s="233" t="s">
        <v>2543</v>
      </c>
      <c r="L464" s="233" t="s">
        <v>2763</v>
      </c>
      <c r="M464" s="218" t="s">
        <v>2763</v>
      </c>
      <c r="Q464" s="218"/>
      <c r="AH464" s="233"/>
    </row>
    <row r="465" spans="3:34" x14ac:dyDescent="0.35">
      <c r="C465" s="233" t="s">
        <v>2871</v>
      </c>
      <c r="D465" s="233" t="s">
        <v>1468</v>
      </c>
      <c r="E465" s="233" t="s">
        <v>2560</v>
      </c>
      <c r="F465" s="233" t="s">
        <v>2543</v>
      </c>
      <c r="G465" s="233" t="s">
        <v>2609</v>
      </c>
      <c r="H465" s="233"/>
      <c r="I465" s="233" t="s">
        <v>1469</v>
      </c>
      <c r="J465" s="325">
        <v>179973.08</v>
      </c>
      <c r="K465" s="233" t="s">
        <v>2543</v>
      </c>
      <c r="L465" s="233" t="s">
        <v>2763</v>
      </c>
      <c r="M465" s="218" t="s">
        <v>2763</v>
      </c>
      <c r="Q465" s="218"/>
      <c r="AH465" s="233"/>
    </row>
    <row r="466" spans="3:34" x14ac:dyDescent="0.35">
      <c r="C466" s="233" t="s">
        <v>2871</v>
      </c>
      <c r="D466" s="233" t="s">
        <v>1471</v>
      </c>
      <c r="E466" s="233" t="s">
        <v>2562</v>
      </c>
      <c r="F466" s="233" t="s">
        <v>2543</v>
      </c>
      <c r="G466" s="233" t="s">
        <v>2609</v>
      </c>
      <c r="H466" s="233"/>
      <c r="I466" s="233" t="s">
        <v>1469</v>
      </c>
      <c r="J466" s="325">
        <v>1297088.3700000001</v>
      </c>
      <c r="K466" s="233" t="s">
        <v>2543</v>
      </c>
      <c r="L466" s="233" t="s">
        <v>2763</v>
      </c>
      <c r="M466" s="218" t="s">
        <v>2763</v>
      </c>
      <c r="Q466" s="218"/>
      <c r="AH466" s="233"/>
    </row>
    <row r="467" spans="3:34" ht="16" x14ac:dyDescent="0.35">
      <c r="C467" s="71" t="s">
        <v>2858</v>
      </c>
      <c r="D467" s="233" t="s">
        <v>1468</v>
      </c>
      <c r="E467" s="233" t="s">
        <v>2554</v>
      </c>
      <c r="F467" s="233" t="s">
        <v>2543</v>
      </c>
      <c r="G467" s="233" t="s">
        <v>2609</v>
      </c>
      <c r="H467" s="233"/>
      <c r="I467" s="233" t="s">
        <v>1469</v>
      </c>
      <c r="J467" s="325">
        <v>379.7</v>
      </c>
      <c r="K467" s="233" t="s">
        <v>2543</v>
      </c>
      <c r="L467" s="233" t="s">
        <v>2763</v>
      </c>
      <c r="M467" s="218" t="s">
        <v>2763</v>
      </c>
      <c r="Q467" s="218"/>
      <c r="AH467" s="233"/>
    </row>
    <row r="468" spans="3:34" ht="16" x14ac:dyDescent="0.35">
      <c r="C468" s="71" t="s">
        <v>2858</v>
      </c>
      <c r="D468" s="233" t="s">
        <v>1468</v>
      </c>
      <c r="E468" s="233" t="s">
        <v>2575</v>
      </c>
      <c r="F468" s="233" t="s">
        <v>2543</v>
      </c>
      <c r="G468" s="233" t="s">
        <v>2609</v>
      </c>
      <c r="H468" s="233"/>
      <c r="I468" s="233" t="s">
        <v>1469</v>
      </c>
      <c r="J468" s="325">
        <v>1233196.04</v>
      </c>
      <c r="K468" s="233" t="s">
        <v>2543</v>
      </c>
      <c r="L468" s="233" t="s">
        <v>2763</v>
      </c>
      <c r="M468" s="218" t="s">
        <v>2763</v>
      </c>
      <c r="Q468" s="218"/>
      <c r="AH468" s="233"/>
    </row>
    <row r="469" spans="3:34" ht="16" x14ac:dyDescent="0.35">
      <c r="C469" s="71" t="s">
        <v>2858</v>
      </c>
      <c r="D469" s="233" t="s">
        <v>1468</v>
      </c>
      <c r="E469" s="233" t="s">
        <v>2556</v>
      </c>
      <c r="F469" s="233" t="s">
        <v>2543</v>
      </c>
      <c r="G469" s="233" t="s">
        <v>2609</v>
      </c>
      <c r="H469" s="233"/>
      <c r="I469" s="233" t="s">
        <v>1469</v>
      </c>
      <c r="J469" s="325">
        <v>15059.01</v>
      </c>
      <c r="K469" s="233" t="s">
        <v>2543</v>
      </c>
      <c r="L469" s="233" t="s">
        <v>2763</v>
      </c>
      <c r="M469" s="218" t="s">
        <v>2763</v>
      </c>
      <c r="Q469" s="218"/>
      <c r="AH469" s="233"/>
    </row>
    <row r="470" spans="3:34" x14ac:dyDescent="0.35">
      <c r="C470" s="233" t="s">
        <v>2858</v>
      </c>
      <c r="D470" s="233" t="s">
        <v>1468</v>
      </c>
      <c r="E470" s="233" t="s">
        <v>2599</v>
      </c>
      <c r="F470" s="233" t="s">
        <v>2543</v>
      </c>
      <c r="G470" s="233" t="s">
        <v>2609</v>
      </c>
      <c r="H470" s="233"/>
      <c r="I470" s="233" t="s">
        <v>1469</v>
      </c>
      <c r="J470" s="325">
        <v>653</v>
      </c>
      <c r="K470" s="233" t="s">
        <v>2543</v>
      </c>
      <c r="L470" s="233" t="s">
        <v>2763</v>
      </c>
      <c r="M470" s="218" t="s">
        <v>2763</v>
      </c>
      <c r="Q470" s="218"/>
      <c r="AH470" s="233"/>
    </row>
    <row r="471" spans="3:34" ht="16" x14ac:dyDescent="0.35">
      <c r="C471" s="71" t="s">
        <v>2867</v>
      </c>
      <c r="D471" s="233" t="s">
        <v>1468</v>
      </c>
      <c r="E471" s="233" t="s">
        <v>2571</v>
      </c>
      <c r="F471" s="233" t="s">
        <v>2543</v>
      </c>
      <c r="G471" s="233" t="s">
        <v>2609</v>
      </c>
      <c r="H471" s="233"/>
      <c r="I471" s="233" t="s">
        <v>1469</v>
      </c>
      <c r="J471" s="325">
        <v>59798.95</v>
      </c>
      <c r="K471" s="233" t="s">
        <v>2543</v>
      </c>
      <c r="L471" s="233" t="s">
        <v>2763</v>
      </c>
      <c r="M471" s="218" t="s">
        <v>2763</v>
      </c>
      <c r="Q471" s="218"/>
      <c r="AH471" s="233"/>
    </row>
    <row r="472" spans="3:34" ht="16" x14ac:dyDescent="0.35">
      <c r="C472" s="71" t="s">
        <v>2867</v>
      </c>
      <c r="D472" s="233" t="s">
        <v>1468</v>
      </c>
      <c r="E472" s="233" t="s">
        <v>2578</v>
      </c>
      <c r="F472" s="233" t="s">
        <v>2543</v>
      </c>
      <c r="G472" s="233" t="s">
        <v>2609</v>
      </c>
      <c r="H472" s="233"/>
      <c r="I472" s="233" t="s">
        <v>1469</v>
      </c>
      <c r="J472" s="325">
        <v>16982.14</v>
      </c>
      <c r="K472" s="233" t="s">
        <v>2543</v>
      </c>
      <c r="L472" s="233" t="s">
        <v>2763</v>
      </c>
      <c r="M472" s="218" t="s">
        <v>2763</v>
      </c>
      <c r="Q472" s="218"/>
      <c r="AH472" s="233"/>
    </row>
    <row r="473" spans="3:34" ht="16" x14ac:dyDescent="0.35">
      <c r="C473" s="71" t="s">
        <v>2867</v>
      </c>
      <c r="D473" s="233" t="s">
        <v>1468</v>
      </c>
      <c r="E473" s="233" t="s">
        <v>2554</v>
      </c>
      <c r="F473" s="233" t="s">
        <v>2543</v>
      </c>
      <c r="G473" s="233" t="s">
        <v>2609</v>
      </c>
      <c r="H473" s="233"/>
      <c r="I473" s="233" t="s">
        <v>1469</v>
      </c>
      <c r="J473" s="325">
        <v>1380.74</v>
      </c>
      <c r="K473" s="233" t="s">
        <v>2543</v>
      </c>
      <c r="L473" s="233" t="s">
        <v>2763</v>
      </c>
      <c r="M473" s="218" t="s">
        <v>2763</v>
      </c>
      <c r="Q473" s="218"/>
      <c r="AH473" s="233"/>
    </row>
    <row r="474" spans="3:34" ht="16" x14ac:dyDescent="0.35">
      <c r="C474" s="71" t="s">
        <v>2867</v>
      </c>
      <c r="D474" s="233" t="s">
        <v>1468</v>
      </c>
      <c r="E474" s="233" t="s">
        <v>2556</v>
      </c>
      <c r="F474" s="233" t="s">
        <v>2543</v>
      </c>
      <c r="G474" s="233" t="s">
        <v>2609</v>
      </c>
      <c r="H474" s="233"/>
      <c r="I474" s="233" t="s">
        <v>1469</v>
      </c>
      <c r="J474" s="325">
        <v>47412.11</v>
      </c>
      <c r="K474" s="233" t="s">
        <v>2543</v>
      </c>
      <c r="L474" s="233" t="s">
        <v>2763</v>
      </c>
      <c r="M474" s="218" t="s">
        <v>2763</v>
      </c>
      <c r="Q474" s="218"/>
      <c r="AH474" s="233"/>
    </row>
    <row r="475" spans="3:34" x14ac:dyDescent="0.35">
      <c r="C475" s="233" t="s">
        <v>2867</v>
      </c>
      <c r="D475" s="233" t="s">
        <v>1468</v>
      </c>
      <c r="E475" s="233" t="s">
        <v>2557</v>
      </c>
      <c r="F475" s="233" t="s">
        <v>2543</v>
      </c>
      <c r="G475" s="233" t="s">
        <v>2609</v>
      </c>
      <c r="H475" s="233"/>
      <c r="I475" s="233" t="s">
        <v>1469</v>
      </c>
      <c r="J475" s="325">
        <v>269582.74</v>
      </c>
      <c r="K475" s="233" t="s">
        <v>2543</v>
      </c>
      <c r="L475" s="233" t="s">
        <v>2763</v>
      </c>
      <c r="M475" s="218" t="s">
        <v>2763</v>
      </c>
      <c r="Q475" s="218"/>
      <c r="AH475" s="233"/>
    </row>
    <row r="476" spans="3:34" x14ac:dyDescent="0.35">
      <c r="C476" s="233" t="s">
        <v>2867</v>
      </c>
      <c r="D476" s="233" t="s">
        <v>1468</v>
      </c>
      <c r="E476" s="233" t="s">
        <v>2586</v>
      </c>
      <c r="F476" s="233" t="s">
        <v>2543</v>
      </c>
      <c r="G476" s="233" t="s">
        <v>2609</v>
      </c>
      <c r="H476" s="233"/>
      <c r="I476" s="233" t="s">
        <v>1469</v>
      </c>
      <c r="J476" s="325">
        <v>2633.54</v>
      </c>
      <c r="K476" s="233" t="s">
        <v>2543</v>
      </c>
      <c r="L476" s="233" t="s">
        <v>2763</v>
      </c>
      <c r="M476" s="218" t="s">
        <v>2763</v>
      </c>
      <c r="Q476" s="218"/>
      <c r="AH476" s="233"/>
    </row>
    <row r="477" spans="3:34" x14ac:dyDescent="0.35">
      <c r="C477" s="233" t="s">
        <v>2867</v>
      </c>
      <c r="D477" s="233" t="s">
        <v>1468</v>
      </c>
      <c r="E477" s="233" t="s">
        <v>2598</v>
      </c>
      <c r="F477" s="233" t="s">
        <v>2543</v>
      </c>
      <c r="G477" s="233" t="s">
        <v>2609</v>
      </c>
      <c r="H477" s="233"/>
      <c r="I477" s="233" t="s">
        <v>1469</v>
      </c>
      <c r="J477" s="325">
        <v>117</v>
      </c>
      <c r="K477" s="233" t="s">
        <v>2543</v>
      </c>
      <c r="L477" s="233" t="s">
        <v>2763</v>
      </c>
      <c r="M477" s="218" t="s">
        <v>2763</v>
      </c>
      <c r="Q477" s="218"/>
      <c r="AH477" s="233"/>
    </row>
    <row r="478" spans="3:34" x14ac:dyDescent="0.35">
      <c r="C478" s="233" t="s">
        <v>2867</v>
      </c>
      <c r="D478" s="233" t="s">
        <v>1468</v>
      </c>
      <c r="E478" s="233" t="s">
        <v>2599</v>
      </c>
      <c r="F478" s="233" t="s">
        <v>2543</v>
      </c>
      <c r="G478" s="233" t="s">
        <v>2609</v>
      </c>
      <c r="H478" s="233"/>
      <c r="I478" s="233" t="s">
        <v>1469</v>
      </c>
      <c r="J478" s="325">
        <v>286</v>
      </c>
      <c r="K478" s="233" t="s">
        <v>2543</v>
      </c>
      <c r="L478" s="233" t="s">
        <v>2763</v>
      </c>
      <c r="M478" s="218" t="s">
        <v>2763</v>
      </c>
      <c r="Q478" s="218"/>
      <c r="AH478" s="233"/>
    </row>
    <row r="479" spans="3:34" ht="16" x14ac:dyDescent="0.35">
      <c r="C479" s="71" t="s">
        <v>2888</v>
      </c>
      <c r="D479" s="233" t="s">
        <v>1468</v>
      </c>
      <c r="E479" s="233" t="s">
        <v>2571</v>
      </c>
      <c r="F479" s="233" t="s">
        <v>2543</v>
      </c>
      <c r="G479" s="233" t="s">
        <v>2609</v>
      </c>
      <c r="H479" s="233"/>
      <c r="I479" s="233" t="s">
        <v>1469</v>
      </c>
      <c r="J479" s="325">
        <v>90166.09</v>
      </c>
      <c r="K479" s="233" t="s">
        <v>2543</v>
      </c>
      <c r="L479" s="233" t="s">
        <v>2763</v>
      </c>
      <c r="M479" s="218" t="s">
        <v>2763</v>
      </c>
      <c r="Q479" s="218"/>
      <c r="AH479" s="233"/>
    </row>
    <row r="480" spans="3:34" ht="16" x14ac:dyDescent="0.35">
      <c r="C480" s="71" t="s">
        <v>2888</v>
      </c>
      <c r="D480" s="233" t="s">
        <v>1468</v>
      </c>
      <c r="E480" s="233" t="s">
        <v>2578</v>
      </c>
      <c r="F480" s="233" t="s">
        <v>2543</v>
      </c>
      <c r="G480" s="233" t="s">
        <v>2609</v>
      </c>
      <c r="H480" s="233"/>
      <c r="I480" s="233" t="s">
        <v>1469</v>
      </c>
      <c r="J480" s="325">
        <v>22877.96</v>
      </c>
      <c r="K480" s="233" t="s">
        <v>2543</v>
      </c>
      <c r="L480" s="233" t="s">
        <v>2763</v>
      </c>
      <c r="M480" s="218" t="s">
        <v>2763</v>
      </c>
      <c r="Q480" s="218"/>
      <c r="AH480" s="233"/>
    </row>
    <row r="481" spans="3:34" ht="16" x14ac:dyDescent="0.35">
      <c r="C481" s="71" t="s">
        <v>2888</v>
      </c>
      <c r="D481" s="233" t="s">
        <v>1468</v>
      </c>
      <c r="E481" s="233" t="s">
        <v>2556</v>
      </c>
      <c r="F481" s="233" t="s">
        <v>2543</v>
      </c>
      <c r="G481" s="233" t="s">
        <v>2609</v>
      </c>
      <c r="H481" s="233"/>
      <c r="I481" s="233" t="s">
        <v>1469</v>
      </c>
      <c r="J481" s="325">
        <v>993663.34</v>
      </c>
      <c r="K481" s="233" t="s">
        <v>2543</v>
      </c>
      <c r="L481" s="233" t="s">
        <v>2763</v>
      </c>
      <c r="M481" s="218" t="s">
        <v>2763</v>
      </c>
      <c r="Q481" s="218"/>
      <c r="AH481" s="233"/>
    </row>
    <row r="482" spans="3:34" x14ac:dyDescent="0.35">
      <c r="C482" s="233" t="s">
        <v>2888</v>
      </c>
      <c r="D482" s="233" t="s">
        <v>1468</v>
      </c>
      <c r="E482" s="233" t="s">
        <v>2558</v>
      </c>
      <c r="F482" s="233" t="s">
        <v>2543</v>
      </c>
      <c r="G482" s="233" t="s">
        <v>2609</v>
      </c>
      <c r="H482" s="233"/>
      <c r="I482" s="233" t="s">
        <v>1469</v>
      </c>
      <c r="J482" s="325">
        <v>6097200.3099999996</v>
      </c>
      <c r="K482" s="233" t="s">
        <v>2543</v>
      </c>
      <c r="L482" s="233" t="s">
        <v>2763</v>
      </c>
      <c r="M482" s="218" t="s">
        <v>2763</v>
      </c>
      <c r="Q482" s="218"/>
      <c r="AH482" s="233"/>
    </row>
    <row r="483" spans="3:34" x14ac:dyDescent="0.35">
      <c r="C483" s="233" t="s">
        <v>2888</v>
      </c>
      <c r="D483" s="233" t="s">
        <v>1468</v>
      </c>
      <c r="E483" s="233" t="s">
        <v>2557</v>
      </c>
      <c r="F483" s="233" t="s">
        <v>2543</v>
      </c>
      <c r="G483" s="233" t="s">
        <v>2609</v>
      </c>
      <c r="H483" s="233"/>
      <c r="I483" s="233" t="s">
        <v>1469</v>
      </c>
      <c r="J483" s="325">
        <v>1069688.3400000001</v>
      </c>
      <c r="K483" s="233" t="s">
        <v>2543</v>
      </c>
      <c r="L483" s="233" t="s">
        <v>2763</v>
      </c>
      <c r="M483" s="218" t="s">
        <v>2763</v>
      </c>
      <c r="Q483" s="218"/>
      <c r="AH483" s="233"/>
    </row>
    <row r="484" spans="3:34" x14ac:dyDescent="0.35">
      <c r="C484" s="233" t="s">
        <v>2888</v>
      </c>
      <c r="D484" s="233" t="s">
        <v>1468</v>
      </c>
      <c r="E484" s="233" t="s">
        <v>2593</v>
      </c>
      <c r="F484" s="233" t="s">
        <v>2543</v>
      </c>
      <c r="G484" s="233" t="s">
        <v>2609</v>
      </c>
      <c r="H484" s="233"/>
      <c r="I484" s="233" t="s">
        <v>1469</v>
      </c>
      <c r="J484" s="325">
        <v>420</v>
      </c>
      <c r="K484" s="233" t="s">
        <v>2543</v>
      </c>
      <c r="L484" s="233" t="s">
        <v>2763</v>
      </c>
      <c r="M484" s="218" t="s">
        <v>2763</v>
      </c>
      <c r="Q484" s="218"/>
      <c r="AH484" s="233"/>
    </row>
    <row r="485" spans="3:34" x14ac:dyDescent="0.35">
      <c r="C485" s="233" t="s">
        <v>2888</v>
      </c>
      <c r="D485" s="233" t="s">
        <v>1468</v>
      </c>
      <c r="E485" s="233" t="s">
        <v>2560</v>
      </c>
      <c r="F485" s="233" t="s">
        <v>2543</v>
      </c>
      <c r="G485" s="233" t="s">
        <v>2609</v>
      </c>
      <c r="H485" s="233"/>
      <c r="I485" s="233" t="s">
        <v>1469</v>
      </c>
      <c r="J485" s="325">
        <v>7800</v>
      </c>
      <c r="K485" s="233" t="s">
        <v>2543</v>
      </c>
      <c r="L485" s="233" t="s">
        <v>2763</v>
      </c>
      <c r="M485" s="218" t="s">
        <v>2763</v>
      </c>
      <c r="Q485" s="218"/>
      <c r="AH485" s="233"/>
    </row>
    <row r="486" spans="3:34" x14ac:dyDescent="0.35">
      <c r="C486" s="233" t="s">
        <v>2888</v>
      </c>
      <c r="D486" s="233" t="s">
        <v>1468</v>
      </c>
      <c r="E486" s="233" t="s">
        <v>2599</v>
      </c>
      <c r="F486" s="233" t="s">
        <v>2543</v>
      </c>
      <c r="G486" s="233" t="s">
        <v>2609</v>
      </c>
      <c r="H486" s="233"/>
      <c r="I486" s="233" t="s">
        <v>1469</v>
      </c>
      <c r="J486" s="325">
        <v>6392.54</v>
      </c>
      <c r="K486" s="233" t="s">
        <v>2543</v>
      </c>
      <c r="L486" s="233" t="s">
        <v>2763</v>
      </c>
      <c r="M486" s="218" t="s">
        <v>2763</v>
      </c>
      <c r="Q486" s="218"/>
      <c r="AH486" s="233"/>
    </row>
    <row r="487" spans="3:34" x14ac:dyDescent="0.35">
      <c r="C487" s="233" t="s">
        <v>2888</v>
      </c>
      <c r="D487" s="233" t="s">
        <v>1471</v>
      </c>
      <c r="E487" s="233" t="s">
        <v>2588</v>
      </c>
      <c r="F487" s="233" t="s">
        <v>2543</v>
      </c>
      <c r="G487" s="233" t="s">
        <v>2609</v>
      </c>
      <c r="H487" s="233"/>
      <c r="I487" s="233" t="s">
        <v>1469</v>
      </c>
      <c r="J487" s="325">
        <v>196680</v>
      </c>
      <c r="K487" s="233" t="s">
        <v>2543</v>
      </c>
      <c r="L487" s="233" t="s">
        <v>2763</v>
      </c>
      <c r="M487" s="218" t="s">
        <v>2763</v>
      </c>
      <c r="Q487" s="218"/>
      <c r="AH487" s="233"/>
    </row>
    <row r="488" spans="3:34" ht="16" x14ac:dyDescent="0.35">
      <c r="C488" s="71" t="s">
        <v>2858</v>
      </c>
      <c r="D488" s="233" t="s">
        <v>1468</v>
      </c>
      <c r="E488" s="233" t="s">
        <v>2558</v>
      </c>
      <c r="F488" s="233" t="s">
        <v>2543</v>
      </c>
      <c r="G488" s="233" t="s">
        <v>2609</v>
      </c>
      <c r="H488" s="233"/>
      <c r="I488" s="233" t="s">
        <v>1469</v>
      </c>
      <c r="J488" s="325">
        <v>17.010000000000002</v>
      </c>
      <c r="K488" s="233" t="s">
        <v>2543</v>
      </c>
      <c r="L488" s="233" t="s">
        <v>2763</v>
      </c>
      <c r="M488" s="218" t="s">
        <v>2763</v>
      </c>
      <c r="Q488" s="218"/>
      <c r="AH488" s="233"/>
    </row>
    <row r="489" spans="3:34" ht="16" x14ac:dyDescent="0.35">
      <c r="C489" s="71" t="s">
        <v>2859</v>
      </c>
      <c r="D489" s="233" t="s">
        <v>1468</v>
      </c>
      <c r="E489" s="233" t="s">
        <v>2764</v>
      </c>
      <c r="F489" s="233" t="s">
        <v>2543</v>
      </c>
      <c r="G489" s="233" t="s">
        <v>2609</v>
      </c>
      <c r="H489" s="233"/>
      <c r="I489" s="233" t="s">
        <v>1469</v>
      </c>
      <c r="J489" s="325">
        <v>1861694.32</v>
      </c>
      <c r="K489" s="233" t="s">
        <v>2543</v>
      </c>
      <c r="L489" s="233" t="s">
        <v>2763</v>
      </c>
      <c r="M489" s="218" t="s">
        <v>2763</v>
      </c>
      <c r="Q489" s="218"/>
      <c r="AH489" s="233"/>
    </row>
    <row r="490" spans="3:34" ht="16" x14ac:dyDescent="0.35">
      <c r="C490" s="71" t="s">
        <v>2859</v>
      </c>
      <c r="D490" s="233" t="s">
        <v>1468</v>
      </c>
      <c r="E490" s="233" t="s">
        <v>2569</v>
      </c>
      <c r="F490" s="233" t="s">
        <v>2543</v>
      </c>
      <c r="G490" s="233" t="s">
        <v>2609</v>
      </c>
      <c r="H490" s="233"/>
      <c r="I490" s="233" t="s">
        <v>1469</v>
      </c>
      <c r="J490" s="325">
        <v>8830541.6899999995</v>
      </c>
      <c r="K490" s="233" t="s">
        <v>2543</v>
      </c>
      <c r="L490" s="233" t="s">
        <v>2763</v>
      </c>
      <c r="M490" s="218" t="s">
        <v>2763</v>
      </c>
      <c r="Q490" s="218"/>
      <c r="AH490" s="233"/>
    </row>
    <row r="491" spans="3:34" ht="16" x14ac:dyDescent="0.35">
      <c r="C491" s="71" t="s">
        <v>2859</v>
      </c>
      <c r="D491" s="233" t="s">
        <v>1471</v>
      </c>
      <c r="E491" s="233" t="s">
        <v>2585</v>
      </c>
      <c r="F491" s="233" t="s">
        <v>2543</v>
      </c>
      <c r="G491" s="233" t="s">
        <v>2609</v>
      </c>
      <c r="H491" s="233"/>
      <c r="I491" s="233" t="s">
        <v>1469</v>
      </c>
      <c r="J491" s="325">
        <v>1614389.56</v>
      </c>
      <c r="K491" s="233" t="s">
        <v>2543</v>
      </c>
      <c r="L491" s="233" t="s">
        <v>2763</v>
      </c>
      <c r="M491" s="218" t="s">
        <v>2763</v>
      </c>
      <c r="Q491" s="218"/>
      <c r="AH491" s="233"/>
    </row>
    <row r="492" spans="3:34" ht="16" x14ac:dyDescent="0.35">
      <c r="C492" s="71" t="s">
        <v>2859</v>
      </c>
      <c r="D492" s="233" t="s">
        <v>1471</v>
      </c>
      <c r="E492" s="233" t="s">
        <v>2595</v>
      </c>
      <c r="F492" s="233" t="s">
        <v>2543</v>
      </c>
      <c r="G492" s="233" t="s">
        <v>2609</v>
      </c>
      <c r="H492" s="233"/>
      <c r="I492" s="233" t="s">
        <v>1469</v>
      </c>
      <c r="J492" s="325">
        <v>149860</v>
      </c>
      <c r="K492" s="233" t="s">
        <v>2543</v>
      </c>
      <c r="L492" s="233" t="s">
        <v>2763</v>
      </c>
      <c r="M492" s="218" t="s">
        <v>2763</v>
      </c>
      <c r="Q492" s="218"/>
      <c r="AH492" s="233"/>
    </row>
    <row r="493" spans="3:34" ht="16" x14ac:dyDescent="0.35">
      <c r="C493" s="71" t="s">
        <v>2859</v>
      </c>
      <c r="D493" s="233" t="s">
        <v>1468</v>
      </c>
      <c r="E493" s="233" t="s">
        <v>2554</v>
      </c>
      <c r="F493" s="233" t="s">
        <v>2543</v>
      </c>
      <c r="G493" s="233" t="s">
        <v>2609</v>
      </c>
      <c r="H493" s="233"/>
      <c r="I493" s="233" t="s">
        <v>1469</v>
      </c>
      <c r="J493" s="325">
        <v>12018672.49</v>
      </c>
      <c r="K493" s="233" t="s">
        <v>2543</v>
      </c>
      <c r="L493" s="233" t="s">
        <v>2763</v>
      </c>
      <c r="M493" s="218" t="s">
        <v>2763</v>
      </c>
      <c r="Q493" s="218"/>
      <c r="AH493" s="233"/>
    </row>
    <row r="494" spans="3:34" x14ac:dyDescent="0.35">
      <c r="C494" s="233" t="s">
        <v>2633</v>
      </c>
      <c r="D494" s="233" t="s">
        <v>1468</v>
      </c>
      <c r="E494" s="233" t="s">
        <v>2556</v>
      </c>
      <c r="F494" s="233" t="s">
        <v>2543</v>
      </c>
      <c r="G494" s="233" t="s">
        <v>2609</v>
      </c>
      <c r="H494" s="233"/>
      <c r="I494" s="233" t="s">
        <v>1469</v>
      </c>
      <c r="J494" s="325">
        <v>30993.84</v>
      </c>
      <c r="K494" s="233" t="s">
        <v>2543</v>
      </c>
      <c r="L494" s="233" t="s">
        <v>2763</v>
      </c>
      <c r="M494" s="218" t="s">
        <v>2763</v>
      </c>
      <c r="Q494" s="218"/>
      <c r="AH494" s="233"/>
    </row>
    <row r="495" spans="3:34" x14ac:dyDescent="0.35">
      <c r="C495" s="233" t="s">
        <v>2633</v>
      </c>
      <c r="D495" s="233" t="s">
        <v>1468</v>
      </c>
      <c r="E495" s="233" t="s">
        <v>2596</v>
      </c>
      <c r="F495" s="233" t="s">
        <v>2543</v>
      </c>
      <c r="G495" s="233" t="s">
        <v>2609</v>
      </c>
      <c r="H495" s="233"/>
      <c r="I495" s="233" t="s">
        <v>1469</v>
      </c>
      <c r="J495" s="325">
        <v>538801.17000000004</v>
      </c>
      <c r="K495" s="233" t="s">
        <v>2543</v>
      </c>
      <c r="L495" s="233" t="s">
        <v>2763</v>
      </c>
      <c r="M495" s="218" t="s">
        <v>2763</v>
      </c>
      <c r="Q495" s="218"/>
      <c r="AH495" s="233"/>
    </row>
    <row r="496" spans="3:34" x14ac:dyDescent="0.35">
      <c r="C496" s="233" t="s">
        <v>2633</v>
      </c>
      <c r="D496" s="233" t="s">
        <v>1468</v>
      </c>
      <c r="E496" s="233" t="s">
        <v>2586</v>
      </c>
      <c r="F496" s="233" t="s">
        <v>2543</v>
      </c>
      <c r="G496" s="233" t="s">
        <v>2609</v>
      </c>
      <c r="H496" s="233"/>
      <c r="I496" s="233" t="s">
        <v>1469</v>
      </c>
      <c r="J496" s="325">
        <v>437.97</v>
      </c>
      <c r="K496" s="233" t="s">
        <v>2543</v>
      </c>
      <c r="L496" s="233" t="s">
        <v>2763</v>
      </c>
      <c r="M496" s="218" t="s">
        <v>2763</v>
      </c>
      <c r="Q496" s="218"/>
      <c r="AH496" s="233"/>
    </row>
    <row r="497" spans="3:34" x14ac:dyDescent="0.35">
      <c r="C497" s="233" t="s">
        <v>2633</v>
      </c>
      <c r="D497" s="233" t="s">
        <v>1471</v>
      </c>
      <c r="E497" s="233" t="s">
        <v>2561</v>
      </c>
      <c r="F497" s="233" t="s">
        <v>2543</v>
      </c>
      <c r="G497" s="233" t="s">
        <v>2609</v>
      </c>
      <c r="H497" s="233"/>
      <c r="I497" s="233" t="s">
        <v>1469</v>
      </c>
      <c r="J497" s="325">
        <v>500000</v>
      </c>
      <c r="K497" s="233" t="s">
        <v>2543</v>
      </c>
      <c r="L497" s="233" t="s">
        <v>2763</v>
      </c>
      <c r="M497" s="218" t="s">
        <v>2763</v>
      </c>
      <c r="Q497" s="218"/>
      <c r="AH497" s="233"/>
    </row>
    <row r="498" spans="3:34" ht="16" x14ac:dyDescent="0.35">
      <c r="C498" s="71" t="s">
        <v>2860</v>
      </c>
      <c r="D498" s="233" t="s">
        <v>1468</v>
      </c>
      <c r="E498" s="233" t="s">
        <v>2571</v>
      </c>
      <c r="F498" s="233" t="s">
        <v>2543</v>
      </c>
      <c r="G498" s="233" t="s">
        <v>2609</v>
      </c>
      <c r="H498" s="233"/>
      <c r="I498" s="233" t="s">
        <v>1469</v>
      </c>
      <c r="J498" s="325">
        <v>79887.839999999997</v>
      </c>
      <c r="K498" s="233" t="s">
        <v>2543</v>
      </c>
      <c r="L498" s="233" t="s">
        <v>2763</v>
      </c>
      <c r="M498" s="218" t="s">
        <v>2763</v>
      </c>
      <c r="Q498" s="218"/>
      <c r="AH498" s="233"/>
    </row>
    <row r="499" spans="3:34" ht="16" x14ac:dyDescent="0.35">
      <c r="C499" s="71" t="s">
        <v>2860</v>
      </c>
      <c r="D499" s="233" t="s">
        <v>1468</v>
      </c>
      <c r="E499" s="233" t="s">
        <v>2578</v>
      </c>
      <c r="F499" s="233" t="s">
        <v>2543</v>
      </c>
      <c r="G499" s="233" t="s">
        <v>2609</v>
      </c>
      <c r="H499" s="233"/>
      <c r="I499" s="233" t="s">
        <v>1469</v>
      </c>
      <c r="J499" s="325">
        <v>41779.279999999999</v>
      </c>
      <c r="K499" s="233" t="s">
        <v>2543</v>
      </c>
      <c r="L499" s="233" t="s">
        <v>2763</v>
      </c>
      <c r="M499" s="218" t="s">
        <v>2763</v>
      </c>
      <c r="Q499" s="218"/>
      <c r="AH499" s="233"/>
    </row>
    <row r="500" spans="3:34" ht="16" x14ac:dyDescent="0.35">
      <c r="C500" s="71" t="s">
        <v>2860</v>
      </c>
      <c r="D500" s="233" t="s">
        <v>1468</v>
      </c>
      <c r="E500" s="233" t="s">
        <v>2556</v>
      </c>
      <c r="F500" s="233" t="s">
        <v>2543</v>
      </c>
      <c r="G500" s="233" t="s">
        <v>2609</v>
      </c>
      <c r="H500" s="233"/>
      <c r="I500" s="233" t="s">
        <v>1469</v>
      </c>
      <c r="J500" s="325">
        <v>190051.41</v>
      </c>
      <c r="K500" s="233" t="s">
        <v>2543</v>
      </c>
      <c r="L500" s="233" t="s">
        <v>2763</v>
      </c>
      <c r="M500" s="218" t="s">
        <v>2763</v>
      </c>
      <c r="Q500" s="218"/>
      <c r="AH500" s="233"/>
    </row>
    <row r="501" spans="3:34" x14ac:dyDescent="0.35">
      <c r="C501" s="233" t="s">
        <v>2860</v>
      </c>
      <c r="D501" s="233" t="s">
        <v>1468</v>
      </c>
      <c r="E501" s="233" t="s">
        <v>2558</v>
      </c>
      <c r="F501" s="233" t="s">
        <v>2543</v>
      </c>
      <c r="G501" s="233" t="s">
        <v>2609</v>
      </c>
      <c r="H501" s="233"/>
      <c r="I501" s="233" t="s">
        <v>1469</v>
      </c>
      <c r="J501" s="325">
        <v>1003.88</v>
      </c>
      <c r="K501" s="233" t="s">
        <v>2543</v>
      </c>
      <c r="L501" s="233" t="s">
        <v>2763</v>
      </c>
      <c r="M501" s="218" t="s">
        <v>2763</v>
      </c>
      <c r="Q501" s="218"/>
      <c r="AH501" s="233"/>
    </row>
    <row r="502" spans="3:34" x14ac:dyDescent="0.35">
      <c r="C502" s="233" t="s">
        <v>2860</v>
      </c>
      <c r="D502" s="233" t="s">
        <v>1468</v>
      </c>
      <c r="E502" s="233" t="s">
        <v>2557</v>
      </c>
      <c r="F502" s="233" t="s">
        <v>2543</v>
      </c>
      <c r="G502" s="233" t="s">
        <v>2609</v>
      </c>
      <c r="H502" s="233"/>
      <c r="I502" s="233" t="s">
        <v>1469</v>
      </c>
      <c r="J502" s="325">
        <v>6444.73</v>
      </c>
      <c r="K502" s="233" t="s">
        <v>2543</v>
      </c>
      <c r="L502" s="233" t="s">
        <v>2763</v>
      </c>
      <c r="M502" s="218" t="s">
        <v>2763</v>
      </c>
      <c r="Q502" s="218"/>
      <c r="AH502" s="233"/>
    </row>
    <row r="503" spans="3:34" x14ac:dyDescent="0.35">
      <c r="C503" s="233" t="s">
        <v>2860</v>
      </c>
      <c r="D503" s="233" t="s">
        <v>1468</v>
      </c>
      <c r="E503" s="233" t="s">
        <v>2586</v>
      </c>
      <c r="F503" s="233" t="s">
        <v>2543</v>
      </c>
      <c r="G503" s="233" t="s">
        <v>2609</v>
      </c>
      <c r="H503" s="233"/>
      <c r="I503" s="233" t="s">
        <v>1469</v>
      </c>
      <c r="J503" s="325">
        <v>13115.49</v>
      </c>
      <c r="K503" s="233" t="s">
        <v>2543</v>
      </c>
      <c r="L503" s="233" t="s">
        <v>2763</v>
      </c>
      <c r="M503" s="218" t="s">
        <v>2763</v>
      </c>
      <c r="Q503" s="218"/>
      <c r="AH503" s="233"/>
    </row>
    <row r="504" spans="3:34" x14ac:dyDescent="0.35">
      <c r="C504" s="233" t="s">
        <v>2634</v>
      </c>
      <c r="D504" s="233" t="s">
        <v>1468</v>
      </c>
      <c r="E504" s="233" t="s">
        <v>2571</v>
      </c>
      <c r="F504" s="233" t="s">
        <v>2543</v>
      </c>
      <c r="G504" s="233" t="s">
        <v>2609</v>
      </c>
      <c r="H504" s="233"/>
      <c r="I504" s="233" t="s">
        <v>1469</v>
      </c>
      <c r="J504" s="325">
        <v>196.14</v>
      </c>
      <c r="K504" s="233" t="s">
        <v>2543</v>
      </c>
      <c r="L504" s="233" t="s">
        <v>2763</v>
      </c>
      <c r="M504" s="218" t="s">
        <v>2763</v>
      </c>
      <c r="Q504" s="218"/>
      <c r="AH504" s="233"/>
    </row>
    <row r="505" spans="3:34" x14ac:dyDescent="0.35">
      <c r="C505" s="233" t="s">
        <v>2634</v>
      </c>
      <c r="D505" s="233" t="s">
        <v>1468</v>
      </c>
      <c r="E505" s="233" t="s">
        <v>2578</v>
      </c>
      <c r="F505" s="233" t="s">
        <v>2543</v>
      </c>
      <c r="G505" s="233" t="s">
        <v>2609</v>
      </c>
      <c r="H505" s="233"/>
      <c r="I505" s="233" t="s">
        <v>1469</v>
      </c>
      <c r="J505" s="325">
        <v>52.05</v>
      </c>
      <c r="K505" s="233" t="s">
        <v>2543</v>
      </c>
      <c r="L505" s="233" t="s">
        <v>2763</v>
      </c>
      <c r="M505" s="218" t="s">
        <v>2763</v>
      </c>
      <c r="Q505" s="218"/>
      <c r="AH505" s="233"/>
    </row>
    <row r="506" spans="3:34" x14ac:dyDescent="0.35">
      <c r="C506" s="233" t="s">
        <v>2634</v>
      </c>
      <c r="D506" s="233" t="s">
        <v>1468</v>
      </c>
      <c r="E506" s="233" t="s">
        <v>2558</v>
      </c>
      <c r="F506" s="233" t="s">
        <v>2543</v>
      </c>
      <c r="G506" s="233" t="s">
        <v>2609</v>
      </c>
      <c r="H506" s="233"/>
      <c r="I506" s="233" t="s">
        <v>1469</v>
      </c>
      <c r="J506" s="325">
        <v>43800.76</v>
      </c>
      <c r="K506" s="233" t="s">
        <v>2543</v>
      </c>
      <c r="L506" s="233" t="s">
        <v>2763</v>
      </c>
      <c r="M506" s="218" t="s">
        <v>2763</v>
      </c>
      <c r="Q506" s="218"/>
      <c r="AH506" s="233"/>
    </row>
    <row r="507" spans="3:34" x14ac:dyDescent="0.35">
      <c r="C507" s="233" t="s">
        <v>2634</v>
      </c>
      <c r="D507" s="233" t="s">
        <v>1468</v>
      </c>
      <c r="E507" s="233" t="s">
        <v>2573</v>
      </c>
      <c r="F507" s="233" t="s">
        <v>2543</v>
      </c>
      <c r="G507" s="233" t="s">
        <v>2609</v>
      </c>
      <c r="H507" s="233"/>
      <c r="I507" s="233" t="s">
        <v>1469</v>
      </c>
      <c r="J507" s="325">
        <v>11779.2</v>
      </c>
      <c r="K507" s="233" t="s">
        <v>2543</v>
      </c>
      <c r="L507" s="233" t="s">
        <v>2763</v>
      </c>
      <c r="M507" s="218" t="s">
        <v>2763</v>
      </c>
      <c r="Q507" s="218"/>
      <c r="AH507" s="233"/>
    </row>
    <row r="508" spans="3:34" x14ac:dyDescent="0.35">
      <c r="C508" s="233" t="s">
        <v>2634</v>
      </c>
      <c r="D508" s="233" t="s">
        <v>1468</v>
      </c>
      <c r="E508" s="233" t="s">
        <v>2555</v>
      </c>
      <c r="F508" s="233" t="s">
        <v>2543</v>
      </c>
      <c r="G508" s="233" t="s">
        <v>2609</v>
      </c>
      <c r="H508" s="233"/>
      <c r="I508" s="233" t="s">
        <v>1469</v>
      </c>
      <c r="J508" s="325">
        <v>36593.03</v>
      </c>
      <c r="K508" s="233" t="s">
        <v>2543</v>
      </c>
      <c r="L508" s="233" t="s">
        <v>2763</v>
      </c>
      <c r="M508" s="218" t="s">
        <v>2763</v>
      </c>
      <c r="Q508" s="218"/>
      <c r="AH508" s="233"/>
    </row>
    <row r="509" spans="3:34" x14ac:dyDescent="0.35">
      <c r="C509" s="233" t="s">
        <v>2634</v>
      </c>
      <c r="D509" s="233" t="s">
        <v>1468</v>
      </c>
      <c r="E509" s="233" t="s">
        <v>2563</v>
      </c>
      <c r="F509" s="233" t="s">
        <v>2543</v>
      </c>
      <c r="G509" s="233" t="s">
        <v>2609</v>
      </c>
      <c r="H509" s="233"/>
      <c r="I509" s="233" t="s">
        <v>1469</v>
      </c>
      <c r="J509" s="325">
        <v>38376</v>
      </c>
      <c r="K509" s="233" t="s">
        <v>2543</v>
      </c>
      <c r="L509" s="233" t="s">
        <v>2763</v>
      </c>
      <c r="M509" s="218" t="s">
        <v>2763</v>
      </c>
      <c r="Q509" s="218"/>
      <c r="AH509" s="233"/>
    </row>
    <row r="510" spans="3:34" x14ac:dyDescent="0.35">
      <c r="C510" s="233" t="s">
        <v>2634</v>
      </c>
      <c r="D510" s="233" t="s">
        <v>1468</v>
      </c>
      <c r="E510" s="233" t="s">
        <v>2560</v>
      </c>
      <c r="F510" s="233" t="s">
        <v>2543</v>
      </c>
      <c r="G510" s="233" t="s">
        <v>2609</v>
      </c>
      <c r="H510" s="233"/>
      <c r="I510" s="233" t="s">
        <v>1469</v>
      </c>
      <c r="J510" s="325">
        <v>122412</v>
      </c>
      <c r="K510" s="233" t="s">
        <v>2543</v>
      </c>
      <c r="L510" s="233" t="s">
        <v>2763</v>
      </c>
      <c r="M510" s="218" t="s">
        <v>2763</v>
      </c>
      <c r="Q510" s="218"/>
      <c r="AH510" s="233"/>
    </row>
    <row r="511" spans="3:34" ht="16" x14ac:dyDescent="0.35">
      <c r="C511" s="71" t="s">
        <v>2870</v>
      </c>
      <c r="D511" s="233" t="s">
        <v>1468</v>
      </c>
      <c r="E511" s="233" t="s">
        <v>2571</v>
      </c>
      <c r="F511" s="233" t="s">
        <v>2543</v>
      </c>
      <c r="G511" s="233" t="s">
        <v>2609</v>
      </c>
      <c r="H511" s="233"/>
      <c r="I511" s="233" t="s">
        <v>1469</v>
      </c>
      <c r="J511" s="325">
        <v>60817.51</v>
      </c>
      <c r="K511" s="233" t="s">
        <v>2543</v>
      </c>
      <c r="L511" s="233" t="s">
        <v>2763</v>
      </c>
      <c r="M511" s="218" t="s">
        <v>2763</v>
      </c>
      <c r="Q511" s="218"/>
      <c r="AH511" s="233"/>
    </row>
    <row r="512" spans="3:34" ht="16" x14ac:dyDescent="0.35">
      <c r="C512" s="71" t="s">
        <v>2870</v>
      </c>
      <c r="D512" s="233" t="s">
        <v>1468</v>
      </c>
      <c r="E512" s="233" t="s">
        <v>2578</v>
      </c>
      <c r="F512" s="233" t="s">
        <v>2543</v>
      </c>
      <c r="G512" s="233" t="s">
        <v>2609</v>
      </c>
      <c r="H512" s="233"/>
      <c r="I512" s="233" t="s">
        <v>1469</v>
      </c>
      <c r="J512" s="325">
        <v>14240.6</v>
      </c>
      <c r="K512" s="233" t="s">
        <v>2543</v>
      </c>
      <c r="L512" s="233" t="s">
        <v>2763</v>
      </c>
      <c r="M512" s="218" t="s">
        <v>2763</v>
      </c>
      <c r="Q512" s="218"/>
      <c r="AH512" s="233"/>
    </row>
    <row r="513" spans="3:34" ht="16" x14ac:dyDescent="0.35">
      <c r="C513" s="71" t="s">
        <v>2870</v>
      </c>
      <c r="D513" s="233" t="s">
        <v>1468</v>
      </c>
      <c r="E513" s="233" t="s">
        <v>2554</v>
      </c>
      <c r="F513" s="233" t="s">
        <v>2543</v>
      </c>
      <c r="G513" s="233" t="s">
        <v>2609</v>
      </c>
      <c r="H513" s="233"/>
      <c r="I513" s="233" t="s">
        <v>1469</v>
      </c>
      <c r="J513" s="325">
        <v>14371.55</v>
      </c>
      <c r="K513" s="233" t="s">
        <v>2543</v>
      </c>
      <c r="L513" s="233" t="s">
        <v>2763</v>
      </c>
      <c r="M513" s="218" t="s">
        <v>2763</v>
      </c>
      <c r="Q513" s="218"/>
      <c r="AH513" s="233"/>
    </row>
    <row r="514" spans="3:34" ht="16" x14ac:dyDescent="0.35">
      <c r="C514" s="71" t="s">
        <v>2870</v>
      </c>
      <c r="D514" s="233" t="s">
        <v>1468</v>
      </c>
      <c r="E514" s="233" t="s">
        <v>2556</v>
      </c>
      <c r="F514" s="233" t="s">
        <v>2543</v>
      </c>
      <c r="G514" s="233" t="s">
        <v>2609</v>
      </c>
      <c r="H514" s="233"/>
      <c r="I514" s="233" t="s">
        <v>1469</v>
      </c>
      <c r="J514" s="325">
        <v>25457.05</v>
      </c>
      <c r="K514" s="233" t="s">
        <v>2543</v>
      </c>
      <c r="L514" s="233" t="s">
        <v>2763</v>
      </c>
      <c r="M514" s="218" t="s">
        <v>2763</v>
      </c>
      <c r="Q514" s="218"/>
      <c r="AH514" s="233"/>
    </row>
    <row r="515" spans="3:34" x14ac:dyDescent="0.35">
      <c r="C515" s="233" t="s">
        <v>2870</v>
      </c>
      <c r="D515" s="233" t="s">
        <v>1468</v>
      </c>
      <c r="E515" s="233" t="s">
        <v>2558</v>
      </c>
      <c r="F515" s="233" t="s">
        <v>2543</v>
      </c>
      <c r="G515" s="233" t="s">
        <v>2609</v>
      </c>
      <c r="H515" s="233"/>
      <c r="I515" s="233" t="s">
        <v>1469</v>
      </c>
      <c r="J515" s="325">
        <v>1191246.3500000001</v>
      </c>
      <c r="K515" s="233" t="s">
        <v>2543</v>
      </c>
      <c r="L515" s="233" t="s">
        <v>2763</v>
      </c>
      <c r="M515" s="218" t="s">
        <v>2763</v>
      </c>
      <c r="Q515" s="218"/>
      <c r="AH515" s="233"/>
    </row>
    <row r="516" spans="3:34" x14ac:dyDescent="0.35">
      <c r="C516" s="233" t="s">
        <v>2870</v>
      </c>
      <c r="D516" s="233" t="s">
        <v>1468</v>
      </c>
      <c r="E516" s="233" t="s">
        <v>2557</v>
      </c>
      <c r="F516" s="233" t="s">
        <v>2543</v>
      </c>
      <c r="G516" s="233" t="s">
        <v>2609</v>
      </c>
      <c r="H516" s="233"/>
      <c r="I516" s="233" t="s">
        <v>1469</v>
      </c>
      <c r="J516" s="325">
        <v>783875.15</v>
      </c>
      <c r="K516" s="233" t="s">
        <v>2543</v>
      </c>
      <c r="L516" s="233" t="s">
        <v>2763</v>
      </c>
      <c r="M516" s="218" t="s">
        <v>2763</v>
      </c>
      <c r="Q516" s="218"/>
      <c r="AH516" s="233"/>
    </row>
    <row r="517" spans="3:34" x14ac:dyDescent="0.35">
      <c r="C517" s="233" t="s">
        <v>2870</v>
      </c>
      <c r="D517" s="233" t="s">
        <v>1468</v>
      </c>
      <c r="E517" s="233" t="s">
        <v>2573</v>
      </c>
      <c r="F517" s="233" t="s">
        <v>2543</v>
      </c>
      <c r="G517" s="233" t="s">
        <v>2609</v>
      </c>
      <c r="H517" s="233"/>
      <c r="I517" s="233" t="s">
        <v>1469</v>
      </c>
      <c r="J517" s="325">
        <v>25325.279999999999</v>
      </c>
      <c r="K517" s="233" t="s">
        <v>2543</v>
      </c>
      <c r="L517" s="233" t="s">
        <v>2763</v>
      </c>
      <c r="M517" s="218" t="s">
        <v>2763</v>
      </c>
      <c r="Q517" s="218"/>
      <c r="AH517" s="233"/>
    </row>
    <row r="518" spans="3:34" x14ac:dyDescent="0.35">
      <c r="C518" s="233" t="s">
        <v>2870</v>
      </c>
      <c r="D518" s="233" t="s">
        <v>1468</v>
      </c>
      <c r="E518" s="233" t="s">
        <v>2586</v>
      </c>
      <c r="F518" s="233" t="s">
        <v>2543</v>
      </c>
      <c r="G518" s="233" t="s">
        <v>2609</v>
      </c>
      <c r="H518" s="233"/>
      <c r="I518" s="233" t="s">
        <v>1469</v>
      </c>
      <c r="J518" s="325">
        <v>2578.94</v>
      </c>
      <c r="K518" s="233" t="s">
        <v>2543</v>
      </c>
      <c r="L518" s="233" t="s">
        <v>2763</v>
      </c>
      <c r="M518" s="218" t="s">
        <v>2763</v>
      </c>
      <c r="Q518" s="218"/>
      <c r="AH518" s="233"/>
    </row>
    <row r="519" spans="3:34" x14ac:dyDescent="0.35">
      <c r="C519" s="233" t="s">
        <v>2870</v>
      </c>
      <c r="D519" s="233" t="s">
        <v>1468</v>
      </c>
      <c r="E519" s="233" t="s">
        <v>2579</v>
      </c>
      <c r="F519" s="233" t="s">
        <v>2543</v>
      </c>
      <c r="G519" s="233" t="s">
        <v>2609</v>
      </c>
      <c r="H519" s="233"/>
      <c r="I519" s="233" t="s">
        <v>1469</v>
      </c>
      <c r="J519" s="325">
        <v>3150</v>
      </c>
      <c r="K519" s="233" t="s">
        <v>2543</v>
      </c>
      <c r="L519" s="233" t="s">
        <v>2763</v>
      </c>
      <c r="M519" s="218" t="s">
        <v>2763</v>
      </c>
      <c r="Q519" s="218"/>
      <c r="AH519" s="233"/>
    </row>
    <row r="520" spans="3:34" x14ac:dyDescent="0.35">
      <c r="C520" s="233" t="s">
        <v>2870</v>
      </c>
      <c r="D520" s="233" t="s">
        <v>1468</v>
      </c>
      <c r="E520" s="233" t="s">
        <v>2555</v>
      </c>
      <c r="F520" s="233" t="s">
        <v>2543</v>
      </c>
      <c r="G520" s="233" t="s">
        <v>2609</v>
      </c>
      <c r="H520" s="233"/>
      <c r="I520" s="233" t="s">
        <v>1469</v>
      </c>
      <c r="J520" s="325">
        <v>1705478.56</v>
      </c>
      <c r="K520" s="233" t="s">
        <v>2543</v>
      </c>
      <c r="L520" s="233" t="s">
        <v>2763</v>
      </c>
      <c r="M520" s="218" t="s">
        <v>2763</v>
      </c>
      <c r="Q520" s="218"/>
      <c r="AH520" s="233"/>
    </row>
    <row r="521" spans="3:34" x14ac:dyDescent="0.35">
      <c r="C521" s="233" t="s">
        <v>2870</v>
      </c>
      <c r="D521" s="233" t="s">
        <v>1468</v>
      </c>
      <c r="E521" s="233" t="s">
        <v>2593</v>
      </c>
      <c r="F521" s="233" t="s">
        <v>2543</v>
      </c>
      <c r="G521" s="233" t="s">
        <v>2609</v>
      </c>
      <c r="H521" s="233"/>
      <c r="I521" s="233" t="s">
        <v>1469</v>
      </c>
      <c r="J521" s="325">
        <v>2340</v>
      </c>
      <c r="K521" s="233" t="s">
        <v>2543</v>
      </c>
      <c r="L521" s="233" t="s">
        <v>2763</v>
      </c>
      <c r="M521" s="218" t="s">
        <v>2763</v>
      </c>
      <c r="Q521" s="218"/>
      <c r="AH521" s="233"/>
    </row>
    <row r="522" spans="3:34" x14ac:dyDescent="0.35">
      <c r="C522" s="233" t="s">
        <v>2870</v>
      </c>
      <c r="D522" s="233" t="s">
        <v>1468</v>
      </c>
      <c r="E522" s="233" t="s">
        <v>2563</v>
      </c>
      <c r="F522" s="233" t="s">
        <v>2543</v>
      </c>
      <c r="G522" s="233" t="s">
        <v>2609</v>
      </c>
      <c r="H522" s="233"/>
      <c r="I522" s="233" t="s">
        <v>1469</v>
      </c>
      <c r="J522" s="325">
        <v>2274779</v>
      </c>
      <c r="K522" s="233" t="s">
        <v>2543</v>
      </c>
      <c r="L522" s="233" t="s">
        <v>2763</v>
      </c>
      <c r="M522" s="218" t="s">
        <v>2763</v>
      </c>
      <c r="Q522" s="218"/>
      <c r="AH522" s="233"/>
    </row>
    <row r="523" spans="3:34" x14ac:dyDescent="0.35">
      <c r="C523" s="233" t="s">
        <v>2870</v>
      </c>
      <c r="D523" s="233" t="s">
        <v>1468</v>
      </c>
      <c r="E523" s="233" t="s">
        <v>2560</v>
      </c>
      <c r="F523" s="233" t="s">
        <v>2543</v>
      </c>
      <c r="G523" s="233" t="s">
        <v>2609</v>
      </c>
      <c r="H523" s="233"/>
      <c r="I523" s="233" t="s">
        <v>1469</v>
      </c>
      <c r="J523" s="325">
        <v>1703689.24</v>
      </c>
      <c r="K523" s="233" t="s">
        <v>2543</v>
      </c>
      <c r="L523" s="233" t="s">
        <v>2763</v>
      </c>
      <c r="M523" s="218" t="s">
        <v>2763</v>
      </c>
      <c r="Q523" s="218"/>
      <c r="AH523" s="233"/>
    </row>
    <row r="524" spans="3:34" ht="16" x14ac:dyDescent="0.35">
      <c r="C524" s="71" t="s">
        <v>2861</v>
      </c>
      <c r="D524" s="233" t="s">
        <v>1468</v>
      </c>
      <c r="E524" s="233" t="s">
        <v>2554</v>
      </c>
      <c r="F524" s="233" t="s">
        <v>2543</v>
      </c>
      <c r="G524" s="233" t="s">
        <v>2609</v>
      </c>
      <c r="H524" s="233"/>
      <c r="I524" s="233" t="s">
        <v>1469</v>
      </c>
      <c r="J524" s="325">
        <v>276.14999999999998</v>
      </c>
      <c r="K524" s="233" t="s">
        <v>2543</v>
      </c>
      <c r="L524" s="233" t="s">
        <v>2763</v>
      </c>
      <c r="M524" s="218" t="s">
        <v>2763</v>
      </c>
      <c r="Q524" s="218"/>
      <c r="AH524" s="233"/>
    </row>
    <row r="525" spans="3:34" ht="16" x14ac:dyDescent="0.35">
      <c r="C525" s="71" t="s">
        <v>2861</v>
      </c>
      <c r="D525" s="233" t="s">
        <v>1468</v>
      </c>
      <c r="E525" s="233" t="s">
        <v>2556</v>
      </c>
      <c r="F525" s="233" t="s">
        <v>2543</v>
      </c>
      <c r="G525" s="233" t="s">
        <v>2609</v>
      </c>
      <c r="H525" s="233"/>
      <c r="I525" s="233" t="s">
        <v>1469</v>
      </c>
      <c r="J525" s="325">
        <v>13319.8</v>
      </c>
      <c r="K525" s="233" t="s">
        <v>2543</v>
      </c>
      <c r="L525" s="233" t="s">
        <v>2763</v>
      </c>
      <c r="M525" s="218" t="s">
        <v>2763</v>
      </c>
      <c r="Q525" s="218"/>
      <c r="AH525" s="233"/>
    </row>
    <row r="526" spans="3:34" x14ac:dyDescent="0.35">
      <c r="C526" s="233" t="s">
        <v>2863</v>
      </c>
      <c r="D526" s="233" t="s">
        <v>1468</v>
      </c>
      <c r="E526" s="233" t="s">
        <v>2558</v>
      </c>
      <c r="F526" s="233" t="s">
        <v>2543</v>
      </c>
      <c r="G526" s="233" t="s">
        <v>2609</v>
      </c>
      <c r="H526" s="233"/>
      <c r="I526" s="233" t="s">
        <v>1469</v>
      </c>
      <c r="J526" s="325">
        <v>16188.8</v>
      </c>
      <c r="K526" s="233" t="s">
        <v>2543</v>
      </c>
      <c r="L526" s="233" t="s">
        <v>2763</v>
      </c>
      <c r="M526" s="218" t="s">
        <v>2763</v>
      </c>
      <c r="Q526" s="218"/>
      <c r="AH526" s="233"/>
    </row>
    <row r="527" spans="3:34" x14ac:dyDescent="0.35">
      <c r="C527" s="233" t="s">
        <v>2863</v>
      </c>
      <c r="D527" s="233" t="s">
        <v>1468</v>
      </c>
      <c r="E527" s="233" t="s">
        <v>2557</v>
      </c>
      <c r="F527" s="233" t="s">
        <v>2543</v>
      </c>
      <c r="G527" s="233" t="s">
        <v>2609</v>
      </c>
      <c r="H527" s="233"/>
      <c r="I527" s="233" t="s">
        <v>1469</v>
      </c>
      <c r="J527" s="325">
        <v>11862.32</v>
      </c>
      <c r="K527" s="233" t="s">
        <v>2543</v>
      </c>
      <c r="L527" s="233" t="s">
        <v>2763</v>
      </c>
      <c r="M527" s="218" t="s">
        <v>2763</v>
      </c>
      <c r="Q527" s="218"/>
      <c r="AH527" s="233"/>
    </row>
    <row r="528" spans="3:34" x14ac:dyDescent="0.35">
      <c r="C528" s="233" t="s">
        <v>2863</v>
      </c>
      <c r="D528" s="233" t="s">
        <v>1468</v>
      </c>
      <c r="E528" s="233" t="s">
        <v>2589</v>
      </c>
      <c r="F528" s="233" t="s">
        <v>2543</v>
      </c>
      <c r="G528" s="233" t="s">
        <v>2609</v>
      </c>
      <c r="H528" s="233"/>
      <c r="I528" s="233" t="s">
        <v>1469</v>
      </c>
      <c r="J528" s="325">
        <v>62286</v>
      </c>
      <c r="K528" s="233" t="s">
        <v>2543</v>
      </c>
      <c r="L528" s="233" t="s">
        <v>2763</v>
      </c>
      <c r="M528" s="218" t="s">
        <v>2763</v>
      </c>
      <c r="Q528" s="218"/>
      <c r="AH528" s="233"/>
    </row>
    <row r="529" spans="3:34" x14ac:dyDescent="0.35">
      <c r="C529" s="233" t="s">
        <v>2863</v>
      </c>
      <c r="D529" s="233" t="s">
        <v>1468</v>
      </c>
      <c r="E529" s="233" t="s">
        <v>2603</v>
      </c>
      <c r="F529" s="233" t="s">
        <v>2543</v>
      </c>
      <c r="G529" s="233" t="s">
        <v>2609</v>
      </c>
      <c r="H529" s="233"/>
      <c r="I529" s="233" t="s">
        <v>1469</v>
      </c>
      <c r="J529" s="325">
        <v>61543.67</v>
      </c>
      <c r="K529" s="233" t="s">
        <v>2543</v>
      </c>
      <c r="L529" s="233" t="s">
        <v>2763</v>
      </c>
      <c r="M529" s="218" t="s">
        <v>2763</v>
      </c>
      <c r="Q529" s="218"/>
      <c r="AH529" s="233"/>
    </row>
    <row r="530" spans="3:34" ht="16" x14ac:dyDescent="0.35">
      <c r="C530" s="71" t="s">
        <v>2863</v>
      </c>
      <c r="D530" s="233" t="s">
        <v>1468</v>
      </c>
      <c r="E530" s="233" t="s">
        <v>2571</v>
      </c>
      <c r="F530" s="233" t="s">
        <v>2543</v>
      </c>
      <c r="G530" s="233" t="s">
        <v>2609</v>
      </c>
      <c r="H530" s="233"/>
      <c r="I530" s="233" t="s">
        <v>1469</v>
      </c>
      <c r="J530" s="325">
        <v>5827.62</v>
      </c>
      <c r="K530" s="233" t="s">
        <v>2543</v>
      </c>
      <c r="L530" s="233" t="s">
        <v>2763</v>
      </c>
      <c r="M530" s="218" t="s">
        <v>2763</v>
      </c>
      <c r="Q530" s="218"/>
      <c r="AH530" s="233"/>
    </row>
    <row r="531" spans="3:34" ht="16" x14ac:dyDescent="0.35">
      <c r="C531" s="71" t="s">
        <v>2863</v>
      </c>
      <c r="D531" s="233" t="s">
        <v>1468</v>
      </c>
      <c r="E531" s="233" t="s">
        <v>2578</v>
      </c>
      <c r="F531" s="233" t="s">
        <v>2543</v>
      </c>
      <c r="G531" s="233" t="s">
        <v>2609</v>
      </c>
      <c r="H531" s="233"/>
      <c r="I531" s="233" t="s">
        <v>1469</v>
      </c>
      <c r="J531" s="325">
        <v>1127.93</v>
      </c>
      <c r="K531" s="233" t="s">
        <v>2543</v>
      </c>
      <c r="L531" s="233" t="s">
        <v>2763</v>
      </c>
      <c r="M531" s="218" t="s">
        <v>2763</v>
      </c>
      <c r="Q531" s="218"/>
      <c r="AH531" s="233"/>
    </row>
    <row r="532" spans="3:34" ht="16" x14ac:dyDescent="0.35">
      <c r="C532" s="71" t="s">
        <v>2863</v>
      </c>
      <c r="D532" s="233" t="s">
        <v>1468</v>
      </c>
      <c r="E532" s="233" t="s">
        <v>2554</v>
      </c>
      <c r="F532" s="233" t="s">
        <v>2543</v>
      </c>
      <c r="G532" s="233" t="s">
        <v>2609</v>
      </c>
      <c r="H532" s="233"/>
      <c r="I532" s="233" t="s">
        <v>1469</v>
      </c>
      <c r="J532" s="325">
        <v>21207.15</v>
      </c>
      <c r="K532" s="233" t="s">
        <v>2543</v>
      </c>
      <c r="L532" s="233" t="s">
        <v>2763</v>
      </c>
      <c r="M532" s="218" t="s">
        <v>2763</v>
      </c>
      <c r="Q532" s="218"/>
      <c r="AH532" s="233"/>
    </row>
    <row r="533" spans="3:34" ht="16" x14ac:dyDescent="0.35">
      <c r="C533" s="71" t="s">
        <v>2863</v>
      </c>
      <c r="D533" s="233" t="s">
        <v>1468</v>
      </c>
      <c r="E533" s="233" t="s">
        <v>2556</v>
      </c>
      <c r="F533" s="233" t="s">
        <v>2543</v>
      </c>
      <c r="G533" s="233" t="s">
        <v>2609</v>
      </c>
      <c r="H533" s="233"/>
      <c r="I533" s="233" t="s">
        <v>1469</v>
      </c>
      <c r="J533" s="325">
        <v>2874.15</v>
      </c>
      <c r="K533" s="233" t="s">
        <v>2543</v>
      </c>
      <c r="L533" s="233" t="s">
        <v>2763</v>
      </c>
      <c r="M533" s="218" t="s">
        <v>2763</v>
      </c>
      <c r="Q533" s="218"/>
      <c r="AH533" s="233"/>
    </row>
    <row r="534" spans="3:34" ht="16" x14ac:dyDescent="0.35">
      <c r="C534" s="71" t="s">
        <v>2863</v>
      </c>
      <c r="D534" s="233" t="s">
        <v>1471</v>
      </c>
      <c r="E534" s="233" t="s">
        <v>2594</v>
      </c>
      <c r="F534" s="233" t="s">
        <v>2543</v>
      </c>
      <c r="G534" s="233" t="s">
        <v>2609</v>
      </c>
      <c r="H534" s="233"/>
      <c r="I534" s="233" t="s">
        <v>1469</v>
      </c>
      <c r="J534" s="325">
        <v>326611</v>
      </c>
      <c r="K534" s="233" t="s">
        <v>2543</v>
      </c>
      <c r="L534" s="233" t="s">
        <v>2763</v>
      </c>
      <c r="M534" s="218" t="s">
        <v>2763</v>
      </c>
      <c r="Q534" s="218"/>
      <c r="AH534" s="233"/>
    </row>
    <row r="535" spans="3:34" ht="16" x14ac:dyDescent="0.35">
      <c r="C535" s="71" t="s">
        <v>2863</v>
      </c>
      <c r="D535" s="233" t="s">
        <v>1471</v>
      </c>
      <c r="E535" s="233" t="s">
        <v>2591</v>
      </c>
      <c r="F535" s="233" t="s">
        <v>2543</v>
      </c>
      <c r="G535" s="233" t="s">
        <v>2609</v>
      </c>
      <c r="H535" s="233"/>
      <c r="I535" s="233" t="s">
        <v>1469</v>
      </c>
      <c r="J535" s="325">
        <v>100000</v>
      </c>
      <c r="K535" s="233" t="s">
        <v>2543</v>
      </c>
      <c r="L535" s="233" t="s">
        <v>2763</v>
      </c>
      <c r="M535" s="218" t="s">
        <v>2763</v>
      </c>
      <c r="Q535" s="218"/>
      <c r="AH535" s="233"/>
    </row>
    <row r="536" spans="3:34" ht="16" x14ac:dyDescent="0.35">
      <c r="C536" s="71" t="s">
        <v>2863</v>
      </c>
      <c r="D536" s="233" t="s">
        <v>1471</v>
      </c>
      <c r="E536" s="233" t="s">
        <v>2562</v>
      </c>
      <c r="F536" s="233" t="s">
        <v>2543</v>
      </c>
      <c r="G536" s="233" t="s">
        <v>2609</v>
      </c>
      <c r="H536" s="233"/>
      <c r="I536" s="233" t="s">
        <v>1469</v>
      </c>
      <c r="J536" s="325">
        <v>121894.75</v>
      </c>
      <c r="K536" s="233" t="s">
        <v>2543</v>
      </c>
      <c r="L536" s="233" t="s">
        <v>2763</v>
      </c>
      <c r="M536" s="218" t="s">
        <v>2763</v>
      </c>
      <c r="Q536" s="218"/>
      <c r="AH536" s="233"/>
    </row>
    <row r="537" spans="3:34" ht="16" x14ac:dyDescent="0.35">
      <c r="C537" s="71" t="s">
        <v>2874</v>
      </c>
      <c r="D537" s="233" t="s">
        <v>1468</v>
      </c>
      <c r="E537" s="233" t="s">
        <v>2571</v>
      </c>
      <c r="F537" s="233" t="s">
        <v>2543</v>
      </c>
      <c r="G537" s="233" t="s">
        <v>2609</v>
      </c>
      <c r="H537" s="233"/>
      <c r="I537" s="233" t="s">
        <v>1469</v>
      </c>
      <c r="J537" s="325">
        <v>212968.37</v>
      </c>
      <c r="K537" s="233" t="s">
        <v>2543</v>
      </c>
      <c r="L537" s="233" t="s">
        <v>2763</v>
      </c>
      <c r="M537" s="218" t="s">
        <v>2763</v>
      </c>
      <c r="Q537" s="218"/>
      <c r="AH537" s="233"/>
    </row>
    <row r="538" spans="3:34" ht="16" x14ac:dyDescent="0.35">
      <c r="C538" s="71" t="s">
        <v>2874</v>
      </c>
      <c r="D538" s="233" t="s">
        <v>1468</v>
      </c>
      <c r="E538" s="233" t="s">
        <v>2578</v>
      </c>
      <c r="F538" s="233" t="s">
        <v>2543</v>
      </c>
      <c r="G538" s="233" t="s">
        <v>2609</v>
      </c>
      <c r="H538" s="233"/>
      <c r="I538" s="233" t="s">
        <v>1469</v>
      </c>
      <c r="J538" s="325">
        <v>52127.29</v>
      </c>
      <c r="K538" s="233" t="s">
        <v>2543</v>
      </c>
      <c r="L538" s="233" t="s">
        <v>2763</v>
      </c>
      <c r="M538" s="218" t="s">
        <v>2763</v>
      </c>
      <c r="Q538" s="218"/>
      <c r="AH538" s="233"/>
    </row>
    <row r="539" spans="3:34" ht="16" x14ac:dyDescent="0.35">
      <c r="C539" s="71" t="s">
        <v>2874</v>
      </c>
      <c r="D539" s="233" t="s">
        <v>1468</v>
      </c>
      <c r="E539" s="233" t="s">
        <v>2554</v>
      </c>
      <c r="F539" s="233" t="s">
        <v>2543</v>
      </c>
      <c r="G539" s="233" t="s">
        <v>2609</v>
      </c>
      <c r="H539" s="233"/>
      <c r="I539" s="233" t="s">
        <v>1469</v>
      </c>
      <c r="J539" s="325">
        <v>174312.45</v>
      </c>
      <c r="K539" s="233" t="s">
        <v>2543</v>
      </c>
      <c r="L539" s="233" t="s">
        <v>2763</v>
      </c>
      <c r="M539" s="218" t="s">
        <v>2763</v>
      </c>
      <c r="Q539" s="218"/>
      <c r="AH539" s="233"/>
    </row>
    <row r="540" spans="3:34" ht="16" x14ac:dyDescent="0.35">
      <c r="C540" s="71" t="s">
        <v>2874</v>
      </c>
      <c r="D540" s="233" t="s">
        <v>1468</v>
      </c>
      <c r="E540" s="233" t="s">
        <v>2556</v>
      </c>
      <c r="F540" s="233" t="s">
        <v>2543</v>
      </c>
      <c r="G540" s="233" t="s">
        <v>2609</v>
      </c>
      <c r="H540" s="233"/>
      <c r="I540" s="233" t="s">
        <v>1469</v>
      </c>
      <c r="J540" s="325">
        <v>36665.07</v>
      </c>
      <c r="K540" s="233" t="s">
        <v>2543</v>
      </c>
      <c r="L540" s="233" t="s">
        <v>2763</v>
      </c>
      <c r="M540" s="218" t="s">
        <v>2763</v>
      </c>
      <c r="Q540" s="218"/>
      <c r="AH540" s="233"/>
    </row>
    <row r="541" spans="3:34" x14ac:dyDescent="0.35">
      <c r="C541" s="233" t="s">
        <v>2874</v>
      </c>
      <c r="D541" s="233" t="s">
        <v>1468</v>
      </c>
      <c r="E541" s="233" t="s">
        <v>2558</v>
      </c>
      <c r="F541" s="233" t="s">
        <v>2543</v>
      </c>
      <c r="G541" s="233" t="s">
        <v>2609</v>
      </c>
      <c r="H541" s="233"/>
      <c r="I541" s="233" t="s">
        <v>1469</v>
      </c>
      <c r="J541" s="325">
        <v>1559526.68</v>
      </c>
      <c r="K541" s="233" t="s">
        <v>2543</v>
      </c>
      <c r="L541" s="233" t="s">
        <v>2763</v>
      </c>
      <c r="M541" s="218" t="s">
        <v>2763</v>
      </c>
      <c r="Q541" s="218"/>
      <c r="AH541" s="233"/>
    </row>
    <row r="542" spans="3:34" x14ac:dyDescent="0.35">
      <c r="C542" s="233" t="s">
        <v>2874</v>
      </c>
      <c r="D542" s="233" t="s">
        <v>1468</v>
      </c>
      <c r="E542" s="233" t="s">
        <v>2557</v>
      </c>
      <c r="F542" s="233" t="s">
        <v>2543</v>
      </c>
      <c r="G542" s="233" t="s">
        <v>2609</v>
      </c>
      <c r="H542" s="233"/>
      <c r="I542" s="233" t="s">
        <v>1469</v>
      </c>
      <c r="J542" s="325">
        <v>392365.99</v>
      </c>
      <c r="K542" s="233" t="s">
        <v>2543</v>
      </c>
      <c r="L542" s="233" t="s">
        <v>2763</v>
      </c>
      <c r="M542" s="218" t="s">
        <v>2763</v>
      </c>
      <c r="Q542" s="218"/>
      <c r="AH542" s="233"/>
    </row>
    <row r="543" spans="3:34" x14ac:dyDescent="0.35">
      <c r="C543" s="233" t="s">
        <v>2874</v>
      </c>
      <c r="D543" s="233" t="s">
        <v>1468</v>
      </c>
      <c r="E543" s="233" t="s">
        <v>2573</v>
      </c>
      <c r="F543" s="233" t="s">
        <v>2543</v>
      </c>
      <c r="G543" s="233" t="s">
        <v>2609</v>
      </c>
      <c r="H543" s="233"/>
      <c r="I543" s="233" t="s">
        <v>1469</v>
      </c>
      <c r="J543" s="325">
        <v>1465.79</v>
      </c>
      <c r="K543" s="233" t="s">
        <v>2543</v>
      </c>
      <c r="L543" s="233" t="s">
        <v>2763</v>
      </c>
      <c r="M543" s="218" t="s">
        <v>2763</v>
      </c>
      <c r="Q543" s="218"/>
      <c r="AH543" s="233"/>
    </row>
    <row r="544" spans="3:34" x14ac:dyDescent="0.35">
      <c r="C544" s="233" t="s">
        <v>2874</v>
      </c>
      <c r="D544" s="233" t="s">
        <v>1468</v>
      </c>
      <c r="E544" s="233" t="s">
        <v>2577</v>
      </c>
      <c r="F544" s="233" t="s">
        <v>2543</v>
      </c>
      <c r="G544" s="233" t="s">
        <v>2609</v>
      </c>
      <c r="H544" s="233"/>
      <c r="I544" s="233" t="s">
        <v>1469</v>
      </c>
      <c r="J544" s="325">
        <v>2710.73</v>
      </c>
      <c r="K544" s="233" t="s">
        <v>2543</v>
      </c>
      <c r="L544" s="233" t="s">
        <v>2763</v>
      </c>
      <c r="M544" s="218" t="s">
        <v>2763</v>
      </c>
      <c r="Q544" s="218"/>
      <c r="AH544" s="233"/>
    </row>
    <row r="545" spans="3:34" x14ac:dyDescent="0.35">
      <c r="C545" s="233" t="s">
        <v>2874</v>
      </c>
      <c r="D545" s="233" t="s">
        <v>1468</v>
      </c>
      <c r="E545" s="233" t="s">
        <v>2579</v>
      </c>
      <c r="F545" s="233" t="s">
        <v>2543</v>
      </c>
      <c r="G545" s="233" t="s">
        <v>2609</v>
      </c>
      <c r="H545" s="233"/>
      <c r="I545" s="233" t="s">
        <v>1469</v>
      </c>
      <c r="J545" s="325">
        <v>2710.73</v>
      </c>
      <c r="K545" s="233" t="s">
        <v>2543</v>
      </c>
      <c r="L545" s="233" t="s">
        <v>2763</v>
      </c>
      <c r="M545" s="218" t="s">
        <v>2763</v>
      </c>
      <c r="Q545" s="218"/>
      <c r="AH545" s="233"/>
    </row>
    <row r="546" spans="3:34" x14ac:dyDescent="0.35">
      <c r="C546" s="233" t="s">
        <v>2874</v>
      </c>
      <c r="D546" s="233" t="s">
        <v>1468</v>
      </c>
      <c r="E546" s="233" t="s">
        <v>2555</v>
      </c>
      <c r="F546" s="233" t="s">
        <v>2543</v>
      </c>
      <c r="G546" s="233" t="s">
        <v>2609</v>
      </c>
      <c r="H546" s="233"/>
      <c r="I546" s="233" t="s">
        <v>1469</v>
      </c>
      <c r="J546" s="325">
        <v>2260606.8199999998</v>
      </c>
      <c r="K546" s="233" t="s">
        <v>2543</v>
      </c>
      <c r="L546" s="233" t="s">
        <v>2763</v>
      </c>
      <c r="M546" s="218" t="s">
        <v>2763</v>
      </c>
      <c r="Q546" s="218"/>
      <c r="AH546" s="233"/>
    </row>
    <row r="547" spans="3:34" x14ac:dyDescent="0.35">
      <c r="C547" s="233" t="s">
        <v>2874</v>
      </c>
      <c r="D547" s="233" t="s">
        <v>1468</v>
      </c>
      <c r="E547" s="233" t="s">
        <v>2598</v>
      </c>
      <c r="F547" s="233" t="s">
        <v>2543</v>
      </c>
      <c r="G547" s="233" t="s">
        <v>2609</v>
      </c>
      <c r="H547" s="233"/>
      <c r="I547" s="233" t="s">
        <v>1469</v>
      </c>
      <c r="J547" s="325">
        <v>1125</v>
      </c>
      <c r="K547" s="233" t="s">
        <v>2543</v>
      </c>
      <c r="L547" s="233" t="s">
        <v>2763</v>
      </c>
      <c r="M547" s="218" t="s">
        <v>2763</v>
      </c>
      <c r="Q547" s="218"/>
      <c r="AH547" s="233"/>
    </row>
    <row r="548" spans="3:34" x14ac:dyDescent="0.35">
      <c r="C548" s="233" t="s">
        <v>2874</v>
      </c>
      <c r="D548" s="233" t="s">
        <v>1468</v>
      </c>
      <c r="E548" s="233" t="s">
        <v>2593</v>
      </c>
      <c r="F548" s="233" t="s">
        <v>2543</v>
      </c>
      <c r="G548" s="233" t="s">
        <v>2609</v>
      </c>
      <c r="H548" s="233"/>
      <c r="I548" s="233" t="s">
        <v>1469</v>
      </c>
      <c r="J548" s="325">
        <v>3460</v>
      </c>
      <c r="K548" s="233" t="s">
        <v>2543</v>
      </c>
      <c r="L548" s="233" t="s">
        <v>2763</v>
      </c>
      <c r="M548" s="218" t="s">
        <v>2763</v>
      </c>
      <c r="Q548" s="218"/>
      <c r="AH548" s="233"/>
    </row>
    <row r="549" spans="3:34" x14ac:dyDescent="0.35">
      <c r="C549" s="233" t="s">
        <v>2874</v>
      </c>
      <c r="D549" s="233" t="s">
        <v>1468</v>
      </c>
      <c r="E549" s="233" t="s">
        <v>2563</v>
      </c>
      <c r="F549" s="233" t="s">
        <v>2543</v>
      </c>
      <c r="G549" s="233" t="s">
        <v>2609</v>
      </c>
      <c r="H549" s="233"/>
      <c r="I549" s="233" t="s">
        <v>1469</v>
      </c>
      <c r="J549" s="325">
        <v>1544799</v>
      </c>
      <c r="K549" s="233" t="s">
        <v>2543</v>
      </c>
      <c r="L549" s="233" t="s">
        <v>2763</v>
      </c>
      <c r="M549" s="218" t="s">
        <v>2763</v>
      </c>
      <c r="Q549" s="218"/>
      <c r="AH549" s="233"/>
    </row>
    <row r="550" spans="3:34" x14ac:dyDescent="0.35">
      <c r="C550" s="233" t="s">
        <v>2874</v>
      </c>
      <c r="D550" s="233" t="s">
        <v>1468</v>
      </c>
      <c r="E550" s="233" t="s">
        <v>2560</v>
      </c>
      <c r="F550" s="233" t="s">
        <v>2543</v>
      </c>
      <c r="G550" s="233" t="s">
        <v>2609</v>
      </c>
      <c r="H550" s="233"/>
      <c r="I550" s="233" t="s">
        <v>1469</v>
      </c>
      <c r="J550" s="325">
        <v>1730862.05</v>
      </c>
      <c r="K550" s="233" t="s">
        <v>2543</v>
      </c>
      <c r="L550" s="233" t="s">
        <v>2763</v>
      </c>
      <c r="M550" s="218" t="s">
        <v>2763</v>
      </c>
      <c r="Q550" s="218"/>
      <c r="AH550" s="233"/>
    </row>
    <row r="551" spans="3:34" ht="16" x14ac:dyDescent="0.35">
      <c r="C551" s="71" t="s">
        <v>2862</v>
      </c>
      <c r="D551" s="233" t="s">
        <v>1468</v>
      </c>
      <c r="E551" s="233" t="s">
        <v>2571</v>
      </c>
      <c r="F551" s="233" t="s">
        <v>2543</v>
      </c>
      <c r="G551" s="233" t="s">
        <v>2609</v>
      </c>
      <c r="H551" s="233"/>
      <c r="I551" s="233" t="s">
        <v>1469</v>
      </c>
      <c r="J551" s="325">
        <v>7745.09</v>
      </c>
      <c r="K551" s="233" t="s">
        <v>2543</v>
      </c>
      <c r="L551" s="233" t="s">
        <v>2763</v>
      </c>
      <c r="M551" s="218" t="s">
        <v>2763</v>
      </c>
      <c r="Q551" s="218"/>
      <c r="AH551" s="233"/>
    </row>
    <row r="552" spans="3:34" ht="16" x14ac:dyDescent="0.35">
      <c r="C552" s="71" t="s">
        <v>2872</v>
      </c>
      <c r="D552" s="233" t="s">
        <v>1468</v>
      </c>
      <c r="E552" s="233" t="s">
        <v>2571</v>
      </c>
      <c r="F552" s="233" t="s">
        <v>2543</v>
      </c>
      <c r="G552" s="233" t="s">
        <v>2609</v>
      </c>
      <c r="H552" s="233"/>
      <c r="I552" s="233" t="s">
        <v>1469</v>
      </c>
      <c r="J552" s="325">
        <v>8207.65</v>
      </c>
      <c r="K552" s="233" t="s">
        <v>2543</v>
      </c>
      <c r="L552" s="233" t="s">
        <v>2763</v>
      </c>
      <c r="M552" s="218" t="s">
        <v>2763</v>
      </c>
      <c r="Q552" s="218"/>
      <c r="AH552" s="233"/>
    </row>
    <row r="553" spans="3:34" ht="16" x14ac:dyDescent="0.35">
      <c r="C553" s="71" t="s">
        <v>2872</v>
      </c>
      <c r="D553" s="233" t="s">
        <v>1468</v>
      </c>
      <c r="E553" s="233" t="s">
        <v>2554</v>
      </c>
      <c r="F553" s="233" t="s">
        <v>2543</v>
      </c>
      <c r="G553" s="233" t="s">
        <v>2609</v>
      </c>
      <c r="H553" s="233"/>
      <c r="I553" s="233" t="s">
        <v>1469</v>
      </c>
      <c r="J553" s="325">
        <v>226034.93</v>
      </c>
      <c r="K553" s="233" t="s">
        <v>2543</v>
      </c>
      <c r="L553" s="233" t="s">
        <v>2763</v>
      </c>
      <c r="M553" s="218" t="s">
        <v>2763</v>
      </c>
      <c r="Q553" s="218"/>
      <c r="AH553" s="233"/>
    </row>
    <row r="554" spans="3:34" ht="16" x14ac:dyDescent="0.35">
      <c r="C554" s="71" t="s">
        <v>2872</v>
      </c>
      <c r="D554" s="233" t="s">
        <v>1468</v>
      </c>
      <c r="E554" s="233" t="s">
        <v>2556</v>
      </c>
      <c r="F554" s="233" t="s">
        <v>2543</v>
      </c>
      <c r="G554" s="233" t="s">
        <v>2609</v>
      </c>
      <c r="H554" s="233"/>
      <c r="I554" s="233" t="s">
        <v>1469</v>
      </c>
      <c r="J554" s="325">
        <v>63199.43</v>
      </c>
      <c r="K554" s="233" t="s">
        <v>2543</v>
      </c>
      <c r="L554" s="233" t="s">
        <v>2763</v>
      </c>
      <c r="M554" s="218" t="s">
        <v>2763</v>
      </c>
      <c r="Q554" s="218"/>
      <c r="AH554" s="233"/>
    </row>
    <row r="555" spans="3:34" x14ac:dyDescent="0.35">
      <c r="C555" s="233" t="s">
        <v>2872</v>
      </c>
      <c r="D555" s="233" t="s">
        <v>1468</v>
      </c>
      <c r="E555" s="233" t="s">
        <v>2558</v>
      </c>
      <c r="F555" s="233" t="s">
        <v>2543</v>
      </c>
      <c r="G555" s="233" t="s">
        <v>2609</v>
      </c>
      <c r="H555" s="233"/>
      <c r="I555" s="233" t="s">
        <v>1469</v>
      </c>
      <c r="J555" s="325">
        <v>732321.34</v>
      </c>
      <c r="K555" s="233" t="s">
        <v>2543</v>
      </c>
      <c r="L555" s="233" t="s">
        <v>2763</v>
      </c>
      <c r="M555" s="218" t="s">
        <v>2763</v>
      </c>
      <c r="Q555" s="218"/>
      <c r="AH555" s="233"/>
    </row>
    <row r="556" spans="3:34" x14ac:dyDescent="0.35">
      <c r="C556" s="233" t="s">
        <v>2872</v>
      </c>
      <c r="D556" s="233" t="s">
        <v>1468</v>
      </c>
      <c r="E556" s="233" t="s">
        <v>2557</v>
      </c>
      <c r="F556" s="233" t="s">
        <v>2543</v>
      </c>
      <c r="G556" s="233" t="s">
        <v>2609</v>
      </c>
      <c r="H556" s="233"/>
      <c r="I556" s="233" t="s">
        <v>1469</v>
      </c>
      <c r="J556" s="325">
        <v>578500</v>
      </c>
      <c r="K556" s="233" t="s">
        <v>2543</v>
      </c>
      <c r="L556" s="233" t="s">
        <v>2763</v>
      </c>
      <c r="M556" s="218" t="s">
        <v>2763</v>
      </c>
      <c r="Q556" s="218"/>
      <c r="AH556" s="233"/>
    </row>
    <row r="557" spans="3:34" x14ac:dyDescent="0.35">
      <c r="C557" s="233" t="s">
        <v>2872</v>
      </c>
      <c r="D557" s="233" t="s">
        <v>1468</v>
      </c>
      <c r="E557" s="233" t="s">
        <v>2573</v>
      </c>
      <c r="F557" s="233" t="s">
        <v>2543</v>
      </c>
      <c r="G557" s="233" t="s">
        <v>2609</v>
      </c>
      <c r="H557" s="233"/>
      <c r="I557" s="233" t="s">
        <v>1469</v>
      </c>
      <c r="J557" s="325">
        <v>130445.44</v>
      </c>
      <c r="K557" s="233" t="s">
        <v>2543</v>
      </c>
      <c r="L557" s="233" t="s">
        <v>2763</v>
      </c>
      <c r="M557" s="218" t="s">
        <v>2763</v>
      </c>
      <c r="Q557" s="218"/>
      <c r="AH557" s="233"/>
    </row>
    <row r="558" spans="3:34" x14ac:dyDescent="0.35">
      <c r="C558" s="233" t="s">
        <v>2872</v>
      </c>
      <c r="D558" s="233" t="s">
        <v>1468</v>
      </c>
      <c r="E558" s="233" t="s">
        <v>2577</v>
      </c>
      <c r="F558" s="233" t="s">
        <v>2543</v>
      </c>
      <c r="G558" s="233" t="s">
        <v>2609</v>
      </c>
      <c r="H558" s="233"/>
      <c r="I558" s="233" t="s">
        <v>1469</v>
      </c>
      <c r="J558" s="325">
        <v>3825</v>
      </c>
      <c r="K558" s="233" t="s">
        <v>2543</v>
      </c>
      <c r="L558" s="233" t="s">
        <v>2763</v>
      </c>
      <c r="M558" s="218" t="s">
        <v>2763</v>
      </c>
      <c r="Q558" s="218"/>
      <c r="AH558" s="233"/>
    </row>
    <row r="559" spans="3:34" x14ac:dyDescent="0.35">
      <c r="C559" s="233" t="s">
        <v>2872</v>
      </c>
      <c r="D559" s="233" t="s">
        <v>1468</v>
      </c>
      <c r="E559" s="233" t="s">
        <v>2586</v>
      </c>
      <c r="F559" s="233" t="s">
        <v>2543</v>
      </c>
      <c r="G559" s="233" t="s">
        <v>2609</v>
      </c>
      <c r="H559" s="233"/>
      <c r="I559" s="233" t="s">
        <v>1469</v>
      </c>
      <c r="J559" s="325">
        <v>54957.41</v>
      </c>
      <c r="K559" s="233" t="s">
        <v>2543</v>
      </c>
      <c r="L559" s="233" t="s">
        <v>2763</v>
      </c>
      <c r="M559" s="218" t="s">
        <v>2763</v>
      </c>
      <c r="Q559" s="218"/>
      <c r="AH559" s="233"/>
    </row>
    <row r="560" spans="3:34" x14ac:dyDescent="0.35">
      <c r="C560" s="233" t="s">
        <v>2872</v>
      </c>
      <c r="D560" s="233" t="s">
        <v>1468</v>
      </c>
      <c r="E560" s="233" t="s">
        <v>2579</v>
      </c>
      <c r="F560" s="233" t="s">
        <v>2543</v>
      </c>
      <c r="G560" s="233" t="s">
        <v>2609</v>
      </c>
      <c r="H560" s="233"/>
      <c r="I560" s="233" t="s">
        <v>1469</v>
      </c>
      <c r="J560" s="325">
        <v>37246.85</v>
      </c>
      <c r="K560" s="233" t="s">
        <v>2543</v>
      </c>
      <c r="L560" s="233" t="s">
        <v>2763</v>
      </c>
      <c r="M560" s="218" t="s">
        <v>2763</v>
      </c>
      <c r="Q560" s="218"/>
      <c r="AH560" s="233"/>
    </row>
    <row r="561" spans="3:34" x14ac:dyDescent="0.35">
      <c r="C561" s="233" t="s">
        <v>2872</v>
      </c>
      <c r="D561" s="233" t="s">
        <v>1468</v>
      </c>
      <c r="E561" s="233" t="s">
        <v>2555</v>
      </c>
      <c r="F561" s="233" t="s">
        <v>2543</v>
      </c>
      <c r="G561" s="233" t="s">
        <v>2609</v>
      </c>
      <c r="H561" s="233"/>
      <c r="I561" s="233" t="s">
        <v>1469</v>
      </c>
      <c r="J561" s="325">
        <v>265036.65999999997</v>
      </c>
      <c r="K561" s="233" t="s">
        <v>2543</v>
      </c>
      <c r="L561" s="233" t="s">
        <v>2763</v>
      </c>
      <c r="M561" s="218" t="s">
        <v>2763</v>
      </c>
      <c r="Q561" s="218"/>
      <c r="AH561" s="233"/>
    </row>
    <row r="562" spans="3:34" x14ac:dyDescent="0.35">
      <c r="C562" s="233" t="s">
        <v>2872</v>
      </c>
      <c r="D562" s="233" t="s">
        <v>1468</v>
      </c>
      <c r="E562" s="233" t="s">
        <v>2593</v>
      </c>
      <c r="F562" s="233" t="s">
        <v>2543</v>
      </c>
      <c r="G562" s="233" t="s">
        <v>2609</v>
      </c>
      <c r="H562" s="233"/>
      <c r="I562" s="233" t="s">
        <v>1469</v>
      </c>
      <c r="J562" s="325">
        <v>580</v>
      </c>
      <c r="K562" s="233" t="s">
        <v>2543</v>
      </c>
      <c r="L562" s="233" t="s">
        <v>2763</v>
      </c>
      <c r="M562" s="218" t="s">
        <v>2763</v>
      </c>
      <c r="Q562" s="218"/>
      <c r="AH562" s="233"/>
    </row>
    <row r="563" spans="3:34" x14ac:dyDescent="0.35">
      <c r="C563" s="233" t="s">
        <v>2872</v>
      </c>
      <c r="D563" s="233" t="s">
        <v>1468</v>
      </c>
      <c r="E563" s="233" t="s">
        <v>2560</v>
      </c>
      <c r="F563" s="233" t="s">
        <v>2543</v>
      </c>
      <c r="G563" s="233" t="s">
        <v>2609</v>
      </c>
      <c r="H563" s="233"/>
      <c r="I563" s="233" t="s">
        <v>1469</v>
      </c>
      <c r="J563" s="325">
        <v>95000</v>
      </c>
      <c r="K563" s="233" t="s">
        <v>2543</v>
      </c>
      <c r="L563" s="233" t="s">
        <v>2763</v>
      </c>
      <c r="M563" s="218" t="s">
        <v>2763</v>
      </c>
      <c r="Q563" s="218"/>
      <c r="AH563" s="233"/>
    </row>
    <row r="564" spans="3:34" x14ac:dyDescent="0.35">
      <c r="C564" s="233" t="s">
        <v>2872</v>
      </c>
      <c r="D564" s="233" t="s">
        <v>1468</v>
      </c>
      <c r="E564" s="233" t="s">
        <v>2599</v>
      </c>
      <c r="F564" s="233" t="s">
        <v>2543</v>
      </c>
      <c r="G564" s="233" t="s">
        <v>2609</v>
      </c>
      <c r="H564" s="233"/>
      <c r="I564" s="233" t="s">
        <v>1469</v>
      </c>
      <c r="J564" s="325">
        <v>178</v>
      </c>
      <c r="K564" s="233" t="s">
        <v>2543</v>
      </c>
      <c r="L564" s="233" t="s">
        <v>2763</v>
      </c>
      <c r="M564" s="218" t="s">
        <v>2763</v>
      </c>
      <c r="Q564" s="218"/>
      <c r="AH564" s="233"/>
    </row>
    <row r="565" spans="3:34" x14ac:dyDescent="0.35">
      <c r="C565" s="233" t="s">
        <v>2872</v>
      </c>
      <c r="D565" s="233" t="s">
        <v>1468</v>
      </c>
      <c r="E565" s="233" t="s">
        <v>2598</v>
      </c>
      <c r="F565" s="233" t="s">
        <v>2543</v>
      </c>
      <c r="G565" s="233" t="s">
        <v>2609</v>
      </c>
      <c r="H565" s="233"/>
      <c r="I565" s="233" t="s">
        <v>1469</v>
      </c>
      <c r="J565" s="325">
        <v>114.69</v>
      </c>
      <c r="K565" s="233" t="s">
        <v>2543</v>
      </c>
      <c r="L565" s="233" t="s">
        <v>2763</v>
      </c>
      <c r="M565" s="218" t="s">
        <v>2763</v>
      </c>
      <c r="Q565" s="218"/>
      <c r="AH565" s="233"/>
    </row>
    <row r="566" spans="3:34" x14ac:dyDescent="0.35">
      <c r="C566" s="233" t="s">
        <v>2872</v>
      </c>
      <c r="D566" s="233" t="s">
        <v>1468</v>
      </c>
      <c r="E566" s="233" t="s">
        <v>2563</v>
      </c>
      <c r="F566" s="233" t="s">
        <v>2543</v>
      </c>
      <c r="G566" s="233" t="s">
        <v>2609</v>
      </c>
      <c r="H566" s="233"/>
      <c r="I566" s="233" t="s">
        <v>1469</v>
      </c>
      <c r="J566" s="325">
        <v>55272.2</v>
      </c>
      <c r="K566" s="233" t="s">
        <v>2543</v>
      </c>
      <c r="L566" s="233" t="s">
        <v>2763</v>
      </c>
      <c r="M566" s="218" t="s">
        <v>2763</v>
      </c>
      <c r="Q566" s="218"/>
      <c r="AH566" s="233"/>
    </row>
    <row r="567" spans="3:34" x14ac:dyDescent="0.35">
      <c r="C567" s="233" t="s">
        <v>2872</v>
      </c>
      <c r="D567" s="233" t="s">
        <v>1468</v>
      </c>
      <c r="E567" s="233" t="s">
        <v>2560</v>
      </c>
      <c r="F567" s="233" t="s">
        <v>2543</v>
      </c>
      <c r="G567" s="233" t="s">
        <v>2609</v>
      </c>
      <c r="H567" s="233"/>
      <c r="I567" s="233" t="s">
        <v>1469</v>
      </c>
      <c r="J567" s="325">
        <v>8247</v>
      </c>
      <c r="K567" s="233" t="s">
        <v>2543</v>
      </c>
      <c r="L567" s="233" t="s">
        <v>2763</v>
      </c>
      <c r="M567" s="218" t="s">
        <v>2763</v>
      </c>
      <c r="Q567" s="218"/>
      <c r="AH567" s="233"/>
    </row>
    <row r="568" spans="3:34" x14ac:dyDescent="0.35">
      <c r="C568" s="233" t="s">
        <v>2872</v>
      </c>
      <c r="D568" s="233" t="s">
        <v>1468</v>
      </c>
      <c r="E568" s="233" t="s">
        <v>2563</v>
      </c>
      <c r="F568" s="233" t="s">
        <v>2543</v>
      </c>
      <c r="G568" s="233" t="s">
        <v>2609</v>
      </c>
      <c r="H568" s="233"/>
      <c r="I568" s="233" t="s">
        <v>1469</v>
      </c>
      <c r="J568" s="325">
        <v>293700.31</v>
      </c>
      <c r="K568" s="233" t="s">
        <v>2543</v>
      </c>
      <c r="L568" s="233" t="s">
        <v>2763</v>
      </c>
      <c r="M568" s="218" t="s">
        <v>2763</v>
      </c>
      <c r="Q568" s="218"/>
      <c r="AH568" s="233"/>
    </row>
    <row r="569" spans="3:34" x14ac:dyDescent="0.35">
      <c r="C569" s="233" t="s">
        <v>2872</v>
      </c>
      <c r="D569" s="233" t="s">
        <v>1468</v>
      </c>
      <c r="E569" s="233" t="s">
        <v>2560</v>
      </c>
      <c r="F569" s="233" t="s">
        <v>2543</v>
      </c>
      <c r="G569" s="233" t="s">
        <v>2609</v>
      </c>
      <c r="H569" s="233"/>
      <c r="I569" s="233" t="s">
        <v>1469</v>
      </c>
      <c r="J569" s="325">
        <v>38269.94</v>
      </c>
      <c r="K569" s="233" t="s">
        <v>2543</v>
      </c>
      <c r="L569" s="233" t="s">
        <v>2763</v>
      </c>
      <c r="M569" s="218" t="s">
        <v>2763</v>
      </c>
      <c r="Q569" s="218"/>
      <c r="AH569" s="233"/>
    </row>
    <row r="570" spans="3:34" x14ac:dyDescent="0.35">
      <c r="C570" s="233" t="s">
        <v>2872</v>
      </c>
      <c r="D570" s="233" t="s">
        <v>1468</v>
      </c>
      <c r="E570" s="233" t="s">
        <v>2560</v>
      </c>
      <c r="F570" s="233" t="s">
        <v>2543</v>
      </c>
      <c r="G570" s="233" t="s">
        <v>2609</v>
      </c>
      <c r="H570" s="233"/>
      <c r="I570" s="233" t="s">
        <v>1469</v>
      </c>
      <c r="J570" s="325">
        <v>5500</v>
      </c>
      <c r="K570" s="233" t="s">
        <v>2543</v>
      </c>
      <c r="L570" s="233" t="s">
        <v>2763</v>
      </c>
      <c r="M570" s="218" t="s">
        <v>2763</v>
      </c>
      <c r="Q570" s="218"/>
      <c r="AH570" s="233"/>
    </row>
    <row r="571" spans="3:34" x14ac:dyDescent="0.35">
      <c r="C571" s="233" t="s">
        <v>2872</v>
      </c>
      <c r="D571" s="233" t="s">
        <v>1471</v>
      </c>
      <c r="E571" s="233" t="s">
        <v>2601</v>
      </c>
      <c r="F571" s="233" t="s">
        <v>2543</v>
      </c>
      <c r="G571" s="233" t="s">
        <v>2609</v>
      </c>
      <c r="H571" s="233"/>
      <c r="I571" s="233" t="s">
        <v>1469</v>
      </c>
      <c r="J571" s="325">
        <v>312000</v>
      </c>
      <c r="K571" s="233" t="s">
        <v>2543</v>
      </c>
      <c r="L571" s="233" t="s">
        <v>2763</v>
      </c>
      <c r="M571" s="218" t="s">
        <v>2763</v>
      </c>
      <c r="Q571" s="218"/>
      <c r="AH571" s="233"/>
    </row>
    <row r="572" spans="3:34" ht="16" x14ac:dyDescent="0.35">
      <c r="C572" s="71" t="s">
        <v>2873</v>
      </c>
      <c r="D572" s="233" t="s">
        <v>1468</v>
      </c>
      <c r="E572" s="233" t="s">
        <v>2556</v>
      </c>
      <c r="F572" s="233" t="s">
        <v>2543</v>
      </c>
      <c r="G572" s="233" t="s">
        <v>2609</v>
      </c>
      <c r="H572" s="233"/>
      <c r="I572" s="233" t="s">
        <v>1469</v>
      </c>
      <c r="J572" s="325">
        <v>1293.8699999999999</v>
      </c>
      <c r="K572" s="233" t="s">
        <v>2543</v>
      </c>
      <c r="L572" s="233" t="s">
        <v>2763</v>
      </c>
      <c r="M572" s="218" t="s">
        <v>2763</v>
      </c>
      <c r="Q572" s="218"/>
      <c r="AH572" s="233"/>
    </row>
    <row r="573" spans="3:34" x14ac:dyDescent="0.35">
      <c r="C573" s="233" t="s">
        <v>2873</v>
      </c>
      <c r="D573" s="233" t="s">
        <v>1468</v>
      </c>
      <c r="E573" s="233" t="s">
        <v>2558</v>
      </c>
      <c r="F573" s="233" t="s">
        <v>2543</v>
      </c>
      <c r="G573" s="233" t="s">
        <v>2609</v>
      </c>
      <c r="H573" s="233"/>
      <c r="I573" s="233" t="s">
        <v>1469</v>
      </c>
      <c r="J573" s="325">
        <v>8608.7900000000009</v>
      </c>
      <c r="K573" s="233" t="s">
        <v>2543</v>
      </c>
      <c r="L573" s="233" t="s">
        <v>2763</v>
      </c>
      <c r="M573" s="218" t="s">
        <v>2763</v>
      </c>
      <c r="Q573" s="218"/>
      <c r="AH573" s="233"/>
    </row>
    <row r="574" spans="3:34" x14ac:dyDescent="0.35">
      <c r="C574" s="233" t="s">
        <v>2873</v>
      </c>
      <c r="D574" s="233" t="s">
        <v>1468</v>
      </c>
      <c r="E574" s="233" t="s">
        <v>2555</v>
      </c>
      <c r="F574" s="233" t="s">
        <v>2543</v>
      </c>
      <c r="G574" s="233" t="s">
        <v>2609</v>
      </c>
      <c r="H574" s="233"/>
      <c r="I574" s="233" t="s">
        <v>1469</v>
      </c>
      <c r="J574" s="325">
        <v>9505.09</v>
      </c>
      <c r="K574" s="233" t="s">
        <v>2543</v>
      </c>
      <c r="L574" s="233" t="s">
        <v>2763</v>
      </c>
      <c r="M574" s="218" t="s">
        <v>2763</v>
      </c>
      <c r="Q574" s="218"/>
      <c r="AH574" s="233"/>
    </row>
    <row r="575" spans="3:34" x14ac:dyDescent="0.35">
      <c r="C575" s="233" t="s">
        <v>2873</v>
      </c>
      <c r="D575" s="233" t="s">
        <v>1468</v>
      </c>
      <c r="E575" s="233" t="s">
        <v>2593</v>
      </c>
      <c r="F575" s="233" t="s">
        <v>2543</v>
      </c>
      <c r="G575" s="233" t="s">
        <v>2609</v>
      </c>
      <c r="H575" s="233"/>
      <c r="I575" s="233" t="s">
        <v>1469</v>
      </c>
      <c r="J575" s="325">
        <v>200</v>
      </c>
      <c r="K575" s="233" t="s">
        <v>2543</v>
      </c>
      <c r="L575" s="233" t="s">
        <v>2763</v>
      </c>
      <c r="M575" s="218" t="s">
        <v>2763</v>
      </c>
      <c r="Q575" s="218"/>
      <c r="AH575" s="233"/>
    </row>
    <row r="576" spans="3:34" x14ac:dyDescent="0.35">
      <c r="C576" s="233" t="s">
        <v>2873</v>
      </c>
      <c r="D576" s="233" t="s">
        <v>1468</v>
      </c>
      <c r="E576" s="233" t="s">
        <v>2563</v>
      </c>
      <c r="F576" s="233" t="s">
        <v>2543</v>
      </c>
      <c r="G576" s="233" t="s">
        <v>2609</v>
      </c>
      <c r="H576" s="233"/>
      <c r="I576" s="233" t="s">
        <v>1469</v>
      </c>
      <c r="J576" s="325">
        <v>18010</v>
      </c>
      <c r="K576" s="233" t="s">
        <v>2543</v>
      </c>
      <c r="L576" s="233" t="s">
        <v>2763</v>
      </c>
      <c r="M576" s="218" t="s">
        <v>2763</v>
      </c>
      <c r="Q576" s="218"/>
      <c r="AH576" s="233"/>
    </row>
    <row r="577" spans="3:34" x14ac:dyDescent="0.35">
      <c r="C577" s="233" t="s">
        <v>2873</v>
      </c>
      <c r="D577" s="233" t="s">
        <v>1468</v>
      </c>
      <c r="E577" s="233" t="s">
        <v>2560</v>
      </c>
      <c r="F577" s="233" t="s">
        <v>2543</v>
      </c>
      <c r="G577" s="233" t="s">
        <v>2609</v>
      </c>
      <c r="H577" s="233"/>
      <c r="I577" s="233" t="s">
        <v>1469</v>
      </c>
      <c r="J577" s="325">
        <v>9005</v>
      </c>
      <c r="K577" s="233" t="s">
        <v>2543</v>
      </c>
      <c r="L577" s="233" t="s">
        <v>2763</v>
      </c>
      <c r="M577" s="218" t="s">
        <v>2763</v>
      </c>
      <c r="Q577" s="218"/>
      <c r="AH577" s="233"/>
    </row>
    <row r="578" spans="3:34" x14ac:dyDescent="0.35">
      <c r="C578" s="233" t="s">
        <v>2635</v>
      </c>
      <c r="D578" s="233" t="s">
        <v>1468</v>
      </c>
      <c r="E578" s="233" t="s">
        <v>2554</v>
      </c>
      <c r="F578" s="233" t="s">
        <v>2543</v>
      </c>
      <c r="G578" s="233" t="s">
        <v>2609</v>
      </c>
      <c r="H578" s="233"/>
      <c r="I578" s="233" t="s">
        <v>1469</v>
      </c>
      <c r="J578" s="325">
        <v>4718785.55</v>
      </c>
      <c r="K578" s="233" t="s">
        <v>2543</v>
      </c>
      <c r="L578" s="233" t="s">
        <v>2763</v>
      </c>
      <c r="M578" s="218" t="s">
        <v>2763</v>
      </c>
      <c r="Q578" s="218"/>
      <c r="AH578" s="233"/>
    </row>
    <row r="579" spans="3:34" x14ac:dyDescent="0.35">
      <c r="C579" s="233" t="s">
        <v>2635</v>
      </c>
      <c r="D579" s="233" t="s">
        <v>1468</v>
      </c>
      <c r="E579" s="233" t="s">
        <v>2575</v>
      </c>
      <c r="F579" s="233" t="s">
        <v>2543</v>
      </c>
      <c r="G579" s="233" t="s">
        <v>2609</v>
      </c>
      <c r="H579" s="233"/>
      <c r="I579" s="233" t="s">
        <v>1469</v>
      </c>
      <c r="J579" s="325">
        <v>4728249.22</v>
      </c>
      <c r="K579" s="233" t="s">
        <v>2543</v>
      </c>
      <c r="L579" s="233" t="s">
        <v>2763</v>
      </c>
      <c r="M579" s="218" t="s">
        <v>2763</v>
      </c>
      <c r="Q579" s="218"/>
      <c r="AH579" s="233"/>
    </row>
    <row r="580" spans="3:34" x14ac:dyDescent="0.35">
      <c r="C580" s="233" t="s">
        <v>2635</v>
      </c>
      <c r="D580" s="233" t="s">
        <v>1468</v>
      </c>
      <c r="E580" s="233" t="s">
        <v>2574</v>
      </c>
      <c r="F580" s="233" t="s">
        <v>2543</v>
      </c>
      <c r="G580" s="233" t="s">
        <v>2609</v>
      </c>
      <c r="H580" s="233"/>
      <c r="I580" s="233" t="s">
        <v>1469</v>
      </c>
      <c r="J580" s="325">
        <v>5890670.8700000001</v>
      </c>
      <c r="K580" s="233" t="s">
        <v>2543</v>
      </c>
      <c r="L580" s="233" t="s">
        <v>2763</v>
      </c>
      <c r="M580" s="218" t="s">
        <v>2763</v>
      </c>
      <c r="Q580" s="218"/>
      <c r="AH580" s="233"/>
    </row>
    <row r="581" spans="3:34" x14ac:dyDescent="0.35">
      <c r="C581" s="233" t="s">
        <v>2635</v>
      </c>
      <c r="D581" s="233" t="s">
        <v>1468</v>
      </c>
      <c r="E581" s="233" t="s">
        <v>2556</v>
      </c>
      <c r="F581" s="233" t="s">
        <v>2543</v>
      </c>
      <c r="G581" s="233" t="s">
        <v>2609</v>
      </c>
      <c r="H581" s="233"/>
      <c r="I581" s="233" t="s">
        <v>1469</v>
      </c>
      <c r="J581" s="325">
        <v>11645716.41</v>
      </c>
      <c r="K581" s="233" t="s">
        <v>2543</v>
      </c>
      <c r="L581" s="233" t="s">
        <v>2763</v>
      </c>
      <c r="M581" s="218" t="s">
        <v>2763</v>
      </c>
      <c r="Q581" s="218"/>
      <c r="AH581" s="233"/>
    </row>
    <row r="582" spans="3:34" x14ac:dyDescent="0.35">
      <c r="C582" s="233" t="s">
        <v>2635</v>
      </c>
      <c r="D582" s="233" t="s">
        <v>1468</v>
      </c>
      <c r="E582" s="233" t="s">
        <v>2558</v>
      </c>
      <c r="F582" s="233" t="s">
        <v>2543</v>
      </c>
      <c r="G582" s="233" t="s">
        <v>2609</v>
      </c>
      <c r="H582" s="233"/>
      <c r="I582" s="233" t="s">
        <v>1469</v>
      </c>
      <c r="J582" s="325">
        <v>4798217.3499999996</v>
      </c>
      <c r="K582" s="233" t="s">
        <v>2543</v>
      </c>
      <c r="L582" s="233" t="s">
        <v>2763</v>
      </c>
      <c r="M582" s="218" t="s">
        <v>2763</v>
      </c>
      <c r="Q582" s="218"/>
      <c r="AH582" s="233"/>
    </row>
    <row r="583" spans="3:34" x14ac:dyDescent="0.35">
      <c r="C583" s="233" t="s">
        <v>2635</v>
      </c>
      <c r="D583" s="233" t="s">
        <v>1468</v>
      </c>
      <c r="E583" s="233" t="s">
        <v>2557</v>
      </c>
      <c r="F583" s="233" t="s">
        <v>2543</v>
      </c>
      <c r="G583" s="233" t="s">
        <v>2609</v>
      </c>
      <c r="H583" s="233"/>
      <c r="I583" s="233" t="s">
        <v>1469</v>
      </c>
      <c r="J583" s="325">
        <v>3071082.28</v>
      </c>
      <c r="K583" s="233" t="s">
        <v>2543</v>
      </c>
      <c r="L583" s="233" t="s">
        <v>2763</v>
      </c>
      <c r="M583" s="218" t="s">
        <v>2763</v>
      </c>
      <c r="Q583" s="218"/>
      <c r="AH583" s="233"/>
    </row>
    <row r="584" spans="3:34" x14ac:dyDescent="0.35">
      <c r="C584" s="233" t="s">
        <v>2635</v>
      </c>
      <c r="D584" s="233" t="s">
        <v>1468</v>
      </c>
      <c r="E584" s="233" t="s">
        <v>2573</v>
      </c>
      <c r="F584" s="233" t="s">
        <v>2543</v>
      </c>
      <c r="G584" s="233" t="s">
        <v>2609</v>
      </c>
      <c r="H584" s="233"/>
      <c r="I584" s="233" t="s">
        <v>1469</v>
      </c>
      <c r="J584" s="325">
        <v>15966.17</v>
      </c>
      <c r="K584" s="233" t="s">
        <v>2543</v>
      </c>
      <c r="L584" s="233" t="s">
        <v>2763</v>
      </c>
      <c r="M584" s="218" t="s">
        <v>2763</v>
      </c>
      <c r="Q584" s="218"/>
      <c r="AH584" s="233"/>
    </row>
    <row r="585" spans="3:34" x14ac:dyDescent="0.35">
      <c r="C585" s="233" t="s">
        <v>2635</v>
      </c>
      <c r="D585" s="233" t="s">
        <v>1468</v>
      </c>
      <c r="E585" s="233" t="s">
        <v>2586</v>
      </c>
      <c r="F585" s="233" t="s">
        <v>2543</v>
      </c>
      <c r="G585" s="233" t="s">
        <v>2609</v>
      </c>
      <c r="H585" s="233"/>
      <c r="I585" s="233" t="s">
        <v>1469</v>
      </c>
      <c r="J585" s="325">
        <v>444943.29</v>
      </c>
      <c r="K585" s="233" t="s">
        <v>2543</v>
      </c>
      <c r="L585" s="233" t="s">
        <v>2763</v>
      </c>
      <c r="M585" s="218" t="s">
        <v>2763</v>
      </c>
      <c r="Q585" s="218"/>
      <c r="AH585" s="233"/>
    </row>
    <row r="586" spans="3:34" x14ac:dyDescent="0.35">
      <c r="C586" s="233" t="s">
        <v>2635</v>
      </c>
      <c r="D586" s="233" t="s">
        <v>1468</v>
      </c>
      <c r="E586" s="233" t="s">
        <v>2555</v>
      </c>
      <c r="F586" s="233" t="s">
        <v>2543</v>
      </c>
      <c r="G586" s="233" t="s">
        <v>2609</v>
      </c>
      <c r="H586" s="233"/>
      <c r="I586" s="233" t="s">
        <v>1469</v>
      </c>
      <c r="J586" s="325">
        <v>8736032.5199999996</v>
      </c>
      <c r="K586" s="233" t="s">
        <v>2543</v>
      </c>
      <c r="L586" s="233" t="s">
        <v>2763</v>
      </c>
      <c r="M586" s="218" t="s">
        <v>2763</v>
      </c>
      <c r="Q586" s="218"/>
      <c r="AH586" s="233"/>
    </row>
    <row r="587" spans="3:34" x14ac:dyDescent="0.35">
      <c r="C587" s="233" t="s">
        <v>2635</v>
      </c>
      <c r="D587" s="233" t="s">
        <v>1468</v>
      </c>
      <c r="E587" s="233" t="s">
        <v>2593</v>
      </c>
      <c r="F587" s="233" t="s">
        <v>2543</v>
      </c>
      <c r="G587" s="233" t="s">
        <v>2609</v>
      </c>
      <c r="H587" s="233"/>
      <c r="I587" s="233" t="s">
        <v>1469</v>
      </c>
      <c r="J587" s="325">
        <v>82560</v>
      </c>
      <c r="K587" s="233" t="s">
        <v>2543</v>
      </c>
      <c r="L587" s="233" t="s">
        <v>2763</v>
      </c>
      <c r="M587" s="218" t="s">
        <v>2763</v>
      </c>
      <c r="Q587" s="218"/>
      <c r="AH587" s="233"/>
    </row>
    <row r="588" spans="3:34" x14ac:dyDescent="0.35">
      <c r="C588" s="233" t="s">
        <v>2635</v>
      </c>
      <c r="D588" s="233" t="s">
        <v>1468</v>
      </c>
      <c r="E588" s="233" t="s">
        <v>2560</v>
      </c>
      <c r="F588" s="233" t="s">
        <v>2543</v>
      </c>
      <c r="G588" s="233" t="s">
        <v>2609</v>
      </c>
      <c r="H588" s="233"/>
      <c r="I588" s="233" t="s">
        <v>1469</v>
      </c>
      <c r="J588" s="325">
        <v>3844374.12</v>
      </c>
      <c r="K588" s="233" t="s">
        <v>2543</v>
      </c>
      <c r="L588" s="233" t="s">
        <v>2763</v>
      </c>
      <c r="M588" s="218" t="s">
        <v>2763</v>
      </c>
      <c r="Q588" s="218"/>
      <c r="AH588" s="233"/>
    </row>
    <row r="589" spans="3:34" x14ac:dyDescent="0.35">
      <c r="C589" s="233" t="s">
        <v>2635</v>
      </c>
      <c r="D589" s="233" t="s">
        <v>1468</v>
      </c>
      <c r="E589" s="233" t="s">
        <v>2599</v>
      </c>
      <c r="F589" s="233" t="s">
        <v>2543</v>
      </c>
      <c r="G589" s="233" t="s">
        <v>2609</v>
      </c>
      <c r="H589" s="233"/>
      <c r="I589" s="233" t="s">
        <v>1469</v>
      </c>
      <c r="J589" s="325">
        <v>12434</v>
      </c>
      <c r="K589" s="233" t="s">
        <v>2543</v>
      </c>
      <c r="L589" s="233" t="s">
        <v>2763</v>
      </c>
      <c r="M589" s="218" t="s">
        <v>2763</v>
      </c>
      <c r="Q589" s="218"/>
      <c r="AH589" s="233"/>
    </row>
    <row r="590" spans="3:34" x14ac:dyDescent="0.35">
      <c r="C590" s="233" t="s">
        <v>2635</v>
      </c>
      <c r="D590" s="233" t="s">
        <v>1471</v>
      </c>
      <c r="E590" s="233" t="s">
        <v>2581</v>
      </c>
      <c r="F590" s="233" t="s">
        <v>2543</v>
      </c>
      <c r="G590" s="233" t="s">
        <v>2609</v>
      </c>
      <c r="H590" s="233"/>
      <c r="I590" s="233" t="s">
        <v>1469</v>
      </c>
      <c r="J590" s="325">
        <v>546807.77</v>
      </c>
      <c r="K590" s="233" t="s">
        <v>2543</v>
      </c>
      <c r="L590" s="233" t="s">
        <v>2763</v>
      </c>
      <c r="M590" s="218" t="s">
        <v>2763</v>
      </c>
      <c r="Q590" s="218"/>
      <c r="AH590" s="233"/>
    </row>
    <row r="591" spans="3:34" ht="16" x14ac:dyDescent="0.35">
      <c r="C591" s="71" t="s">
        <v>2865</v>
      </c>
      <c r="D591" s="233" t="s">
        <v>1468</v>
      </c>
      <c r="E591" s="233" t="s">
        <v>2554</v>
      </c>
      <c r="F591" s="233" t="s">
        <v>2543</v>
      </c>
      <c r="G591" s="233" t="s">
        <v>2609</v>
      </c>
      <c r="H591" s="233"/>
      <c r="I591" s="233" t="s">
        <v>1469</v>
      </c>
      <c r="J591" s="325">
        <v>690.37</v>
      </c>
      <c r="K591" s="233" t="s">
        <v>2543</v>
      </c>
      <c r="L591" s="233" t="s">
        <v>2763</v>
      </c>
      <c r="M591" s="218" t="s">
        <v>2763</v>
      </c>
      <c r="Q591" s="218"/>
      <c r="AH591" s="233"/>
    </row>
    <row r="592" spans="3:34" ht="16" x14ac:dyDescent="0.35">
      <c r="C592" s="71" t="s">
        <v>2865</v>
      </c>
      <c r="D592" s="233" t="s">
        <v>1468</v>
      </c>
      <c r="E592" s="233" t="s">
        <v>2575</v>
      </c>
      <c r="F592" s="233" t="s">
        <v>2543</v>
      </c>
      <c r="G592" s="233" t="s">
        <v>2609</v>
      </c>
      <c r="H592" s="233"/>
      <c r="I592" s="233" t="s">
        <v>1469</v>
      </c>
      <c r="J592" s="325">
        <v>117.49</v>
      </c>
      <c r="K592" s="233" t="s">
        <v>2543</v>
      </c>
      <c r="L592" s="233" t="s">
        <v>2763</v>
      </c>
      <c r="M592" s="218" t="s">
        <v>2763</v>
      </c>
      <c r="Q592" s="218"/>
      <c r="AH592" s="233"/>
    </row>
    <row r="593" spans="3:34" ht="16" x14ac:dyDescent="0.35">
      <c r="C593" s="71" t="s">
        <v>2865</v>
      </c>
      <c r="D593" s="233" t="s">
        <v>1468</v>
      </c>
      <c r="E593" s="233" t="s">
        <v>2556</v>
      </c>
      <c r="F593" s="233" t="s">
        <v>2543</v>
      </c>
      <c r="G593" s="233" t="s">
        <v>2609</v>
      </c>
      <c r="H593" s="233"/>
      <c r="I593" s="233" t="s">
        <v>1469</v>
      </c>
      <c r="J593" s="325">
        <v>1437.41</v>
      </c>
      <c r="K593" s="233" t="s">
        <v>2543</v>
      </c>
      <c r="L593" s="233" t="s">
        <v>2763</v>
      </c>
      <c r="M593" s="218" t="s">
        <v>2763</v>
      </c>
      <c r="Q593" s="218"/>
      <c r="AH593" s="233"/>
    </row>
    <row r="594" spans="3:34" x14ac:dyDescent="0.35">
      <c r="C594" s="233" t="s">
        <v>2865</v>
      </c>
      <c r="D594" s="233" t="s">
        <v>1468</v>
      </c>
      <c r="E594" s="233" t="s">
        <v>2557</v>
      </c>
      <c r="F594" s="233" t="s">
        <v>2543</v>
      </c>
      <c r="G594" s="233" t="s">
        <v>2609</v>
      </c>
      <c r="H594" s="233"/>
      <c r="I594" s="233" t="s">
        <v>1469</v>
      </c>
      <c r="J594" s="325">
        <v>1998.71</v>
      </c>
      <c r="K594" s="233" t="s">
        <v>2543</v>
      </c>
      <c r="L594" s="233" t="s">
        <v>2763</v>
      </c>
      <c r="M594" s="218" t="s">
        <v>2763</v>
      </c>
      <c r="Q594" s="218"/>
      <c r="AH594" s="233"/>
    </row>
    <row r="595" spans="3:34" x14ac:dyDescent="0.35">
      <c r="C595" s="233" t="s">
        <v>2865</v>
      </c>
      <c r="D595" s="233" t="s">
        <v>1468</v>
      </c>
      <c r="E595" s="233" t="s">
        <v>2586</v>
      </c>
      <c r="F595" s="233" t="s">
        <v>2543</v>
      </c>
      <c r="G595" s="233" t="s">
        <v>2609</v>
      </c>
      <c r="H595" s="233"/>
      <c r="I595" s="233" t="s">
        <v>1469</v>
      </c>
      <c r="J595" s="325">
        <v>55480.05</v>
      </c>
      <c r="K595" s="233" t="s">
        <v>2543</v>
      </c>
      <c r="L595" s="233" t="s">
        <v>2763</v>
      </c>
      <c r="M595" s="218" t="s">
        <v>2763</v>
      </c>
      <c r="Q595" s="218"/>
      <c r="AH595" s="233"/>
    </row>
    <row r="596" spans="3:34" x14ac:dyDescent="0.35">
      <c r="C596" s="233" t="s">
        <v>2865</v>
      </c>
      <c r="D596" s="233" t="s">
        <v>1468</v>
      </c>
      <c r="E596" s="233" t="s">
        <v>2598</v>
      </c>
      <c r="F596" s="233" t="s">
        <v>2543</v>
      </c>
      <c r="G596" s="233" t="s">
        <v>2609</v>
      </c>
      <c r="H596" s="233"/>
      <c r="I596" s="233" t="s">
        <v>1469</v>
      </c>
      <c r="J596" s="325">
        <v>27313.29</v>
      </c>
      <c r="K596" s="233" t="s">
        <v>2543</v>
      </c>
      <c r="L596" s="233" t="s">
        <v>2763</v>
      </c>
      <c r="M596" s="218" t="s">
        <v>2763</v>
      </c>
      <c r="Q596" s="218"/>
      <c r="AH596" s="233"/>
    </row>
    <row r="597" spans="3:34" ht="16" x14ac:dyDescent="0.35">
      <c r="C597" s="71" t="s">
        <v>2868</v>
      </c>
      <c r="D597" s="233" t="s">
        <v>1468</v>
      </c>
      <c r="E597" s="233" t="s">
        <v>2554</v>
      </c>
      <c r="F597" s="233" t="s">
        <v>2543</v>
      </c>
      <c r="G597" s="233" t="s">
        <v>2609</v>
      </c>
      <c r="H597" s="233"/>
      <c r="I597" s="233" t="s">
        <v>1469</v>
      </c>
      <c r="J597" s="325">
        <v>12728702.77</v>
      </c>
      <c r="K597" s="233" t="s">
        <v>2543</v>
      </c>
      <c r="L597" s="233" t="s">
        <v>2763</v>
      </c>
      <c r="M597" s="218" t="s">
        <v>2763</v>
      </c>
      <c r="Q597" s="218"/>
      <c r="AH597" s="233"/>
    </row>
    <row r="598" spans="3:34" ht="16" x14ac:dyDescent="0.35">
      <c r="C598" s="71" t="s">
        <v>2868</v>
      </c>
      <c r="D598" s="233" t="s">
        <v>1468</v>
      </c>
      <c r="E598" s="233" t="s">
        <v>2556</v>
      </c>
      <c r="F598" s="233" t="s">
        <v>2543</v>
      </c>
      <c r="G598" s="233" t="s">
        <v>2609</v>
      </c>
      <c r="H598" s="233"/>
      <c r="I598" s="233" t="s">
        <v>1469</v>
      </c>
      <c r="J598" s="325">
        <v>1112007.6100000001</v>
      </c>
      <c r="K598" s="233" t="s">
        <v>2543</v>
      </c>
      <c r="L598" s="233" t="s">
        <v>2763</v>
      </c>
      <c r="M598" s="218" t="s">
        <v>2763</v>
      </c>
      <c r="Q598" s="218"/>
      <c r="AH598" s="233"/>
    </row>
    <row r="599" spans="3:34" x14ac:dyDescent="0.35">
      <c r="C599" s="233" t="s">
        <v>2868</v>
      </c>
      <c r="D599" s="233" t="s">
        <v>1468</v>
      </c>
      <c r="E599" s="233" t="s">
        <v>2576</v>
      </c>
      <c r="F599" s="233" t="s">
        <v>2543</v>
      </c>
      <c r="G599" s="233" t="s">
        <v>2609</v>
      </c>
      <c r="H599" s="233"/>
      <c r="I599" s="233" t="s">
        <v>1469</v>
      </c>
      <c r="J599" s="325">
        <v>7500000</v>
      </c>
      <c r="K599" s="233" t="s">
        <v>2543</v>
      </c>
      <c r="L599" s="233" t="s">
        <v>2763</v>
      </c>
      <c r="M599" s="218" t="s">
        <v>2763</v>
      </c>
      <c r="Q599" s="218"/>
      <c r="AH599" s="233"/>
    </row>
    <row r="600" spans="3:34" x14ac:dyDescent="0.35">
      <c r="C600" s="233" t="s">
        <v>2868</v>
      </c>
      <c r="D600" s="233" t="s">
        <v>1468</v>
      </c>
      <c r="E600" s="233" t="s">
        <v>2572</v>
      </c>
      <c r="F600" s="233" t="s">
        <v>2543</v>
      </c>
      <c r="G600" s="233" t="s">
        <v>2609</v>
      </c>
      <c r="H600" s="233"/>
      <c r="I600" s="233" t="s">
        <v>1469</v>
      </c>
      <c r="J600" s="325">
        <v>2500000</v>
      </c>
      <c r="K600" s="233" t="s">
        <v>2543</v>
      </c>
      <c r="L600" s="233" t="s">
        <v>2763</v>
      </c>
      <c r="M600" s="218" t="s">
        <v>2763</v>
      </c>
      <c r="Q600" s="218"/>
      <c r="AH600" s="233"/>
    </row>
    <row r="601" spans="3:34" x14ac:dyDescent="0.35">
      <c r="C601" s="233" t="s">
        <v>2868</v>
      </c>
      <c r="D601" s="233" t="s">
        <v>1468</v>
      </c>
      <c r="E601" s="233" t="s">
        <v>2564</v>
      </c>
      <c r="F601" s="233" t="s">
        <v>2543</v>
      </c>
      <c r="G601" s="233" t="s">
        <v>2609</v>
      </c>
      <c r="H601" s="233"/>
      <c r="I601" s="233" t="s">
        <v>1469</v>
      </c>
      <c r="J601" s="325">
        <v>33429250.859999999</v>
      </c>
      <c r="K601" s="233" t="s">
        <v>2543</v>
      </c>
      <c r="L601" s="233" t="s">
        <v>2763</v>
      </c>
      <c r="M601" s="218" t="s">
        <v>2763</v>
      </c>
      <c r="Q601" s="218"/>
      <c r="AH601" s="233"/>
    </row>
    <row r="602" spans="3:34" x14ac:dyDescent="0.35">
      <c r="C602" s="233" t="s">
        <v>2868</v>
      </c>
      <c r="D602" s="233" t="s">
        <v>1468</v>
      </c>
      <c r="E602" s="233" t="s">
        <v>2568</v>
      </c>
      <c r="F602" s="233" t="s">
        <v>2543</v>
      </c>
      <c r="G602" s="233" t="s">
        <v>2609</v>
      </c>
      <c r="H602" s="233"/>
      <c r="I602" s="233" t="s">
        <v>1469</v>
      </c>
      <c r="J602" s="325">
        <v>9967256.0899999999</v>
      </c>
      <c r="K602" s="233" t="s">
        <v>2543</v>
      </c>
      <c r="L602" s="233" t="s">
        <v>2763</v>
      </c>
      <c r="M602" s="218" t="s">
        <v>2763</v>
      </c>
      <c r="Q602" s="218"/>
      <c r="AH602" s="233"/>
    </row>
    <row r="603" spans="3:34" x14ac:dyDescent="0.35">
      <c r="C603" s="233" t="s">
        <v>2868</v>
      </c>
      <c r="D603" s="233" t="s">
        <v>1468</v>
      </c>
      <c r="E603" s="233" t="s">
        <v>2584</v>
      </c>
      <c r="F603" s="233" t="s">
        <v>2543</v>
      </c>
      <c r="G603" s="233" t="s">
        <v>2609</v>
      </c>
      <c r="H603" s="233"/>
      <c r="I603" s="233" t="s">
        <v>1469</v>
      </c>
      <c r="J603" s="325">
        <v>1027504.48</v>
      </c>
      <c r="K603" s="233" t="s">
        <v>2543</v>
      </c>
      <c r="L603" s="233" t="s">
        <v>2763</v>
      </c>
      <c r="M603" s="218" t="s">
        <v>2763</v>
      </c>
      <c r="Q603" s="218"/>
      <c r="AH603" s="233"/>
    </row>
    <row r="604" spans="3:34" x14ac:dyDescent="0.35">
      <c r="C604" s="233" t="s">
        <v>2868</v>
      </c>
      <c r="D604" s="233" t="s">
        <v>1472</v>
      </c>
      <c r="E604" s="233" t="s">
        <v>2595</v>
      </c>
      <c r="F604" s="233" t="s">
        <v>2543</v>
      </c>
      <c r="G604" s="233" t="s">
        <v>2609</v>
      </c>
      <c r="H604" s="233"/>
      <c r="I604" s="233" t="s">
        <v>1469</v>
      </c>
      <c r="J604" s="325">
        <v>150000</v>
      </c>
      <c r="K604" s="233" t="s">
        <v>2543</v>
      </c>
      <c r="L604" s="233" t="s">
        <v>2763</v>
      </c>
      <c r="M604" s="218" t="s">
        <v>2763</v>
      </c>
      <c r="Q604" s="218"/>
      <c r="AH604" s="233"/>
    </row>
    <row r="605" spans="3:34" ht="16" x14ac:dyDescent="0.35">
      <c r="C605" s="71" t="s">
        <v>2876</v>
      </c>
      <c r="D605" s="233" t="s">
        <v>1468</v>
      </c>
      <c r="E605" s="233" t="s">
        <v>2571</v>
      </c>
      <c r="F605" s="233" t="s">
        <v>2543</v>
      </c>
      <c r="G605" s="233" t="s">
        <v>2609</v>
      </c>
      <c r="H605" s="233"/>
      <c r="I605" s="233" t="s">
        <v>1469</v>
      </c>
      <c r="J605" s="325">
        <v>17.260000000000002</v>
      </c>
      <c r="K605" s="233" t="s">
        <v>2543</v>
      </c>
      <c r="L605" s="233" t="s">
        <v>2763</v>
      </c>
      <c r="M605" s="218" t="s">
        <v>2763</v>
      </c>
      <c r="Q605" s="218"/>
      <c r="AH605" s="233"/>
    </row>
    <row r="606" spans="3:34" ht="16" x14ac:dyDescent="0.35">
      <c r="C606" s="71" t="s">
        <v>2876</v>
      </c>
      <c r="D606" s="233" t="s">
        <v>1468</v>
      </c>
      <c r="E606" s="233" t="s">
        <v>2554</v>
      </c>
      <c r="F606" s="233" t="s">
        <v>2543</v>
      </c>
      <c r="G606" s="233" t="s">
        <v>2609</v>
      </c>
      <c r="H606" s="233"/>
      <c r="I606" s="233" t="s">
        <v>1469</v>
      </c>
      <c r="J606" s="325">
        <v>103.56</v>
      </c>
      <c r="K606" s="233" t="s">
        <v>2543</v>
      </c>
      <c r="L606" s="233" t="s">
        <v>2763</v>
      </c>
      <c r="M606" s="218" t="s">
        <v>2763</v>
      </c>
      <c r="Q606" s="218"/>
      <c r="AH606" s="233"/>
    </row>
    <row r="607" spans="3:34" x14ac:dyDescent="0.35">
      <c r="C607" s="233" t="s">
        <v>2876</v>
      </c>
      <c r="D607" s="233" t="s">
        <v>1468</v>
      </c>
      <c r="E607" s="233" t="s">
        <v>2573</v>
      </c>
      <c r="F607" s="233" t="s">
        <v>2543</v>
      </c>
      <c r="G607" s="233" t="s">
        <v>2609</v>
      </c>
      <c r="H607" s="233"/>
      <c r="I607" s="233" t="s">
        <v>1469</v>
      </c>
      <c r="J607" s="325">
        <v>5910.07</v>
      </c>
      <c r="K607" s="233" t="s">
        <v>2543</v>
      </c>
      <c r="L607" s="233" t="s">
        <v>2763</v>
      </c>
      <c r="M607" s="218" t="s">
        <v>2763</v>
      </c>
      <c r="Q607" s="218"/>
      <c r="AH607" s="233"/>
    </row>
    <row r="608" spans="3:34" ht="16" x14ac:dyDescent="0.35">
      <c r="C608" s="71" t="s">
        <v>2875</v>
      </c>
      <c r="D608" s="233" t="s">
        <v>1468</v>
      </c>
      <c r="E608" s="233" t="s">
        <v>2571</v>
      </c>
      <c r="F608" s="233" t="s">
        <v>2543</v>
      </c>
      <c r="G608" s="233" t="s">
        <v>2609</v>
      </c>
      <c r="H608" s="233"/>
      <c r="I608" s="233" t="s">
        <v>1469</v>
      </c>
      <c r="J608" s="325">
        <v>283719.18</v>
      </c>
      <c r="K608" s="233" t="s">
        <v>2543</v>
      </c>
      <c r="L608" s="233" t="s">
        <v>2763</v>
      </c>
      <c r="M608" s="218" t="s">
        <v>2763</v>
      </c>
      <c r="Q608" s="218"/>
      <c r="AH608" s="233"/>
    </row>
    <row r="609" spans="3:34" ht="16" x14ac:dyDescent="0.35">
      <c r="C609" s="71" t="s">
        <v>2875</v>
      </c>
      <c r="D609" s="233" t="s">
        <v>1468</v>
      </c>
      <c r="E609" s="233" t="s">
        <v>2554</v>
      </c>
      <c r="F609" s="233" t="s">
        <v>2543</v>
      </c>
      <c r="G609" s="233" t="s">
        <v>2609</v>
      </c>
      <c r="H609" s="233"/>
      <c r="I609" s="233" t="s">
        <v>1469</v>
      </c>
      <c r="J609" s="325">
        <v>166823442.44999999</v>
      </c>
      <c r="K609" s="233" t="s">
        <v>2543</v>
      </c>
      <c r="L609" s="233" t="s">
        <v>2763</v>
      </c>
      <c r="M609" s="218" t="s">
        <v>2763</v>
      </c>
      <c r="Q609" s="218"/>
      <c r="AH609" s="233"/>
    </row>
    <row r="610" spans="3:34" ht="16" x14ac:dyDescent="0.35">
      <c r="C610" s="71" t="s">
        <v>2875</v>
      </c>
      <c r="D610" s="233" t="s">
        <v>1468</v>
      </c>
      <c r="E610" s="233" t="s">
        <v>2574</v>
      </c>
      <c r="F610" s="233" t="s">
        <v>2543</v>
      </c>
      <c r="G610" s="233" t="s">
        <v>2609</v>
      </c>
      <c r="H610" s="233"/>
      <c r="I610" s="233" t="s">
        <v>1469</v>
      </c>
      <c r="J610" s="325">
        <v>2813171</v>
      </c>
      <c r="K610" s="233" t="s">
        <v>2543</v>
      </c>
      <c r="L610" s="233" t="s">
        <v>2763</v>
      </c>
      <c r="M610" s="218" t="s">
        <v>2763</v>
      </c>
      <c r="Q610" s="218"/>
      <c r="AH610" s="233"/>
    </row>
    <row r="611" spans="3:34" ht="16" x14ac:dyDescent="0.35">
      <c r="C611" s="71" t="s">
        <v>2875</v>
      </c>
      <c r="D611" s="233" t="s">
        <v>1468</v>
      </c>
      <c r="E611" s="233" t="s">
        <v>2556</v>
      </c>
      <c r="F611" s="233" t="s">
        <v>2543</v>
      </c>
      <c r="G611" s="233" t="s">
        <v>2609</v>
      </c>
      <c r="H611" s="233"/>
      <c r="I611" s="233" t="s">
        <v>1469</v>
      </c>
      <c r="J611" s="325">
        <v>17934666.98</v>
      </c>
      <c r="K611" s="233" t="s">
        <v>2543</v>
      </c>
      <c r="L611" s="233" t="s">
        <v>2763</v>
      </c>
      <c r="M611" s="218" t="s">
        <v>2763</v>
      </c>
      <c r="Q611" s="218"/>
      <c r="AH611" s="233"/>
    </row>
    <row r="612" spans="3:34" x14ac:dyDescent="0.35">
      <c r="C612" s="233" t="s">
        <v>2875</v>
      </c>
      <c r="D612" s="233" t="s">
        <v>1468</v>
      </c>
      <c r="E612" s="233" t="s">
        <v>2558</v>
      </c>
      <c r="F612" s="233" t="s">
        <v>2543</v>
      </c>
      <c r="G612" s="233" t="s">
        <v>2609</v>
      </c>
      <c r="H612" s="233"/>
      <c r="I612" s="233" t="s">
        <v>1469</v>
      </c>
      <c r="J612" s="325">
        <v>32409584.440000001</v>
      </c>
      <c r="K612" s="233" t="s">
        <v>2543</v>
      </c>
      <c r="L612" s="233" t="s">
        <v>2763</v>
      </c>
      <c r="M612" s="218" t="s">
        <v>2763</v>
      </c>
      <c r="Q612" s="218"/>
      <c r="AH612" s="233"/>
    </row>
    <row r="613" spans="3:34" x14ac:dyDescent="0.35">
      <c r="C613" s="233" t="s">
        <v>2875</v>
      </c>
      <c r="D613" s="233" t="s">
        <v>1468</v>
      </c>
      <c r="E613" s="233" t="s">
        <v>2557</v>
      </c>
      <c r="F613" s="233" t="s">
        <v>2543</v>
      </c>
      <c r="G613" s="233" t="s">
        <v>2609</v>
      </c>
      <c r="H613" s="233"/>
      <c r="I613" s="233" t="s">
        <v>1469</v>
      </c>
      <c r="J613" s="325">
        <v>19238515.719999999</v>
      </c>
      <c r="K613" s="233" t="s">
        <v>2543</v>
      </c>
      <c r="L613" s="233" t="s">
        <v>2763</v>
      </c>
      <c r="M613" s="218" t="s">
        <v>2763</v>
      </c>
      <c r="Q613" s="218"/>
      <c r="AH613" s="233"/>
    </row>
    <row r="614" spans="3:34" x14ac:dyDescent="0.35">
      <c r="C614" s="233" t="s">
        <v>2875</v>
      </c>
      <c r="D614" s="233" t="s">
        <v>1468</v>
      </c>
      <c r="E614" s="233" t="s">
        <v>2573</v>
      </c>
      <c r="F614" s="233" t="s">
        <v>2543</v>
      </c>
      <c r="G614" s="233" t="s">
        <v>2609</v>
      </c>
      <c r="H614" s="233"/>
      <c r="I614" s="233" t="s">
        <v>1469</v>
      </c>
      <c r="J614" s="325">
        <v>128851.2</v>
      </c>
      <c r="K614" s="233" t="s">
        <v>2543</v>
      </c>
      <c r="L614" s="233" t="s">
        <v>2763</v>
      </c>
      <c r="M614" s="218" t="s">
        <v>2763</v>
      </c>
      <c r="Q614" s="218"/>
      <c r="AH614" s="233"/>
    </row>
    <row r="615" spans="3:34" x14ac:dyDescent="0.35">
      <c r="C615" s="233" t="s">
        <v>2875</v>
      </c>
      <c r="D615" s="233" t="s">
        <v>1468</v>
      </c>
      <c r="E615" s="233" t="s">
        <v>2577</v>
      </c>
      <c r="F615" s="233" t="s">
        <v>2543</v>
      </c>
      <c r="G615" s="233" t="s">
        <v>2609</v>
      </c>
      <c r="H615" s="233"/>
      <c r="I615" s="233" t="s">
        <v>1469</v>
      </c>
      <c r="J615" s="325">
        <v>1176943.44</v>
      </c>
      <c r="K615" s="233" t="s">
        <v>2543</v>
      </c>
      <c r="L615" s="233" t="s">
        <v>2763</v>
      </c>
      <c r="M615" s="218" t="s">
        <v>2763</v>
      </c>
      <c r="Q615" s="218"/>
      <c r="AH615" s="233"/>
    </row>
    <row r="616" spans="3:34" x14ac:dyDescent="0.35">
      <c r="C616" s="233" t="s">
        <v>2875</v>
      </c>
      <c r="D616" s="233" t="s">
        <v>1468</v>
      </c>
      <c r="E616" s="233" t="s">
        <v>2586</v>
      </c>
      <c r="F616" s="233" t="s">
        <v>2543</v>
      </c>
      <c r="G616" s="233" t="s">
        <v>2609</v>
      </c>
      <c r="H616" s="233"/>
      <c r="I616" s="233" t="s">
        <v>1469</v>
      </c>
      <c r="J616" s="325">
        <v>86637.21</v>
      </c>
      <c r="K616" s="233" t="s">
        <v>2543</v>
      </c>
      <c r="L616" s="233" t="s">
        <v>2763</v>
      </c>
      <c r="M616" s="218" t="s">
        <v>2763</v>
      </c>
      <c r="Q616" s="218"/>
      <c r="AH616" s="233"/>
    </row>
    <row r="617" spans="3:34" x14ac:dyDescent="0.35">
      <c r="C617" s="233" t="s">
        <v>2875</v>
      </c>
      <c r="D617" s="233" t="s">
        <v>1468</v>
      </c>
      <c r="E617" s="233" t="s">
        <v>2579</v>
      </c>
      <c r="F617" s="233" t="s">
        <v>2543</v>
      </c>
      <c r="G617" s="233" t="s">
        <v>2609</v>
      </c>
      <c r="H617" s="233"/>
      <c r="I617" s="233" t="s">
        <v>1469</v>
      </c>
      <c r="J617" s="325">
        <v>1302426.17</v>
      </c>
      <c r="K617" s="233" t="s">
        <v>2543</v>
      </c>
      <c r="L617" s="233" t="s">
        <v>2763</v>
      </c>
      <c r="M617" s="218" t="s">
        <v>2763</v>
      </c>
      <c r="Q617" s="218"/>
      <c r="AH617" s="233"/>
    </row>
    <row r="618" spans="3:34" x14ac:dyDescent="0.35">
      <c r="C618" s="233" t="s">
        <v>2875</v>
      </c>
      <c r="D618" s="233" t="s">
        <v>1468</v>
      </c>
      <c r="E618" s="233" t="s">
        <v>2555</v>
      </c>
      <c r="F618" s="233" t="s">
        <v>2543</v>
      </c>
      <c r="G618" s="233" t="s">
        <v>2609</v>
      </c>
      <c r="H618" s="233"/>
      <c r="I618" s="233" t="s">
        <v>1469</v>
      </c>
      <c r="J618" s="325">
        <v>37165530.469999999</v>
      </c>
      <c r="K618" s="233" t="s">
        <v>2543</v>
      </c>
      <c r="L618" s="233" t="s">
        <v>2763</v>
      </c>
      <c r="M618" s="218" t="s">
        <v>2763</v>
      </c>
      <c r="Q618" s="218"/>
      <c r="AH618" s="233"/>
    </row>
    <row r="619" spans="3:34" x14ac:dyDescent="0.35">
      <c r="C619" s="233" t="s">
        <v>2875</v>
      </c>
      <c r="D619" s="233" t="s">
        <v>1468</v>
      </c>
      <c r="E619" s="233" t="s">
        <v>2567</v>
      </c>
      <c r="F619" s="233" t="s">
        <v>2543</v>
      </c>
      <c r="G619" s="233" t="s">
        <v>2609</v>
      </c>
      <c r="H619" s="233"/>
      <c r="I619" s="233" t="s">
        <v>1469</v>
      </c>
      <c r="J619" s="325">
        <v>27674571.399999999</v>
      </c>
      <c r="K619" s="233" t="s">
        <v>2543</v>
      </c>
      <c r="L619" s="233" t="s">
        <v>2763</v>
      </c>
      <c r="M619" s="218" t="s">
        <v>2763</v>
      </c>
      <c r="Q619" s="218"/>
      <c r="AH619" s="233"/>
    </row>
    <row r="620" spans="3:34" x14ac:dyDescent="0.35">
      <c r="C620" s="233" t="s">
        <v>2875</v>
      </c>
      <c r="D620" s="233" t="s">
        <v>1468</v>
      </c>
      <c r="E620" s="233" t="s">
        <v>2598</v>
      </c>
      <c r="F620" s="233" t="s">
        <v>2543</v>
      </c>
      <c r="G620" s="233" t="s">
        <v>2609</v>
      </c>
      <c r="H620" s="233"/>
      <c r="I620" s="233" t="s">
        <v>1469</v>
      </c>
      <c r="J620" s="325">
        <v>535</v>
      </c>
      <c r="K620" s="233" t="s">
        <v>2543</v>
      </c>
      <c r="L620" s="233" t="s">
        <v>2763</v>
      </c>
      <c r="M620" s="218" t="s">
        <v>2763</v>
      </c>
      <c r="Q620" s="218"/>
      <c r="AH620" s="233"/>
    </row>
    <row r="621" spans="3:34" x14ac:dyDescent="0.35">
      <c r="C621" s="233" t="s">
        <v>2875</v>
      </c>
      <c r="D621" s="233" t="s">
        <v>1468</v>
      </c>
      <c r="E621" s="233" t="s">
        <v>2560</v>
      </c>
      <c r="F621" s="233" t="s">
        <v>2543</v>
      </c>
      <c r="G621" s="233" t="s">
        <v>2609</v>
      </c>
      <c r="H621" s="233"/>
      <c r="I621" s="233" t="s">
        <v>1469</v>
      </c>
      <c r="J621" s="325">
        <v>9122037</v>
      </c>
      <c r="K621" s="233" t="s">
        <v>2543</v>
      </c>
      <c r="L621" s="233" t="s">
        <v>2763</v>
      </c>
      <c r="M621" s="218" t="s">
        <v>2763</v>
      </c>
      <c r="Q621" s="218"/>
      <c r="AH621" s="233"/>
    </row>
    <row r="622" spans="3:34" x14ac:dyDescent="0.35">
      <c r="C622" s="233" t="s">
        <v>2875</v>
      </c>
      <c r="D622" s="233" t="s">
        <v>1468</v>
      </c>
      <c r="E622" s="233" t="s">
        <v>2599</v>
      </c>
      <c r="F622" s="233" t="s">
        <v>2543</v>
      </c>
      <c r="G622" s="233" t="s">
        <v>2609</v>
      </c>
      <c r="H622" s="233"/>
      <c r="I622" s="233" t="s">
        <v>1469</v>
      </c>
      <c r="J622" s="325">
        <v>540</v>
      </c>
      <c r="K622" s="233" t="s">
        <v>2543</v>
      </c>
      <c r="L622" s="233" t="s">
        <v>2763</v>
      </c>
      <c r="M622" s="218" t="s">
        <v>2763</v>
      </c>
      <c r="Q622" s="218"/>
      <c r="AH622" s="233"/>
    </row>
    <row r="623" spans="3:34" x14ac:dyDescent="0.35">
      <c r="C623" s="233" t="s">
        <v>2875</v>
      </c>
      <c r="D623" s="233" t="s">
        <v>1468</v>
      </c>
      <c r="E623" s="233" t="s">
        <v>2598</v>
      </c>
      <c r="F623" s="233" t="s">
        <v>2543</v>
      </c>
      <c r="G623" s="233" t="s">
        <v>2609</v>
      </c>
      <c r="H623" s="233"/>
      <c r="I623" s="233" t="s">
        <v>1469</v>
      </c>
      <c r="J623" s="325">
        <v>2056</v>
      </c>
      <c r="K623" s="233" t="s">
        <v>2543</v>
      </c>
      <c r="L623" s="233" t="s">
        <v>2763</v>
      </c>
      <c r="M623" s="218" t="s">
        <v>2763</v>
      </c>
      <c r="Q623" s="218"/>
      <c r="AH623" s="233"/>
    </row>
    <row r="624" spans="3:34" x14ac:dyDescent="0.35">
      <c r="C624" s="233" t="s">
        <v>2875</v>
      </c>
      <c r="D624" s="233" t="s">
        <v>1468</v>
      </c>
      <c r="E624" s="233" t="s">
        <v>2563</v>
      </c>
      <c r="F624" s="233" t="s">
        <v>2543</v>
      </c>
      <c r="G624" s="233" t="s">
        <v>2609</v>
      </c>
      <c r="H624" s="233"/>
      <c r="I624" s="233" t="s">
        <v>1469</v>
      </c>
      <c r="J624" s="325">
        <v>9690231</v>
      </c>
      <c r="K624" s="233" t="s">
        <v>2543</v>
      </c>
      <c r="L624" s="233" t="s">
        <v>2763</v>
      </c>
      <c r="M624" s="218" t="s">
        <v>2763</v>
      </c>
      <c r="Q624" s="218"/>
      <c r="AH624" s="233"/>
    </row>
    <row r="625" spans="3:34" x14ac:dyDescent="0.35">
      <c r="C625" s="233" t="s">
        <v>2875</v>
      </c>
      <c r="D625" s="233" t="s">
        <v>1468</v>
      </c>
      <c r="E625" s="233" t="s">
        <v>2560</v>
      </c>
      <c r="F625" s="233" t="s">
        <v>2543</v>
      </c>
      <c r="G625" s="233" t="s">
        <v>2609</v>
      </c>
      <c r="H625" s="233"/>
      <c r="I625" s="233" t="s">
        <v>1469</v>
      </c>
      <c r="J625" s="325">
        <v>8269187.8600000003</v>
      </c>
      <c r="K625" s="233" t="s">
        <v>2543</v>
      </c>
      <c r="L625" s="233" t="s">
        <v>2763</v>
      </c>
      <c r="M625" s="218" t="s">
        <v>2763</v>
      </c>
      <c r="Q625" s="218"/>
      <c r="AH625" s="233"/>
    </row>
    <row r="626" spans="3:34" x14ac:dyDescent="0.35">
      <c r="C626" s="233" t="s">
        <v>2875</v>
      </c>
      <c r="D626" s="233" t="s">
        <v>1468</v>
      </c>
      <c r="E626" s="233" t="s">
        <v>2599</v>
      </c>
      <c r="F626" s="233" t="s">
        <v>2543</v>
      </c>
      <c r="G626" s="233" t="s">
        <v>2609</v>
      </c>
      <c r="H626" s="233"/>
      <c r="I626" s="233" t="s">
        <v>1469</v>
      </c>
      <c r="J626" s="325">
        <v>12446</v>
      </c>
      <c r="K626" s="233" t="s">
        <v>2543</v>
      </c>
      <c r="L626" s="233" t="s">
        <v>2763</v>
      </c>
      <c r="M626" s="218" t="s">
        <v>2763</v>
      </c>
      <c r="Q626" s="218"/>
      <c r="AH626" s="233"/>
    </row>
    <row r="627" spans="3:34" x14ac:dyDescent="0.35">
      <c r="C627" s="233" t="s">
        <v>2869</v>
      </c>
      <c r="D627" s="233" t="s">
        <v>1468</v>
      </c>
      <c r="E627" s="233" t="s">
        <v>2573</v>
      </c>
      <c r="F627" s="233" t="s">
        <v>2543</v>
      </c>
      <c r="G627" s="233" t="s">
        <v>2609</v>
      </c>
      <c r="H627" s="233"/>
      <c r="I627" s="233" t="s">
        <v>1469</v>
      </c>
      <c r="J627" s="325">
        <v>1242116.6399999999</v>
      </c>
      <c r="K627" s="233" t="s">
        <v>2543</v>
      </c>
      <c r="L627" s="233" t="s">
        <v>2763</v>
      </c>
      <c r="M627" s="218" t="s">
        <v>2763</v>
      </c>
      <c r="Q627" s="218"/>
      <c r="AH627" s="233"/>
    </row>
    <row r="628" spans="3:34" x14ac:dyDescent="0.35">
      <c r="C628" s="233" t="s">
        <v>2869</v>
      </c>
      <c r="D628" s="233" t="s">
        <v>1471</v>
      </c>
      <c r="E628" s="233" t="s">
        <v>2581</v>
      </c>
      <c r="F628" s="233" t="s">
        <v>2543</v>
      </c>
      <c r="G628" s="233" t="s">
        <v>2609</v>
      </c>
      <c r="H628" s="233"/>
      <c r="I628" s="233" t="s">
        <v>1469</v>
      </c>
      <c r="J628" s="325">
        <v>360000</v>
      </c>
      <c r="K628" s="233" t="s">
        <v>2543</v>
      </c>
      <c r="L628" s="233" t="s">
        <v>2763</v>
      </c>
      <c r="M628" s="218" t="s">
        <v>2763</v>
      </c>
      <c r="Q628" s="218"/>
      <c r="AH628" s="233"/>
    </row>
    <row r="629" spans="3:34" ht="16" x14ac:dyDescent="0.35">
      <c r="C629" s="71" t="s">
        <v>2877</v>
      </c>
      <c r="D629" s="233" t="s">
        <v>1468</v>
      </c>
      <c r="E629" s="233" t="s">
        <v>2571</v>
      </c>
      <c r="F629" s="233" t="s">
        <v>2543</v>
      </c>
      <c r="G629" s="233" t="s">
        <v>2609</v>
      </c>
      <c r="H629" s="233"/>
      <c r="I629" s="233" t="s">
        <v>1469</v>
      </c>
      <c r="J629" s="325">
        <v>92950.68</v>
      </c>
      <c r="K629" s="233" t="s">
        <v>2543</v>
      </c>
      <c r="L629" s="233" t="s">
        <v>2763</v>
      </c>
      <c r="M629" s="218" t="s">
        <v>2763</v>
      </c>
      <c r="Q629" s="218"/>
      <c r="AH629" s="233"/>
    </row>
    <row r="630" spans="3:34" ht="16" x14ac:dyDescent="0.35">
      <c r="C630" s="71" t="s">
        <v>2877</v>
      </c>
      <c r="D630" s="233" t="s">
        <v>1468</v>
      </c>
      <c r="E630" s="233" t="s">
        <v>2578</v>
      </c>
      <c r="F630" s="233" t="s">
        <v>2543</v>
      </c>
      <c r="G630" s="233" t="s">
        <v>2609</v>
      </c>
      <c r="H630" s="233"/>
      <c r="I630" s="233" t="s">
        <v>1469</v>
      </c>
      <c r="J630" s="325">
        <v>312479.69</v>
      </c>
      <c r="K630" s="233" t="s">
        <v>2543</v>
      </c>
      <c r="L630" s="233" t="s">
        <v>2763</v>
      </c>
      <c r="M630" s="218" t="s">
        <v>2763</v>
      </c>
      <c r="Q630" s="218"/>
      <c r="AH630" s="233"/>
    </row>
    <row r="631" spans="3:34" ht="16" x14ac:dyDescent="0.35">
      <c r="C631" s="71" t="s">
        <v>2877</v>
      </c>
      <c r="D631" s="233" t="s">
        <v>1468</v>
      </c>
      <c r="E631" s="233" t="s">
        <v>2556</v>
      </c>
      <c r="F631" s="233" t="s">
        <v>2543</v>
      </c>
      <c r="G631" s="233" t="s">
        <v>2609</v>
      </c>
      <c r="H631" s="233"/>
      <c r="I631" s="233" t="s">
        <v>1469</v>
      </c>
      <c r="J631" s="325">
        <v>3071680.56</v>
      </c>
      <c r="K631" s="233" t="s">
        <v>2543</v>
      </c>
      <c r="L631" s="233" t="s">
        <v>2763</v>
      </c>
      <c r="M631" s="218" t="s">
        <v>2763</v>
      </c>
      <c r="Q631" s="218"/>
      <c r="AH631" s="233"/>
    </row>
    <row r="632" spans="3:34" x14ac:dyDescent="0.35">
      <c r="C632" s="233" t="s">
        <v>2877</v>
      </c>
      <c r="D632" s="233" t="s">
        <v>1468</v>
      </c>
      <c r="E632" s="233" t="s">
        <v>2558</v>
      </c>
      <c r="F632" s="233" t="s">
        <v>2543</v>
      </c>
      <c r="G632" s="233" t="s">
        <v>2609</v>
      </c>
      <c r="H632" s="233"/>
      <c r="I632" s="233" t="s">
        <v>1469</v>
      </c>
      <c r="J632" s="325">
        <v>2446.61</v>
      </c>
      <c r="K632" s="233" t="s">
        <v>2543</v>
      </c>
      <c r="L632" s="233" t="s">
        <v>2763</v>
      </c>
      <c r="M632" s="218" t="s">
        <v>2763</v>
      </c>
      <c r="Q632" s="218"/>
      <c r="AH632" s="233"/>
    </row>
    <row r="633" spans="3:34" x14ac:dyDescent="0.35">
      <c r="C633" s="233" t="s">
        <v>2877</v>
      </c>
      <c r="D633" s="233" t="s">
        <v>1468</v>
      </c>
      <c r="E633" s="233" t="s">
        <v>2557</v>
      </c>
      <c r="F633" s="233" t="s">
        <v>2543</v>
      </c>
      <c r="G633" s="233" t="s">
        <v>2609</v>
      </c>
      <c r="H633" s="233"/>
      <c r="I633" s="233" t="s">
        <v>1469</v>
      </c>
      <c r="J633" s="325">
        <v>97912.46</v>
      </c>
      <c r="K633" s="233" t="s">
        <v>2543</v>
      </c>
      <c r="L633" s="233" t="s">
        <v>2763</v>
      </c>
      <c r="M633" s="218" t="s">
        <v>2763</v>
      </c>
      <c r="Q633" s="218"/>
      <c r="AH633" s="233"/>
    </row>
    <row r="634" spans="3:34" x14ac:dyDescent="0.35">
      <c r="C634" s="233" t="s">
        <v>2877</v>
      </c>
      <c r="D634" s="233" t="s">
        <v>1468</v>
      </c>
      <c r="E634" s="233" t="s">
        <v>2586</v>
      </c>
      <c r="F634" s="233" t="s">
        <v>2543</v>
      </c>
      <c r="G634" s="233" t="s">
        <v>2609</v>
      </c>
      <c r="H634" s="233"/>
      <c r="I634" s="233" t="s">
        <v>1469</v>
      </c>
      <c r="J634" s="325">
        <v>62041.55</v>
      </c>
      <c r="K634" s="233" t="s">
        <v>2543</v>
      </c>
      <c r="L634" s="233" t="s">
        <v>2763</v>
      </c>
      <c r="M634" s="218" t="s">
        <v>2763</v>
      </c>
      <c r="Q634" s="218"/>
      <c r="AH634" s="233"/>
    </row>
    <row r="635" spans="3:34" x14ac:dyDescent="0.35">
      <c r="C635" s="233" t="s">
        <v>2877</v>
      </c>
      <c r="D635" s="233" t="s">
        <v>1468</v>
      </c>
      <c r="E635" s="233" t="s">
        <v>2555</v>
      </c>
      <c r="F635" s="233" t="s">
        <v>2543</v>
      </c>
      <c r="G635" s="233" t="s">
        <v>2609</v>
      </c>
      <c r="H635" s="233"/>
      <c r="I635" s="233" t="s">
        <v>1469</v>
      </c>
      <c r="J635" s="325">
        <v>1017154.67</v>
      </c>
      <c r="K635" s="233" t="s">
        <v>2543</v>
      </c>
      <c r="L635" s="233" t="s">
        <v>2763</v>
      </c>
      <c r="M635" s="218" t="s">
        <v>2763</v>
      </c>
      <c r="Q635" s="218"/>
      <c r="AH635" s="233"/>
    </row>
    <row r="636" spans="3:34" x14ac:dyDescent="0.35">
      <c r="C636" s="233" t="s">
        <v>2877</v>
      </c>
      <c r="D636" s="233" t="s">
        <v>1468</v>
      </c>
      <c r="E636" s="233" t="s">
        <v>2599</v>
      </c>
      <c r="F636" s="233" t="s">
        <v>2543</v>
      </c>
      <c r="G636" s="233" t="s">
        <v>2609</v>
      </c>
      <c r="H636" s="233"/>
      <c r="I636" s="233" t="s">
        <v>1469</v>
      </c>
      <c r="J636" s="325">
        <v>9102.7999999999993</v>
      </c>
      <c r="K636" s="233" t="s">
        <v>2543</v>
      </c>
      <c r="L636" s="233" t="s">
        <v>2763</v>
      </c>
      <c r="M636" s="218" t="s">
        <v>2763</v>
      </c>
      <c r="Q636" s="218"/>
      <c r="AH636" s="233"/>
    </row>
    <row r="637" spans="3:34" ht="16" x14ac:dyDescent="0.35">
      <c r="C637" s="71" t="s">
        <v>2896</v>
      </c>
      <c r="D637" s="233" t="s">
        <v>1468</v>
      </c>
      <c r="E637" s="233" t="s">
        <v>2571</v>
      </c>
      <c r="F637" s="233" t="s">
        <v>2543</v>
      </c>
      <c r="G637" s="233" t="s">
        <v>2609</v>
      </c>
      <c r="H637" s="233"/>
      <c r="I637" s="233" t="s">
        <v>1469</v>
      </c>
      <c r="J637" s="325">
        <v>16752.75</v>
      </c>
      <c r="K637" s="233" t="s">
        <v>2543</v>
      </c>
      <c r="L637" s="233" t="s">
        <v>2763</v>
      </c>
      <c r="M637" s="218" t="s">
        <v>2763</v>
      </c>
      <c r="Q637" s="218"/>
      <c r="AH637" s="233"/>
    </row>
    <row r="638" spans="3:34" ht="16" x14ac:dyDescent="0.35">
      <c r="C638" s="71" t="s">
        <v>2896</v>
      </c>
      <c r="D638" s="233" t="s">
        <v>1468</v>
      </c>
      <c r="E638" s="233" t="s">
        <v>2578</v>
      </c>
      <c r="F638" s="233" t="s">
        <v>2543</v>
      </c>
      <c r="G638" s="233" t="s">
        <v>2609</v>
      </c>
      <c r="H638" s="233"/>
      <c r="I638" s="233" t="s">
        <v>1469</v>
      </c>
      <c r="J638" s="325">
        <v>5738.24</v>
      </c>
      <c r="K638" s="233" t="s">
        <v>2543</v>
      </c>
      <c r="L638" s="233" t="s">
        <v>2763</v>
      </c>
      <c r="M638" s="218" t="s">
        <v>2763</v>
      </c>
      <c r="Q638" s="218"/>
      <c r="AH638" s="233"/>
    </row>
    <row r="639" spans="3:34" ht="16" x14ac:dyDescent="0.35">
      <c r="C639" s="71" t="s">
        <v>2896</v>
      </c>
      <c r="D639" s="233" t="s">
        <v>1468</v>
      </c>
      <c r="E639" s="233" t="s">
        <v>2554</v>
      </c>
      <c r="F639" s="233" t="s">
        <v>2543</v>
      </c>
      <c r="G639" s="233" t="s">
        <v>2609</v>
      </c>
      <c r="H639" s="233"/>
      <c r="I639" s="233" t="s">
        <v>1469</v>
      </c>
      <c r="J639" s="325">
        <v>6594.14</v>
      </c>
      <c r="K639" s="233" t="s">
        <v>2543</v>
      </c>
      <c r="L639" s="233" t="s">
        <v>2763</v>
      </c>
      <c r="M639" s="218" t="s">
        <v>2763</v>
      </c>
      <c r="Q639" s="218"/>
      <c r="AH639" s="233"/>
    </row>
    <row r="640" spans="3:34" ht="16" x14ac:dyDescent="0.35">
      <c r="C640" s="71" t="s">
        <v>2896</v>
      </c>
      <c r="D640" s="233" t="s">
        <v>1468</v>
      </c>
      <c r="E640" s="233" t="s">
        <v>2556</v>
      </c>
      <c r="F640" s="233" t="s">
        <v>2543</v>
      </c>
      <c r="G640" s="233" t="s">
        <v>2609</v>
      </c>
      <c r="H640" s="233"/>
      <c r="I640" s="233" t="s">
        <v>1469</v>
      </c>
      <c r="J640" s="325">
        <v>13474.75</v>
      </c>
      <c r="K640" s="233" t="s">
        <v>2543</v>
      </c>
      <c r="L640" s="233" t="s">
        <v>2763</v>
      </c>
      <c r="M640" s="218" t="s">
        <v>2763</v>
      </c>
      <c r="Q640" s="218"/>
      <c r="AH640" s="233"/>
    </row>
    <row r="641" spans="3:34" x14ac:dyDescent="0.35">
      <c r="C641" s="233" t="s">
        <v>2636</v>
      </c>
      <c r="D641" s="233" t="s">
        <v>1468</v>
      </c>
      <c r="E641" s="233" t="s">
        <v>2578</v>
      </c>
      <c r="F641" s="233" t="s">
        <v>2543</v>
      </c>
      <c r="G641" s="233" t="s">
        <v>2609</v>
      </c>
      <c r="H641" s="233"/>
      <c r="I641" s="233" t="s">
        <v>1469</v>
      </c>
      <c r="J641" s="325">
        <v>7617.94</v>
      </c>
      <c r="K641" s="233" t="s">
        <v>2543</v>
      </c>
      <c r="L641" s="233" t="s">
        <v>2763</v>
      </c>
      <c r="M641" s="218" t="s">
        <v>2763</v>
      </c>
      <c r="Q641" s="218"/>
      <c r="AH641" s="233"/>
    </row>
    <row r="642" spans="3:34" x14ac:dyDescent="0.35">
      <c r="C642" s="233" t="s">
        <v>2636</v>
      </c>
      <c r="D642" s="233" t="s">
        <v>1468</v>
      </c>
      <c r="E642" s="233" t="s">
        <v>2556</v>
      </c>
      <c r="F642" s="233" t="s">
        <v>2543</v>
      </c>
      <c r="G642" s="233" t="s">
        <v>2609</v>
      </c>
      <c r="H642" s="233"/>
      <c r="I642" s="233" t="s">
        <v>1469</v>
      </c>
      <c r="J642" s="325">
        <v>40487.08</v>
      </c>
      <c r="K642" s="233" t="s">
        <v>2543</v>
      </c>
      <c r="L642" s="233" t="s">
        <v>2763</v>
      </c>
      <c r="M642" s="218" t="s">
        <v>2763</v>
      </c>
      <c r="Q642" s="218"/>
      <c r="AH642" s="233"/>
    </row>
    <row r="643" spans="3:34" x14ac:dyDescent="0.35">
      <c r="C643" s="233" t="s">
        <v>2636</v>
      </c>
      <c r="D643" s="233" t="s">
        <v>1468</v>
      </c>
      <c r="E643" s="233" t="s">
        <v>2580</v>
      </c>
      <c r="F643" s="233" t="s">
        <v>2543</v>
      </c>
      <c r="G643" s="233" t="s">
        <v>2609</v>
      </c>
      <c r="H643" s="233"/>
      <c r="I643" s="233" t="s">
        <v>1469</v>
      </c>
      <c r="J643" s="325">
        <v>12330.39</v>
      </c>
      <c r="K643" s="233" t="s">
        <v>2543</v>
      </c>
      <c r="L643" s="233" t="s">
        <v>2763</v>
      </c>
      <c r="M643" s="218" t="s">
        <v>2763</v>
      </c>
      <c r="Q643" s="218"/>
      <c r="AH643" s="233"/>
    </row>
    <row r="644" spans="3:34" x14ac:dyDescent="0.35">
      <c r="C644" s="233" t="s">
        <v>2637</v>
      </c>
      <c r="D644" s="233" t="s">
        <v>1468</v>
      </c>
      <c r="E644" s="233" t="s">
        <v>2571</v>
      </c>
      <c r="F644" s="233" t="s">
        <v>2543</v>
      </c>
      <c r="G644" s="233" t="s">
        <v>2609</v>
      </c>
      <c r="H644" s="233"/>
      <c r="I644" s="233" t="s">
        <v>1469</v>
      </c>
      <c r="J644" s="325">
        <v>1110.56</v>
      </c>
      <c r="K644" s="233" t="s">
        <v>2543</v>
      </c>
      <c r="L644" s="233" t="s">
        <v>2763</v>
      </c>
      <c r="M644" s="218" t="s">
        <v>2763</v>
      </c>
      <c r="Q644" s="218"/>
      <c r="AH644" s="233"/>
    </row>
    <row r="645" spans="3:34" x14ac:dyDescent="0.35">
      <c r="C645" s="233" t="s">
        <v>2637</v>
      </c>
      <c r="D645" s="233" t="s">
        <v>1468</v>
      </c>
      <c r="E645" s="233" t="s">
        <v>2578</v>
      </c>
      <c r="F645" s="233" t="s">
        <v>2543</v>
      </c>
      <c r="G645" s="233" t="s">
        <v>2609</v>
      </c>
      <c r="H645" s="233"/>
      <c r="I645" s="233" t="s">
        <v>1469</v>
      </c>
      <c r="J645" s="325">
        <v>1110.56</v>
      </c>
      <c r="K645" s="233" t="s">
        <v>2543</v>
      </c>
      <c r="L645" s="233" t="s">
        <v>2763</v>
      </c>
      <c r="M645" s="218" t="s">
        <v>2763</v>
      </c>
      <c r="Q645" s="218"/>
      <c r="AH645" s="233"/>
    </row>
    <row r="646" spans="3:34" x14ac:dyDescent="0.35">
      <c r="C646" s="233" t="s">
        <v>2637</v>
      </c>
      <c r="D646" s="233" t="s">
        <v>1468</v>
      </c>
      <c r="E646" s="233" t="s">
        <v>2554</v>
      </c>
      <c r="F646" s="233" t="s">
        <v>2543</v>
      </c>
      <c r="G646" s="233" t="s">
        <v>2609</v>
      </c>
      <c r="H646" s="233"/>
      <c r="I646" s="233" t="s">
        <v>1469</v>
      </c>
      <c r="J646" s="325">
        <v>4142.22</v>
      </c>
      <c r="K646" s="233" t="s">
        <v>2543</v>
      </c>
      <c r="L646" s="233" t="s">
        <v>2763</v>
      </c>
      <c r="M646" s="218" t="s">
        <v>2763</v>
      </c>
      <c r="Q646" s="218"/>
      <c r="AH646" s="233"/>
    </row>
    <row r="647" spans="3:34" x14ac:dyDescent="0.35">
      <c r="C647" s="233" t="s">
        <v>2637</v>
      </c>
      <c r="D647" s="233" t="s">
        <v>1468</v>
      </c>
      <c r="E647" s="233" t="s">
        <v>2556</v>
      </c>
      <c r="F647" s="233" t="s">
        <v>2543</v>
      </c>
      <c r="G647" s="233" t="s">
        <v>2609</v>
      </c>
      <c r="H647" s="233"/>
      <c r="I647" s="233" t="s">
        <v>1469</v>
      </c>
      <c r="J647" s="325">
        <v>38269.82</v>
      </c>
      <c r="K647" s="233" t="s">
        <v>2543</v>
      </c>
      <c r="L647" s="233" t="s">
        <v>2763</v>
      </c>
      <c r="M647" s="218" t="s">
        <v>2763</v>
      </c>
      <c r="Q647" s="218"/>
      <c r="AH647" s="233"/>
    </row>
    <row r="648" spans="3:34" x14ac:dyDescent="0.35">
      <c r="C648" s="233" t="s">
        <v>2637</v>
      </c>
      <c r="D648" s="233" t="s">
        <v>1468</v>
      </c>
      <c r="E648" s="233" t="s">
        <v>2558</v>
      </c>
      <c r="F648" s="233" t="s">
        <v>2543</v>
      </c>
      <c r="G648" s="233" t="s">
        <v>2609</v>
      </c>
      <c r="H648" s="233"/>
      <c r="I648" s="233" t="s">
        <v>1469</v>
      </c>
      <c r="J648" s="325">
        <v>198891.86</v>
      </c>
      <c r="K648" s="233" t="s">
        <v>2543</v>
      </c>
      <c r="L648" s="233" t="s">
        <v>2763</v>
      </c>
      <c r="M648" s="218" t="s">
        <v>2763</v>
      </c>
      <c r="Q648" s="218"/>
      <c r="AH648" s="233"/>
    </row>
    <row r="649" spans="3:34" x14ac:dyDescent="0.35">
      <c r="C649" s="233" t="s">
        <v>2637</v>
      </c>
      <c r="D649" s="233" t="s">
        <v>1468</v>
      </c>
      <c r="E649" s="233" t="s">
        <v>2557</v>
      </c>
      <c r="F649" s="233" t="s">
        <v>2543</v>
      </c>
      <c r="G649" s="233" t="s">
        <v>2609</v>
      </c>
      <c r="H649" s="233"/>
      <c r="I649" s="233" t="s">
        <v>1469</v>
      </c>
      <c r="J649" s="325">
        <v>50207.45</v>
      </c>
      <c r="K649" s="233" t="s">
        <v>2543</v>
      </c>
      <c r="L649" s="233" t="s">
        <v>2763</v>
      </c>
      <c r="M649" s="218" t="s">
        <v>2763</v>
      </c>
      <c r="Q649" s="218"/>
      <c r="AH649" s="233"/>
    </row>
    <row r="650" spans="3:34" x14ac:dyDescent="0.35">
      <c r="C650" s="233" t="s">
        <v>2637</v>
      </c>
      <c r="D650" s="233" t="s">
        <v>1468</v>
      </c>
      <c r="E650" s="233" t="s">
        <v>2577</v>
      </c>
      <c r="F650" s="233" t="s">
        <v>2543</v>
      </c>
      <c r="G650" s="233" t="s">
        <v>2609</v>
      </c>
      <c r="H650" s="233"/>
      <c r="I650" s="233" t="s">
        <v>1469</v>
      </c>
      <c r="J650" s="325">
        <v>1928.18</v>
      </c>
      <c r="K650" s="233" t="s">
        <v>2543</v>
      </c>
      <c r="L650" s="233" t="s">
        <v>2763</v>
      </c>
      <c r="M650" s="218" t="s">
        <v>2763</v>
      </c>
      <c r="Q650" s="218"/>
      <c r="AH650" s="233"/>
    </row>
    <row r="651" spans="3:34" x14ac:dyDescent="0.35">
      <c r="C651" s="233" t="s">
        <v>2637</v>
      </c>
      <c r="D651" s="233" t="s">
        <v>1468</v>
      </c>
      <c r="E651" s="233" t="s">
        <v>2586</v>
      </c>
      <c r="F651" s="233" t="s">
        <v>2543</v>
      </c>
      <c r="G651" s="233" t="s">
        <v>2609</v>
      </c>
      <c r="H651" s="233"/>
      <c r="I651" s="233" t="s">
        <v>1469</v>
      </c>
      <c r="J651" s="325">
        <v>1728.34</v>
      </c>
      <c r="K651" s="233" t="s">
        <v>2543</v>
      </c>
      <c r="L651" s="233" t="s">
        <v>2763</v>
      </c>
      <c r="M651" s="218" t="s">
        <v>2763</v>
      </c>
      <c r="Q651" s="218"/>
      <c r="AH651" s="233"/>
    </row>
    <row r="652" spans="3:34" x14ac:dyDescent="0.35">
      <c r="C652" s="233" t="s">
        <v>2637</v>
      </c>
      <c r="D652" s="233" t="s">
        <v>1468</v>
      </c>
      <c r="E652" s="233" t="s">
        <v>2579</v>
      </c>
      <c r="F652" s="233" t="s">
        <v>2543</v>
      </c>
      <c r="G652" s="233" t="s">
        <v>2609</v>
      </c>
      <c r="H652" s="233"/>
      <c r="I652" s="233" t="s">
        <v>1469</v>
      </c>
      <c r="J652" s="325">
        <v>1928.18</v>
      </c>
      <c r="K652" s="233" t="s">
        <v>2543</v>
      </c>
      <c r="L652" s="233" t="s">
        <v>2763</v>
      </c>
      <c r="M652" s="218" t="s">
        <v>2763</v>
      </c>
      <c r="Q652" s="218"/>
      <c r="AH652" s="233"/>
    </row>
    <row r="653" spans="3:34" x14ac:dyDescent="0.35">
      <c r="C653" s="233" t="s">
        <v>2637</v>
      </c>
      <c r="D653" s="233" t="s">
        <v>1468</v>
      </c>
      <c r="E653" s="233" t="s">
        <v>2555</v>
      </c>
      <c r="F653" s="233" t="s">
        <v>2543</v>
      </c>
      <c r="G653" s="233" t="s">
        <v>2609</v>
      </c>
      <c r="H653" s="233"/>
      <c r="I653" s="233" t="s">
        <v>1469</v>
      </c>
      <c r="J653" s="325">
        <v>298514.06</v>
      </c>
      <c r="K653" s="233" t="s">
        <v>2543</v>
      </c>
      <c r="L653" s="233" t="s">
        <v>2763</v>
      </c>
      <c r="M653" s="218" t="s">
        <v>2763</v>
      </c>
      <c r="Q653" s="218"/>
      <c r="AH653" s="233"/>
    </row>
    <row r="654" spans="3:34" x14ac:dyDescent="0.35">
      <c r="C654" s="233" t="s">
        <v>2637</v>
      </c>
      <c r="D654" s="233" t="s">
        <v>1468</v>
      </c>
      <c r="E654" s="233" t="s">
        <v>2593</v>
      </c>
      <c r="F654" s="233" t="s">
        <v>2543</v>
      </c>
      <c r="G654" s="233" t="s">
        <v>2609</v>
      </c>
      <c r="H654" s="233"/>
      <c r="I654" s="233" t="s">
        <v>1469</v>
      </c>
      <c r="J654" s="325">
        <v>380</v>
      </c>
      <c r="K654" s="233" t="s">
        <v>2543</v>
      </c>
      <c r="L654" s="233" t="s">
        <v>2763</v>
      </c>
      <c r="M654" s="218" t="s">
        <v>2763</v>
      </c>
      <c r="Q654" s="218"/>
      <c r="AH654" s="233"/>
    </row>
    <row r="655" spans="3:34" x14ac:dyDescent="0.35">
      <c r="C655" s="233" t="s">
        <v>2637</v>
      </c>
      <c r="D655" s="233" t="s">
        <v>1468</v>
      </c>
      <c r="E655" s="233" t="s">
        <v>2560</v>
      </c>
      <c r="F655" s="233" t="s">
        <v>2543</v>
      </c>
      <c r="G655" s="233" t="s">
        <v>2609</v>
      </c>
      <c r="H655" s="233"/>
      <c r="I655" s="233" t="s">
        <v>1469</v>
      </c>
      <c r="J655" s="325">
        <v>138050</v>
      </c>
      <c r="K655" s="233" t="s">
        <v>2543</v>
      </c>
      <c r="L655" s="233" t="s">
        <v>2763</v>
      </c>
      <c r="M655" s="218" t="s">
        <v>2763</v>
      </c>
      <c r="Q655" s="218"/>
      <c r="AH655" s="233"/>
    </row>
    <row r="656" spans="3:34" ht="16" x14ac:dyDescent="0.35">
      <c r="C656" s="71" t="s">
        <v>2878</v>
      </c>
      <c r="D656" s="233" t="s">
        <v>1468</v>
      </c>
      <c r="E656" s="233" t="s">
        <v>2554</v>
      </c>
      <c r="F656" s="233" t="s">
        <v>2543</v>
      </c>
      <c r="G656" s="233" t="s">
        <v>2609</v>
      </c>
      <c r="H656" s="233"/>
      <c r="I656" s="233" t="s">
        <v>1469</v>
      </c>
      <c r="J656" s="325">
        <v>4000639.2</v>
      </c>
      <c r="K656" s="233" t="s">
        <v>2543</v>
      </c>
      <c r="L656" s="233" t="s">
        <v>2763</v>
      </c>
      <c r="M656" s="218" t="s">
        <v>2763</v>
      </c>
      <c r="Q656" s="218"/>
      <c r="AH656" s="233"/>
    </row>
    <row r="657" spans="3:34" ht="16" x14ac:dyDescent="0.35">
      <c r="C657" s="71" t="s">
        <v>2878</v>
      </c>
      <c r="D657" s="233" t="s">
        <v>1468</v>
      </c>
      <c r="E657" s="233" t="s">
        <v>2556</v>
      </c>
      <c r="F657" s="233" t="s">
        <v>2543</v>
      </c>
      <c r="G657" s="233" t="s">
        <v>2609</v>
      </c>
      <c r="H657" s="233"/>
      <c r="I657" s="233" t="s">
        <v>1469</v>
      </c>
      <c r="J657" s="325">
        <v>131892.07999999999</v>
      </c>
      <c r="K657" s="233" t="s">
        <v>2543</v>
      </c>
      <c r="L657" s="233" t="s">
        <v>2763</v>
      </c>
      <c r="M657" s="218" t="s">
        <v>2763</v>
      </c>
      <c r="Q657" s="218"/>
      <c r="AH657" s="233"/>
    </row>
    <row r="658" spans="3:34" x14ac:dyDescent="0.35">
      <c r="C658" s="233" t="s">
        <v>2878</v>
      </c>
      <c r="D658" s="233" t="s">
        <v>1468</v>
      </c>
      <c r="E658" s="233" t="s">
        <v>2572</v>
      </c>
      <c r="F658" s="233" t="s">
        <v>2543</v>
      </c>
      <c r="G658" s="233" t="s">
        <v>2609</v>
      </c>
      <c r="H658" s="233"/>
      <c r="I658" s="233" t="s">
        <v>1469</v>
      </c>
      <c r="J658" s="325">
        <v>3544000</v>
      </c>
      <c r="K658" s="233" t="s">
        <v>2543</v>
      </c>
      <c r="L658" s="233" t="s">
        <v>2763</v>
      </c>
      <c r="M658" s="218" t="s">
        <v>2763</v>
      </c>
      <c r="Q658" s="218"/>
      <c r="AH658" s="233"/>
    </row>
    <row r="659" spans="3:34" x14ac:dyDescent="0.35">
      <c r="C659" s="233" t="s">
        <v>2878</v>
      </c>
      <c r="D659" s="233" t="s">
        <v>1468</v>
      </c>
      <c r="E659" s="233" t="s">
        <v>2564</v>
      </c>
      <c r="F659" s="233" t="s">
        <v>2543</v>
      </c>
      <c r="G659" s="233" t="s">
        <v>2609</v>
      </c>
      <c r="H659" s="233"/>
      <c r="I659" s="233" t="s">
        <v>1469</v>
      </c>
      <c r="J659" s="325">
        <v>11350666.119999999</v>
      </c>
      <c r="K659" s="233" t="s">
        <v>2543</v>
      </c>
      <c r="L659" s="233" t="s">
        <v>2763</v>
      </c>
      <c r="M659" s="218" t="s">
        <v>2763</v>
      </c>
      <c r="Q659" s="218"/>
      <c r="AH659" s="233"/>
    </row>
    <row r="660" spans="3:34" x14ac:dyDescent="0.35">
      <c r="C660" s="233" t="s">
        <v>2878</v>
      </c>
      <c r="D660" s="233" t="s">
        <v>1468</v>
      </c>
      <c r="E660" s="233" t="s">
        <v>2568</v>
      </c>
      <c r="F660" s="233" t="s">
        <v>2543</v>
      </c>
      <c r="G660" s="233" t="s">
        <v>2609</v>
      </c>
      <c r="H660" s="233"/>
      <c r="I660" s="233" t="s">
        <v>1469</v>
      </c>
      <c r="J660" s="325">
        <v>3419709</v>
      </c>
      <c r="K660" s="233" t="s">
        <v>2543</v>
      </c>
      <c r="L660" s="233" t="s">
        <v>2763</v>
      </c>
      <c r="M660" s="218" t="s">
        <v>2763</v>
      </c>
      <c r="Q660" s="218"/>
      <c r="AH660" s="233"/>
    </row>
    <row r="661" spans="3:34" x14ac:dyDescent="0.35">
      <c r="C661" s="233" t="s">
        <v>2878</v>
      </c>
      <c r="D661" s="233" t="s">
        <v>1468</v>
      </c>
      <c r="E661" s="233" t="s">
        <v>2584</v>
      </c>
      <c r="F661" s="233" t="s">
        <v>2543</v>
      </c>
      <c r="G661" s="233" t="s">
        <v>2609</v>
      </c>
      <c r="H661" s="233"/>
      <c r="I661" s="233" t="s">
        <v>1469</v>
      </c>
      <c r="J661" s="325">
        <v>370989.69</v>
      </c>
      <c r="K661" s="233" t="s">
        <v>2543</v>
      </c>
      <c r="L661" s="233" t="s">
        <v>2763</v>
      </c>
      <c r="M661" s="218" t="s">
        <v>2763</v>
      </c>
      <c r="Q661" s="218"/>
      <c r="AH661" s="233"/>
    </row>
    <row r="662" spans="3:34" x14ac:dyDescent="0.35">
      <c r="C662" s="233" t="s">
        <v>2638</v>
      </c>
      <c r="D662" s="233" t="s">
        <v>1468</v>
      </c>
      <c r="E662" s="233" t="s">
        <v>2571</v>
      </c>
      <c r="F662" s="233" t="s">
        <v>2543</v>
      </c>
      <c r="G662" s="233" t="s">
        <v>2609</v>
      </c>
      <c r="H662" s="233"/>
      <c r="I662" s="233" t="s">
        <v>1469</v>
      </c>
      <c r="J662" s="325">
        <v>11342.26</v>
      </c>
      <c r="K662" s="233" t="s">
        <v>2543</v>
      </c>
      <c r="L662" s="233" t="s">
        <v>2763</v>
      </c>
      <c r="M662" s="218" t="s">
        <v>2763</v>
      </c>
      <c r="Q662" s="218"/>
      <c r="AH662" s="233"/>
    </row>
    <row r="663" spans="3:34" x14ac:dyDescent="0.35">
      <c r="C663" s="233" t="s">
        <v>2638</v>
      </c>
      <c r="D663" s="233" t="s">
        <v>1468</v>
      </c>
      <c r="E663" s="233" t="s">
        <v>2578</v>
      </c>
      <c r="F663" s="233" t="s">
        <v>2543</v>
      </c>
      <c r="G663" s="233" t="s">
        <v>2609</v>
      </c>
      <c r="H663" s="233"/>
      <c r="I663" s="233" t="s">
        <v>1469</v>
      </c>
      <c r="J663" s="325">
        <v>5778.18</v>
      </c>
      <c r="K663" s="233" t="s">
        <v>2543</v>
      </c>
      <c r="L663" s="233" t="s">
        <v>2763</v>
      </c>
      <c r="M663" s="218" t="s">
        <v>2763</v>
      </c>
      <c r="Q663" s="218"/>
      <c r="AH663" s="233"/>
    </row>
    <row r="664" spans="3:34" x14ac:dyDescent="0.35">
      <c r="C664" s="233" t="s">
        <v>2638</v>
      </c>
      <c r="D664" s="233" t="s">
        <v>1468</v>
      </c>
      <c r="E664" s="233" t="s">
        <v>2554</v>
      </c>
      <c r="F664" s="233" t="s">
        <v>2543</v>
      </c>
      <c r="G664" s="233" t="s">
        <v>2609</v>
      </c>
      <c r="H664" s="233"/>
      <c r="I664" s="233" t="s">
        <v>1469</v>
      </c>
      <c r="J664" s="325">
        <v>14175830.4</v>
      </c>
      <c r="K664" s="233" t="s">
        <v>2543</v>
      </c>
      <c r="L664" s="233" t="s">
        <v>2763</v>
      </c>
      <c r="M664" s="218" t="s">
        <v>2763</v>
      </c>
      <c r="Q664" s="218"/>
      <c r="AH664" s="233"/>
    </row>
    <row r="665" spans="3:34" x14ac:dyDescent="0.35">
      <c r="C665" s="233" t="s">
        <v>2638</v>
      </c>
      <c r="D665" s="233" t="s">
        <v>1468</v>
      </c>
      <c r="E665" s="233" t="s">
        <v>2556</v>
      </c>
      <c r="F665" s="233" t="s">
        <v>2543</v>
      </c>
      <c r="G665" s="233" t="s">
        <v>2609</v>
      </c>
      <c r="H665" s="233"/>
      <c r="I665" s="233" t="s">
        <v>1469</v>
      </c>
      <c r="J665" s="325">
        <v>1706993.82</v>
      </c>
      <c r="K665" s="233" t="s">
        <v>2543</v>
      </c>
      <c r="L665" s="233" t="s">
        <v>2763</v>
      </c>
      <c r="M665" s="218" t="s">
        <v>2763</v>
      </c>
      <c r="Q665" s="218"/>
      <c r="AH665" s="233"/>
    </row>
    <row r="666" spans="3:34" x14ac:dyDescent="0.35">
      <c r="C666" s="233" t="s">
        <v>2638</v>
      </c>
      <c r="D666" s="233" t="s">
        <v>1468</v>
      </c>
      <c r="E666" s="233" t="s">
        <v>2583</v>
      </c>
      <c r="F666" s="233" t="s">
        <v>2543</v>
      </c>
      <c r="G666" s="233" t="s">
        <v>2609</v>
      </c>
      <c r="H666" s="233"/>
      <c r="I666" s="233" t="s">
        <v>1469</v>
      </c>
      <c r="J666" s="325">
        <v>2188523.75</v>
      </c>
      <c r="K666" s="233" t="s">
        <v>2543</v>
      </c>
      <c r="L666" s="233" t="s">
        <v>2763</v>
      </c>
      <c r="M666" s="218" t="s">
        <v>2763</v>
      </c>
      <c r="Q666" s="218"/>
      <c r="AH666" s="233"/>
    </row>
    <row r="667" spans="3:34" x14ac:dyDescent="0.35">
      <c r="C667" s="233" t="s">
        <v>2638</v>
      </c>
      <c r="D667" s="233" t="s">
        <v>1468</v>
      </c>
      <c r="E667" s="233" t="s">
        <v>2569</v>
      </c>
      <c r="F667" s="233" t="s">
        <v>2543</v>
      </c>
      <c r="G667" s="233" t="s">
        <v>2609</v>
      </c>
      <c r="H667" s="233"/>
      <c r="I667" s="233" t="s">
        <v>1469</v>
      </c>
      <c r="J667" s="325">
        <v>10627938.68</v>
      </c>
      <c r="K667" s="233" t="s">
        <v>2543</v>
      </c>
      <c r="L667" s="233" t="s">
        <v>2763</v>
      </c>
      <c r="M667" s="218" t="s">
        <v>2763</v>
      </c>
      <c r="Q667" s="218"/>
      <c r="AH667" s="233"/>
    </row>
    <row r="668" spans="3:34" x14ac:dyDescent="0.35">
      <c r="C668" s="233" t="s">
        <v>2638</v>
      </c>
      <c r="D668" s="233" t="s">
        <v>1472</v>
      </c>
      <c r="E668" s="233" t="s">
        <v>2595</v>
      </c>
      <c r="F668" s="233" t="s">
        <v>2543</v>
      </c>
      <c r="G668" s="233" t="s">
        <v>2609</v>
      </c>
      <c r="H668" s="233"/>
      <c r="I668" s="233" t="s">
        <v>1469</v>
      </c>
      <c r="J668" s="325">
        <v>150000</v>
      </c>
      <c r="K668" s="233" t="s">
        <v>2543</v>
      </c>
      <c r="L668" s="233" t="s">
        <v>2763</v>
      </c>
      <c r="M668" s="218" t="s">
        <v>2763</v>
      </c>
      <c r="Q668" s="218"/>
      <c r="AH668" s="233"/>
    </row>
    <row r="669" spans="3:34" x14ac:dyDescent="0.35">
      <c r="C669" s="233" t="s">
        <v>2639</v>
      </c>
      <c r="D669" s="233" t="s">
        <v>1468</v>
      </c>
      <c r="E669" s="233" t="s">
        <v>2554</v>
      </c>
      <c r="F669" s="233" t="s">
        <v>2543</v>
      </c>
      <c r="G669" s="233" t="s">
        <v>2609</v>
      </c>
      <c r="H669" s="233"/>
      <c r="I669" s="233" t="s">
        <v>1469</v>
      </c>
      <c r="J669" s="325">
        <v>504934.74</v>
      </c>
      <c r="K669" s="233" t="s">
        <v>2543</v>
      </c>
      <c r="L669" s="233" t="s">
        <v>2763</v>
      </c>
      <c r="M669" s="218" t="s">
        <v>2763</v>
      </c>
      <c r="Q669" s="218"/>
      <c r="AH669" s="233"/>
    </row>
    <row r="670" spans="3:34" x14ac:dyDescent="0.35">
      <c r="C670" s="233" t="s">
        <v>2639</v>
      </c>
      <c r="D670" s="233" t="s">
        <v>1468</v>
      </c>
      <c r="E670" s="233" t="s">
        <v>2556</v>
      </c>
      <c r="F670" s="233" t="s">
        <v>2543</v>
      </c>
      <c r="G670" s="233" t="s">
        <v>2609</v>
      </c>
      <c r="H670" s="233"/>
      <c r="I670" s="233" t="s">
        <v>1469</v>
      </c>
      <c r="J670" s="325">
        <v>467447.3</v>
      </c>
      <c r="K670" s="233" t="s">
        <v>2543</v>
      </c>
      <c r="L670" s="233" t="s">
        <v>2763</v>
      </c>
      <c r="M670" s="218" t="s">
        <v>2763</v>
      </c>
      <c r="Q670" s="218"/>
      <c r="AH670" s="233"/>
    </row>
    <row r="671" spans="3:34" x14ac:dyDescent="0.35">
      <c r="C671" s="233" t="s">
        <v>2639</v>
      </c>
      <c r="D671" s="233" t="s">
        <v>1468</v>
      </c>
      <c r="E671" s="233" t="s">
        <v>2558</v>
      </c>
      <c r="F671" s="233" t="s">
        <v>2543</v>
      </c>
      <c r="G671" s="233" t="s">
        <v>2609</v>
      </c>
      <c r="H671" s="233"/>
      <c r="I671" s="233" t="s">
        <v>1469</v>
      </c>
      <c r="J671" s="325">
        <v>12.32</v>
      </c>
      <c r="K671" s="233" t="s">
        <v>2543</v>
      </c>
      <c r="L671" s="233" t="s">
        <v>2763</v>
      </c>
      <c r="M671" s="218" t="s">
        <v>2763</v>
      </c>
      <c r="Q671" s="218"/>
      <c r="AH671" s="233"/>
    </row>
    <row r="672" spans="3:34" x14ac:dyDescent="0.35">
      <c r="C672" s="233" t="s">
        <v>2639</v>
      </c>
      <c r="D672" s="233" t="s">
        <v>1468</v>
      </c>
      <c r="E672" s="233" t="s">
        <v>2573</v>
      </c>
      <c r="F672" s="233" t="s">
        <v>2543</v>
      </c>
      <c r="G672" s="233" t="s">
        <v>2609</v>
      </c>
      <c r="H672" s="233"/>
      <c r="I672" s="233" t="s">
        <v>1469</v>
      </c>
      <c r="J672" s="325">
        <v>11091.93</v>
      </c>
      <c r="K672" s="233" t="s">
        <v>2543</v>
      </c>
      <c r="L672" s="233" t="s">
        <v>2763</v>
      </c>
      <c r="M672" s="218" t="s">
        <v>2763</v>
      </c>
      <c r="Q672" s="218"/>
      <c r="AH672" s="233"/>
    </row>
    <row r="673" spans="3:34" x14ac:dyDescent="0.35">
      <c r="C673" s="233" t="s">
        <v>2639</v>
      </c>
      <c r="D673" s="233" t="s">
        <v>1468</v>
      </c>
      <c r="E673" s="233" t="s">
        <v>2598</v>
      </c>
      <c r="F673" s="233" t="s">
        <v>2543</v>
      </c>
      <c r="G673" s="233" t="s">
        <v>2609</v>
      </c>
      <c r="H673" s="233"/>
      <c r="I673" s="233" t="s">
        <v>1469</v>
      </c>
      <c r="J673" s="325">
        <v>81.88</v>
      </c>
      <c r="K673" s="233" t="s">
        <v>2543</v>
      </c>
      <c r="L673" s="233" t="s">
        <v>2763</v>
      </c>
      <c r="M673" s="218" t="s">
        <v>2763</v>
      </c>
      <c r="Q673" s="218"/>
      <c r="AH673" s="233"/>
    </row>
    <row r="674" spans="3:34" x14ac:dyDescent="0.35">
      <c r="C674" s="233" t="s">
        <v>2639</v>
      </c>
      <c r="D674" s="233" t="s">
        <v>1468</v>
      </c>
      <c r="E674" s="233" t="s">
        <v>2599</v>
      </c>
      <c r="F674" s="233" t="s">
        <v>2543</v>
      </c>
      <c r="G674" s="233" t="s">
        <v>2609</v>
      </c>
      <c r="H674" s="233"/>
      <c r="I674" s="233" t="s">
        <v>1469</v>
      </c>
      <c r="J674" s="325">
        <v>1958</v>
      </c>
      <c r="K674" s="233" t="s">
        <v>2543</v>
      </c>
      <c r="L674" s="233" t="s">
        <v>2763</v>
      </c>
      <c r="M674" s="218" t="s">
        <v>2763</v>
      </c>
      <c r="Q674" s="218"/>
      <c r="AH674" s="233"/>
    </row>
    <row r="675" spans="3:34" x14ac:dyDescent="0.35">
      <c r="C675" s="233" t="s">
        <v>2640</v>
      </c>
      <c r="D675" s="233" t="s">
        <v>1468</v>
      </c>
      <c r="E675" s="233" t="s">
        <v>2571</v>
      </c>
      <c r="F675" s="233" t="s">
        <v>2543</v>
      </c>
      <c r="G675" s="233" t="s">
        <v>2609</v>
      </c>
      <c r="H675" s="233"/>
      <c r="I675" s="233" t="s">
        <v>1469</v>
      </c>
      <c r="J675" s="325">
        <v>2756.34</v>
      </c>
      <c r="K675" s="233" t="s">
        <v>2543</v>
      </c>
      <c r="L675" s="233" t="s">
        <v>2763</v>
      </c>
      <c r="M675" s="218" t="s">
        <v>2763</v>
      </c>
      <c r="Q675" s="218"/>
      <c r="AH675" s="233"/>
    </row>
    <row r="676" spans="3:34" x14ac:dyDescent="0.35">
      <c r="C676" s="233" t="s">
        <v>2640</v>
      </c>
      <c r="D676" s="233" t="s">
        <v>1468</v>
      </c>
      <c r="E676" s="233" t="s">
        <v>2578</v>
      </c>
      <c r="F676" s="233" t="s">
        <v>2543</v>
      </c>
      <c r="G676" s="233" t="s">
        <v>2609</v>
      </c>
      <c r="H676" s="233"/>
      <c r="I676" s="233" t="s">
        <v>1469</v>
      </c>
      <c r="J676" s="325">
        <v>568.77</v>
      </c>
      <c r="K676" s="233" t="s">
        <v>2543</v>
      </c>
      <c r="L676" s="233" t="s">
        <v>2763</v>
      </c>
      <c r="M676" s="218" t="s">
        <v>2763</v>
      </c>
      <c r="Q676" s="218"/>
      <c r="AH676" s="233"/>
    </row>
    <row r="677" spans="3:34" x14ac:dyDescent="0.35">
      <c r="C677" s="233" t="s">
        <v>2640</v>
      </c>
      <c r="D677" s="233" t="s">
        <v>1468</v>
      </c>
      <c r="E677" s="233" t="s">
        <v>2554</v>
      </c>
      <c r="F677" s="233" t="s">
        <v>2543</v>
      </c>
      <c r="G677" s="233" t="s">
        <v>2609</v>
      </c>
      <c r="H677" s="233"/>
      <c r="I677" s="233" t="s">
        <v>1469</v>
      </c>
      <c r="J677" s="325">
        <v>17496.96</v>
      </c>
      <c r="K677" s="233" t="s">
        <v>2543</v>
      </c>
      <c r="L677" s="233" t="s">
        <v>2763</v>
      </c>
      <c r="M677" s="218" t="s">
        <v>2763</v>
      </c>
      <c r="Q677" s="218"/>
      <c r="AH677" s="233"/>
    </row>
    <row r="678" spans="3:34" x14ac:dyDescent="0.35">
      <c r="C678" s="233" t="s">
        <v>2640</v>
      </c>
      <c r="D678" s="233" t="s">
        <v>1468</v>
      </c>
      <c r="E678" s="233" t="s">
        <v>2556</v>
      </c>
      <c r="F678" s="233" t="s">
        <v>2543</v>
      </c>
      <c r="G678" s="233" t="s">
        <v>2609</v>
      </c>
      <c r="H678" s="233"/>
      <c r="I678" s="233" t="s">
        <v>1469</v>
      </c>
      <c r="J678" s="325">
        <v>19186.59</v>
      </c>
      <c r="K678" s="233" t="s">
        <v>2543</v>
      </c>
      <c r="L678" s="233" t="s">
        <v>2763</v>
      </c>
      <c r="M678" s="218" t="s">
        <v>2763</v>
      </c>
      <c r="Q678" s="218"/>
      <c r="AH678" s="233"/>
    </row>
    <row r="679" spans="3:34" x14ac:dyDescent="0.35">
      <c r="C679" s="233" t="s">
        <v>2640</v>
      </c>
      <c r="D679" s="233" t="s">
        <v>1471</v>
      </c>
      <c r="E679" s="233" t="s">
        <v>2594</v>
      </c>
      <c r="F679" s="233" t="s">
        <v>2543</v>
      </c>
      <c r="G679" s="233" t="s">
        <v>2609</v>
      </c>
      <c r="H679" s="233"/>
      <c r="I679" s="233" t="s">
        <v>1469</v>
      </c>
      <c r="J679" s="325">
        <v>20000</v>
      </c>
      <c r="K679" s="233" t="s">
        <v>2543</v>
      </c>
      <c r="L679" s="233" t="s">
        <v>2763</v>
      </c>
      <c r="M679" s="218" t="s">
        <v>2763</v>
      </c>
      <c r="Q679" s="218"/>
      <c r="AH679" s="233"/>
    </row>
    <row r="680" spans="3:34" ht="16" x14ac:dyDescent="0.35">
      <c r="C680" s="71" t="s">
        <v>2880</v>
      </c>
      <c r="D680" s="233" t="s">
        <v>1468</v>
      </c>
      <c r="E680" s="233" t="s">
        <v>2571</v>
      </c>
      <c r="F680" s="233" t="s">
        <v>2543</v>
      </c>
      <c r="G680" s="233" t="s">
        <v>2609</v>
      </c>
      <c r="H680" s="233"/>
      <c r="I680" s="233" t="s">
        <v>1469</v>
      </c>
      <c r="J680" s="325">
        <v>590042.54</v>
      </c>
      <c r="K680" s="233" t="s">
        <v>2543</v>
      </c>
      <c r="L680" s="233" t="s">
        <v>2763</v>
      </c>
      <c r="M680" s="218" t="s">
        <v>2763</v>
      </c>
      <c r="Q680" s="218"/>
      <c r="AH680" s="233"/>
    </row>
    <row r="681" spans="3:34" ht="16" x14ac:dyDescent="0.35">
      <c r="C681" s="71" t="s">
        <v>2880</v>
      </c>
      <c r="D681" s="233" t="s">
        <v>1468</v>
      </c>
      <c r="E681" s="233" t="s">
        <v>2578</v>
      </c>
      <c r="F681" s="233" t="s">
        <v>2543</v>
      </c>
      <c r="G681" s="233" t="s">
        <v>2609</v>
      </c>
      <c r="H681" s="233"/>
      <c r="I681" s="233" t="s">
        <v>1469</v>
      </c>
      <c r="J681" s="325">
        <v>289116.96000000002</v>
      </c>
      <c r="K681" s="233" t="s">
        <v>2543</v>
      </c>
      <c r="L681" s="233" t="s">
        <v>2763</v>
      </c>
      <c r="M681" s="218" t="s">
        <v>2763</v>
      </c>
      <c r="Q681" s="218"/>
      <c r="AH681" s="233"/>
    </row>
    <row r="682" spans="3:34" ht="16" x14ac:dyDescent="0.35">
      <c r="C682" s="71" t="s">
        <v>2880</v>
      </c>
      <c r="D682" s="233" t="s">
        <v>1468</v>
      </c>
      <c r="E682" s="233" t="s">
        <v>2554</v>
      </c>
      <c r="F682" s="233" t="s">
        <v>2543</v>
      </c>
      <c r="G682" s="233" t="s">
        <v>2609</v>
      </c>
      <c r="H682" s="233"/>
      <c r="I682" s="233" t="s">
        <v>1469</v>
      </c>
      <c r="J682" s="325">
        <v>2388905.3199999998</v>
      </c>
      <c r="K682" s="233" t="s">
        <v>2543</v>
      </c>
      <c r="L682" s="233" t="s">
        <v>2763</v>
      </c>
      <c r="M682" s="218" t="s">
        <v>2763</v>
      </c>
      <c r="Q682" s="218"/>
      <c r="AH682" s="233"/>
    </row>
    <row r="683" spans="3:34" ht="16" x14ac:dyDescent="0.35">
      <c r="C683" s="71" t="s">
        <v>2880</v>
      </c>
      <c r="D683" s="233" t="s">
        <v>1468</v>
      </c>
      <c r="E683" s="233" t="s">
        <v>2575</v>
      </c>
      <c r="F683" s="233" t="s">
        <v>2543</v>
      </c>
      <c r="G683" s="233" t="s">
        <v>2609</v>
      </c>
      <c r="H683" s="233"/>
      <c r="I683" s="233" t="s">
        <v>1469</v>
      </c>
      <c r="J683" s="325">
        <v>6291.17</v>
      </c>
      <c r="K683" s="233" t="s">
        <v>2543</v>
      </c>
      <c r="L683" s="233" t="s">
        <v>2763</v>
      </c>
      <c r="M683" s="218" t="s">
        <v>2763</v>
      </c>
      <c r="Q683" s="218"/>
      <c r="AH683" s="233"/>
    </row>
    <row r="684" spans="3:34" ht="16" x14ac:dyDescent="0.35">
      <c r="C684" s="71" t="s">
        <v>2880</v>
      </c>
      <c r="D684" s="233" t="s">
        <v>1468</v>
      </c>
      <c r="E684" s="233" t="s">
        <v>2574</v>
      </c>
      <c r="F684" s="233" t="s">
        <v>2543</v>
      </c>
      <c r="G684" s="233" t="s">
        <v>2609</v>
      </c>
      <c r="H684" s="233"/>
      <c r="I684" s="233" t="s">
        <v>1469</v>
      </c>
      <c r="J684" s="325">
        <v>155676.16</v>
      </c>
      <c r="K684" s="233" t="s">
        <v>2543</v>
      </c>
      <c r="L684" s="233" t="s">
        <v>2763</v>
      </c>
      <c r="M684" s="218" t="s">
        <v>2763</v>
      </c>
      <c r="Q684" s="218"/>
      <c r="AH684" s="233"/>
    </row>
    <row r="685" spans="3:34" ht="16" x14ac:dyDescent="0.35">
      <c r="C685" s="71" t="s">
        <v>2880</v>
      </c>
      <c r="D685" s="233" t="s">
        <v>1468</v>
      </c>
      <c r="E685" s="233" t="s">
        <v>2556</v>
      </c>
      <c r="F685" s="233" t="s">
        <v>2543</v>
      </c>
      <c r="G685" s="233" t="s">
        <v>2609</v>
      </c>
      <c r="H685" s="233"/>
      <c r="I685" s="233" t="s">
        <v>1469</v>
      </c>
      <c r="J685" s="325">
        <v>6903640.2800000003</v>
      </c>
      <c r="K685" s="233" t="s">
        <v>2543</v>
      </c>
      <c r="L685" s="233" t="s">
        <v>2763</v>
      </c>
      <c r="M685" s="218" t="s">
        <v>2763</v>
      </c>
      <c r="Q685" s="218"/>
      <c r="AH685" s="233"/>
    </row>
    <row r="686" spans="3:34" x14ac:dyDescent="0.35">
      <c r="C686" s="233" t="s">
        <v>2880</v>
      </c>
      <c r="D686" s="233" t="s">
        <v>1468</v>
      </c>
      <c r="E686" s="233" t="s">
        <v>2558</v>
      </c>
      <c r="F686" s="233" t="s">
        <v>2543</v>
      </c>
      <c r="G686" s="233" t="s">
        <v>2609</v>
      </c>
      <c r="H686" s="233"/>
      <c r="I686" s="233" t="s">
        <v>1469</v>
      </c>
      <c r="J686" s="325">
        <v>5124210.17</v>
      </c>
      <c r="K686" s="233" t="s">
        <v>2543</v>
      </c>
      <c r="L686" s="233" t="s">
        <v>2763</v>
      </c>
      <c r="M686" s="218" t="s">
        <v>2763</v>
      </c>
      <c r="Q686" s="218"/>
      <c r="AH686" s="233"/>
    </row>
    <row r="687" spans="3:34" x14ac:dyDescent="0.35">
      <c r="C687" s="233" t="s">
        <v>2880</v>
      </c>
      <c r="D687" s="233" t="s">
        <v>1468</v>
      </c>
      <c r="E687" s="233" t="s">
        <v>2557</v>
      </c>
      <c r="F687" s="233" t="s">
        <v>2543</v>
      </c>
      <c r="G687" s="233" t="s">
        <v>2609</v>
      </c>
      <c r="H687" s="233"/>
      <c r="I687" s="233" t="s">
        <v>1469</v>
      </c>
      <c r="J687" s="325">
        <v>3657315.57</v>
      </c>
      <c r="K687" s="233" t="s">
        <v>2543</v>
      </c>
      <c r="L687" s="233" t="s">
        <v>2763</v>
      </c>
      <c r="M687" s="218" t="s">
        <v>2763</v>
      </c>
      <c r="Q687" s="218"/>
      <c r="AH687" s="233"/>
    </row>
    <row r="688" spans="3:34" x14ac:dyDescent="0.35">
      <c r="C688" s="233" t="s">
        <v>2880</v>
      </c>
      <c r="D688" s="233" t="s">
        <v>1468</v>
      </c>
      <c r="E688" s="233" t="s">
        <v>2592</v>
      </c>
      <c r="F688" s="233" t="s">
        <v>2543</v>
      </c>
      <c r="G688" s="233" t="s">
        <v>2609</v>
      </c>
      <c r="H688" s="233"/>
      <c r="I688" s="233" t="s">
        <v>1469</v>
      </c>
      <c r="J688" s="325">
        <v>318826.96999999997</v>
      </c>
      <c r="K688" s="233" t="s">
        <v>2543</v>
      </c>
      <c r="L688" s="233" t="s">
        <v>2763</v>
      </c>
      <c r="M688" s="218" t="s">
        <v>2763</v>
      </c>
      <c r="Q688" s="218"/>
      <c r="AH688" s="233"/>
    </row>
    <row r="689" spans="3:34" x14ac:dyDescent="0.35">
      <c r="C689" s="233" t="s">
        <v>2880</v>
      </c>
      <c r="D689" s="233" t="s">
        <v>1468</v>
      </c>
      <c r="E689" s="233" t="s">
        <v>2573</v>
      </c>
      <c r="F689" s="233" t="s">
        <v>2543</v>
      </c>
      <c r="G689" s="233" t="s">
        <v>2609</v>
      </c>
      <c r="H689" s="233"/>
      <c r="I689" s="233" t="s">
        <v>1469</v>
      </c>
      <c r="J689" s="325">
        <v>10012.32</v>
      </c>
      <c r="K689" s="233" t="s">
        <v>2543</v>
      </c>
      <c r="L689" s="233" t="s">
        <v>2763</v>
      </c>
      <c r="M689" s="218" t="s">
        <v>2763</v>
      </c>
      <c r="Q689" s="218"/>
      <c r="AH689" s="233"/>
    </row>
    <row r="690" spans="3:34" x14ac:dyDescent="0.35">
      <c r="C690" s="233" t="s">
        <v>2880</v>
      </c>
      <c r="D690" s="233" t="s">
        <v>1468</v>
      </c>
      <c r="E690" s="233" t="s">
        <v>2577</v>
      </c>
      <c r="F690" s="233" t="s">
        <v>2543</v>
      </c>
      <c r="G690" s="233" t="s">
        <v>2609</v>
      </c>
      <c r="H690" s="233"/>
      <c r="I690" s="233" t="s">
        <v>1469</v>
      </c>
      <c r="J690" s="325">
        <v>72855</v>
      </c>
      <c r="K690" s="233" t="s">
        <v>2543</v>
      </c>
      <c r="L690" s="233" t="s">
        <v>2763</v>
      </c>
      <c r="M690" s="218" t="s">
        <v>2763</v>
      </c>
      <c r="Q690" s="218"/>
      <c r="AH690" s="233"/>
    </row>
    <row r="691" spans="3:34" x14ac:dyDescent="0.35">
      <c r="C691" s="233" t="s">
        <v>2880</v>
      </c>
      <c r="D691" s="233" t="s">
        <v>1468</v>
      </c>
      <c r="E691" s="233" t="s">
        <v>2579</v>
      </c>
      <c r="F691" s="233" t="s">
        <v>2543</v>
      </c>
      <c r="G691" s="233" t="s">
        <v>2609</v>
      </c>
      <c r="H691" s="233"/>
      <c r="I691" s="233" t="s">
        <v>1469</v>
      </c>
      <c r="J691" s="325">
        <v>72855</v>
      </c>
      <c r="K691" s="233" t="s">
        <v>2543</v>
      </c>
      <c r="L691" s="233" t="s">
        <v>2763</v>
      </c>
      <c r="M691" s="218" t="s">
        <v>2763</v>
      </c>
      <c r="Q691" s="218"/>
      <c r="AH691" s="233"/>
    </row>
    <row r="692" spans="3:34" x14ac:dyDescent="0.35">
      <c r="C692" s="233" t="s">
        <v>2880</v>
      </c>
      <c r="D692" s="233" t="s">
        <v>1468</v>
      </c>
      <c r="E692" s="233" t="s">
        <v>2555</v>
      </c>
      <c r="F692" s="233" t="s">
        <v>2543</v>
      </c>
      <c r="G692" s="233" t="s">
        <v>2609</v>
      </c>
      <c r="H692" s="233"/>
      <c r="I692" s="233" t="s">
        <v>1469</v>
      </c>
      <c r="J692" s="325">
        <v>6897584.5999999996</v>
      </c>
      <c r="K692" s="233" t="s">
        <v>2543</v>
      </c>
      <c r="L692" s="233" t="s">
        <v>2763</v>
      </c>
      <c r="M692" s="218" t="s">
        <v>2763</v>
      </c>
      <c r="Q692" s="218"/>
      <c r="AH692" s="233"/>
    </row>
    <row r="693" spans="3:34" x14ac:dyDescent="0.35">
      <c r="C693" s="233" t="s">
        <v>2880</v>
      </c>
      <c r="D693" s="233" t="s">
        <v>1468</v>
      </c>
      <c r="E693" s="233" t="s">
        <v>2569</v>
      </c>
      <c r="F693" s="233" t="s">
        <v>2543</v>
      </c>
      <c r="G693" s="233" t="s">
        <v>2609</v>
      </c>
      <c r="H693" s="233"/>
      <c r="I693" s="233" t="s">
        <v>1469</v>
      </c>
      <c r="J693" s="325">
        <v>1564008.87</v>
      </c>
      <c r="K693" s="233" t="s">
        <v>2543</v>
      </c>
      <c r="L693" s="233" t="s">
        <v>2763</v>
      </c>
      <c r="M693" s="218" t="s">
        <v>2763</v>
      </c>
      <c r="Q693" s="218"/>
      <c r="AH693" s="233"/>
    </row>
    <row r="694" spans="3:34" x14ac:dyDescent="0.35">
      <c r="C694" s="233" t="s">
        <v>2880</v>
      </c>
      <c r="D694" s="233" t="s">
        <v>1468</v>
      </c>
      <c r="E694" s="233" t="s">
        <v>2598</v>
      </c>
      <c r="F694" s="233" t="s">
        <v>2543</v>
      </c>
      <c r="G694" s="233" t="s">
        <v>2609</v>
      </c>
      <c r="H694" s="233"/>
      <c r="I694" s="233" t="s">
        <v>1469</v>
      </c>
      <c r="J694" s="325">
        <v>121.49</v>
      </c>
      <c r="K694" s="233" t="s">
        <v>2543</v>
      </c>
      <c r="L694" s="233" t="s">
        <v>2763</v>
      </c>
      <c r="M694" s="218" t="s">
        <v>2763</v>
      </c>
      <c r="Q694" s="218"/>
      <c r="AH694" s="233"/>
    </row>
    <row r="695" spans="3:34" x14ac:dyDescent="0.35">
      <c r="C695" s="233" t="s">
        <v>2880</v>
      </c>
      <c r="D695" s="233" t="s">
        <v>1468</v>
      </c>
      <c r="E695" s="233" t="s">
        <v>2593</v>
      </c>
      <c r="F695" s="233" t="s">
        <v>2543</v>
      </c>
      <c r="G695" s="233" t="s">
        <v>2609</v>
      </c>
      <c r="H695" s="233"/>
      <c r="I695" s="233" t="s">
        <v>1469</v>
      </c>
      <c r="J695" s="325">
        <v>32900</v>
      </c>
      <c r="K695" s="233" t="s">
        <v>2543</v>
      </c>
      <c r="L695" s="233" t="s">
        <v>2763</v>
      </c>
      <c r="M695" s="218" t="s">
        <v>2763</v>
      </c>
      <c r="Q695" s="218"/>
      <c r="AH695" s="233"/>
    </row>
    <row r="696" spans="3:34" x14ac:dyDescent="0.35">
      <c r="C696" s="233" t="s">
        <v>2880</v>
      </c>
      <c r="D696" s="233" t="s">
        <v>1468</v>
      </c>
      <c r="E696" s="233" t="s">
        <v>2563</v>
      </c>
      <c r="F696" s="233" t="s">
        <v>2543</v>
      </c>
      <c r="G696" s="233" t="s">
        <v>2609</v>
      </c>
      <c r="H696" s="233"/>
      <c r="I696" s="233" t="s">
        <v>1469</v>
      </c>
      <c r="J696" s="325">
        <v>1367913</v>
      </c>
      <c r="K696" s="233" t="s">
        <v>2543</v>
      </c>
      <c r="L696" s="233" t="s">
        <v>2763</v>
      </c>
      <c r="M696" s="218" t="s">
        <v>2763</v>
      </c>
      <c r="Q696" s="218"/>
      <c r="AH696" s="233"/>
    </row>
    <row r="697" spans="3:34" x14ac:dyDescent="0.35">
      <c r="C697" s="233" t="s">
        <v>2880</v>
      </c>
      <c r="D697" s="233" t="s">
        <v>1468</v>
      </c>
      <c r="E697" s="233" t="s">
        <v>2560</v>
      </c>
      <c r="F697" s="233" t="s">
        <v>2543</v>
      </c>
      <c r="G697" s="233" t="s">
        <v>2609</v>
      </c>
      <c r="H697" s="233"/>
      <c r="I697" s="233" t="s">
        <v>1469</v>
      </c>
      <c r="J697" s="325">
        <v>2697322.85</v>
      </c>
      <c r="K697" s="233" t="s">
        <v>2543</v>
      </c>
      <c r="L697" s="233" t="s">
        <v>2763</v>
      </c>
      <c r="M697" s="218" t="s">
        <v>2763</v>
      </c>
      <c r="Q697" s="218"/>
      <c r="AH697" s="233"/>
    </row>
    <row r="698" spans="3:34" x14ac:dyDescent="0.35">
      <c r="C698" s="233" t="s">
        <v>2880</v>
      </c>
      <c r="D698" s="233" t="s">
        <v>1468</v>
      </c>
      <c r="E698" s="233" t="s">
        <v>2599</v>
      </c>
      <c r="F698" s="233" t="s">
        <v>2543</v>
      </c>
      <c r="G698" s="233" t="s">
        <v>2609</v>
      </c>
      <c r="H698" s="233"/>
      <c r="I698" s="233" t="s">
        <v>1469</v>
      </c>
      <c r="J698" s="325">
        <v>8496</v>
      </c>
      <c r="K698" s="233" t="s">
        <v>2543</v>
      </c>
      <c r="L698" s="233" t="s">
        <v>2763</v>
      </c>
      <c r="M698" s="218" t="s">
        <v>2763</v>
      </c>
      <c r="Q698" s="218"/>
      <c r="AH698" s="233"/>
    </row>
    <row r="699" spans="3:34" x14ac:dyDescent="0.35">
      <c r="C699" s="233" t="s">
        <v>2880</v>
      </c>
      <c r="D699" s="233" t="s">
        <v>1468</v>
      </c>
      <c r="E699" s="233" t="s">
        <v>2598</v>
      </c>
      <c r="F699" s="233" t="s">
        <v>2543</v>
      </c>
      <c r="G699" s="233" t="s">
        <v>2609</v>
      </c>
      <c r="H699" s="233"/>
      <c r="I699" s="233" t="s">
        <v>1469</v>
      </c>
      <c r="J699" s="325">
        <v>369.18</v>
      </c>
      <c r="K699" s="233" t="s">
        <v>2543</v>
      </c>
      <c r="L699" s="233" t="s">
        <v>2763</v>
      </c>
      <c r="M699" s="218" t="s">
        <v>2763</v>
      </c>
      <c r="Q699" s="218"/>
      <c r="AH699" s="233"/>
    </row>
    <row r="700" spans="3:34" x14ac:dyDescent="0.35">
      <c r="C700" s="233" t="s">
        <v>2880</v>
      </c>
      <c r="D700" s="233" t="s">
        <v>1468</v>
      </c>
      <c r="E700" s="233" t="s">
        <v>2599</v>
      </c>
      <c r="F700" s="233" t="s">
        <v>2543</v>
      </c>
      <c r="G700" s="233" t="s">
        <v>2609</v>
      </c>
      <c r="H700" s="233"/>
      <c r="I700" s="233" t="s">
        <v>1469</v>
      </c>
      <c r="J700" s="325">
        <v>458</v>
      </c>
      <c r="K700" s="233" t="s">
        <v>2543</v>
      </c>
      <c r="L700" s="233" t="s">
        <v>2763</v>
      </c>
      <c r="M700" s="218" t="s">
        <v>2763</v>
      </c>
      <c r="Q700" s="218"/>
      <c r="AH700" s="233"/>
    </row>
    <row r="701" spans="3:34" x14ac:dyDescent="0.35">
      <c r="C701" s="233" t="s">
        <v>2880</v>
      </c>
      <c r="D701" s="233" t="s">
        <v>1471</v>
      </c>
      <c r="E701" s="233" t="s">
        <v>2562</v>
      </c>
      <c r="F701" s="233" t="s">
        <v>2543</v>
      </c>
      <c r="G701" s="233" t="s">
        <v>2609</v>
      </c>
      <c r="H701" s="233"/>
      <c r="I701" s="233" t="s">
        <v>1469</v>
      </c>
      <c r="J701" s="325">
        <v>1657521.37</v>
      </c>
      <c r="K701" s="233" t="s">
        <v>2543</v>
      </c>
      <c r="L701" s="233" t="s">
        <v>2763</v>
      </c>
      <c r="M701" s="218" t="s">
        <v>2763</v>
      </c>
      <c r="Q701" s="218"/>
      <c r="AH701" s="233"/>
    </row>
    <row r="702" spans="3:34" x14ac:dyDescent="0.35">
      <c r="C702" s="233" t="s">
        <v>2641</v>
      </c>
      <c r="D702" s="233" t="s">
        <v>1468</v>
      </c>
      <c r="E702" s="233" t="s">
        <v>2571</v>
      </c>
      <c r="F702" s="233" t="s">
        <v>2543</v>
      </c>
      <c r="G702" s="233" t="s">
        <v>2609</v>
      </c>
      <c r="H702" s="233"/>
      <c r="I702" s="233" t="s">
        <v>1469</v>
      </c>
      <c r="J702" s="325">
        <v>42603.12</v>
      </c>
      <c r="K702" s="233" t="s">
        <v>2543</v>
      </c>
      <c r="L702" s="233" t="s">
        <v>2763</v>
      </c>
      <c r="M702" s="218" t="s">
        <v>2763</v>
      </c>
      <c r="Q702" s="218"/>
      <c r="AH702" s="233"/>
    </row>
    <row r="703" spans="3:34" x14ac:dyDescent="0.35">
      <c r="C703" s="233" t="s">
        <v>2641</v>
      </c>
      <c r="D703" s="233" t="s">
        <v>1468</v>
      </c>
      <c r="E703" s="233" t="s">
        <v>2578</v>
      </c>
      <c r="F703" s="233" t="s">
        <v>2543</v>
      </c>
      <c r="G703" s="233" t="s">
        <v>2609</v>
      </c>
      <c r="H703" s="233"/>
      <c r="I703" s="233" t="s">
        <v>1469</v>
      </c>
      <c r="J703" s="325">
        <v>11053.45</v>
      </c>
      <c r="K703" s="233" t="s">
        <v>2543</v>
      </c>
      <c r="L703" s="233" t="s">
        <v>2763</v>
      </c>
      <c r="M703" s="218" t="s">
        <v>2763</v>
      </c>
      <c r="Q703" s="218"/>
      <c r="AH703" s="233"/>
    </row>
    <row r="704" spans="3:34" x14ac:dyDescent="0.35">
      <c r="C704" s="233" t="s">
        <v>2641</v>
      </c>
      <c r="D704" s="233" t="s">
        <v>1468</v>
      </c>
      <c r="E704" s="233" t="s">
        <v>2556</v>
      </c>
      <c r="F704" s="233" t="s">
        <v>2543</v>
      </c>
      <c r="G704" s="233" t="s">
        <v>2609</v>
      </c>
      <c r="H704" s="233"/>
      <c r="I704" s="233" t="s">
        <v>1469</v>
      </c>
      <c r="J704" s="325">
        <v>79957.69</v>
      </c>
      <c r="K704" s="233" t="s">
        <v>2543</v>
      </c>
      <c r="L704" s="233" t="s">
        <v>2763</v>
      </c>
      <c r="M704" s="218" t="s">
        <v>2763</v>
      </c>
      <c r="Q704" s="218"/>
      <c r="AH704" s="233"/>
    </row>
    <row r="705" spans="3:34" x14ac:dyDescent="0.35">
      <c r="C705" s="233" t="s">
        <v>2641</v>
      </c>
      <c r="D705" s="233" t="s">
        <v>1468</v>
      </c>
      <c r="E705" s="233" t="s">
        <v>2557</v>
      </c>
      <c r="F705" s="233" t="s">
        <v>2543</v>
      </c>
      <c r="G705" s="233" t="s">
        <v>2609</v>
      </c>
      <c r="H705" s="233"/>
      <c r="I705" s="233" t="s">
        <v>1469</v>
      </c>
      <c r="J705" s="325">
        <v>790666.67</v>
      </c>
      <c r="K705" s="233" t="s">
        <v>2543</v>
      </c>
      <c r="L705" s="233" t="s">
        <v>2763</v>
      </c>
      <c r="M705" s="218" t="s">
        <v>2763</v>
      </c>
      <c r="Q705" s="218"/>
      <c r="AH705" s="233"/>
    </row>
    <row r="706" spans="3:34" x14ac:dyDescent="0.35">
      <c r="C706" s="233" t="s">
        <v>2641</v>
      </c>
      <c r="D706" s="233" t="s">
        <v>1468</v>
      </c>
      <c r="E706" s="233" t="s">
        <v>2573</v>
      </c>
      <c r="F706" s="233" t="s">
        <v>2543</v>
      </c>
      <c r="G706" s="233" t="s">
        <v>2609</v>
      </c>
      <c r="H706" s="233"/>
      <c r="I706" s="233" t="s">
        <v>1469</v>
      </c>
      <c r="J706" s="325">
        <v>25338.38</v>
      </c>
      <c r="K706" s="233" t="s">
        <v>2543</v>
      </c>
      <c r="L706" s="233" t="s">
        <v>2763</v>
      </c>
      <c r="M706" s="218" t="s">
        <v>2763</v>
      </c>
      <c r="Q706" s="218"/>
      <c r="AH706" s="233"/>
    </row>
    <row r="707" spans="3:34" x14ac:dyDescent="0.35">
      <c r="C707" s="233" t="s">
        <v>2641</v>
      </c>
      <c r="D707" s="233" t="s">
        <v>1468</v>
      </c>
      <c r="E707" s="233" t="s">
        <v>2598</v>
      </c>
      <c r="F707" s="233" t="s">
        <v>2543</v>
      </c>
      <c r="G707" s="233" t="s">
        <v>2609</v>
      </c>
      <c r="H707" s="233"/>
      <c r="I707" s="233" t="s">
        <v>1469</v>
      </c>
      <c r="J707" s="325">
        <v>709</v>
      </c>
      <c r="K707" s="233" t="s">
        <v>2543</v>
      </c>
      <c r="L707" s="233" t="s">
        <v>2763</v>
      </c>
      <c r="M707" s="218" t="s">
        <v>2763</v>
      </c>
      <c r="Q707" s="218"/>
      <c r="AH707" s="233"/>
    </row>
    <row r="708" spans="3:34" x14ac:dyDescent="0.35">
      <c r="C708" s="233" t="s">
        <v>2642</v>
      </c>
      <c r="D708" s="233" t="s">
        <v>1468</v>
      </c>
      <c r="E708" s="233" t="s">
        <v>2571</v>
      </c>
      <c r="F708" s="233" t="s">
        <v>2543</v>
      </c>
      <c r="G708" s="233" t="s">
        <v>2609</v>
      </c>
      <c r="H708" s="233"/>
      <c r="I708" s="233" t="s">
        <v>1469</v>
      </c>
      <c r="J708" s="325">
        <v>287669.42</v>
      </c>
      <c r="K708" s="233" t="s">
        <v>2543</v>
      </c>
      <c r="L708" s="233" t="s">
        <v>2763</v>
      </c>
      <c r="M708" s="218" t="s">
        <v>2763</v>
      </c>
      <c r="Q708" s="218"/>
      <c r="AH708" s="233"/>
    </row>
    <row r="709" spans="3:34" x14ac:dyDescent="0.35">
      <c r="C709" s="233" t="s">
        <v>2642</v>
      </c>
      <c r="D709" s="233" t="s">
        <v>1468</v>
      </c>
      <c r="E709" s="233" t="s">
        <v>2578</v>
      </c>
      <c r="F709" s="233" t="s">
        <v>2543</v>
      </c>
      <c r="G709" s="233" t="s">
        <v>2609</v>
      </c>
      <c r="H709" s="233"/>
      <c r="I709" s="233" t="s">
        <v>1469</v>
      </c>
      <c r="J709" s="325">
        <v>92601.93</v>
      </c>
      <c r="K709" s="233" t="s">
        <v>2543</v>
      </c>
      <c r="L709" s="233" t="s">
        <v>2763</v>
      </c>
      <c r="M709" s="218" t="s">
        <v>2763</v>
      </c>
      <c r="Q709" s="218"/>
      <c r="AH709" s="233"/>
    </row>
    <row r="710" spans="3:34" x14ac:dyDescent="0.35">
      <c r="C710" s="233" t="s">
        <v>2642</v>
      </c>
      <c r="D710" s="233" t="s">
        <v>1468</v>
      </c>
      <c r="E710" s="233" t="s">
        <v>2554</v>
      </c>
      <c r="F710" s="233" t="s">
        <v>2543</v>
      </c>
      <c r="G710" s="233" t="s">
        <v>2609</v>
      </c>
      <c r="H710" s="233"/>
      <c r="I710" s="233" t="s">
        <v>1469</v>
      </c>
      <c r="J710" s="325">
        <v>687665.69</v>
      </c>
      <c r="K710" s="233" t="s">
        <v>2543</v>
      </c>
      <c r="L710" s="233" t="s">
        <v>2763</v>
      </c>
      <c r="M710" s="218" t="s">
        <v>2763</v>
      </c>
      <c r="Q710" s="218"/>
      <c r="AH710" s="233"/>
    </row>
    <row r="711" spans="3:34" x14ac:dyDescent="0.35">
      <c r="C711" s="233" t="s">
        <v>2642</v>
      </c>
      <c r="D711" s="233" t="s">
        <v>1468</v>
      </c>
      <c r="E711" s="233" t="s">
        <v>2556</v>
      </c>
      <c r="F711" s="233" t="s">
        <v>2543</v>
      </c>
      <c r="G711" s="233" t="s">
        <v>2609</v>
      </c>
      <c r="H711" s="233"/>
      <c r="I711" s="233" t="s">
        <v>1469</v>
      </c>
      <c r="J711" s="325">
        <v>108385.74</v>
      </c>
      <c r="K711" s="233" t="s">
        <v>2543</v>
      </c>
      <c r="L711" s="233" t="s">
        <v>2763</v>
      </c>
      <c r="M711" s="218" t="s">
        <v>2763</v>
      </c>
      <c r="Q711" s="218"/>
      <c r="AH711" s="233"/>
    </row>
    <row r="712" spans="3:34" x14ac:dyDescent="0.35">
      <c r="C712" s="233" t="s">
        <v>2642</v>
      </c>
      <c r="D712" s="233" t="s">
        <v>1468</v>
      </c>
      <c r="E712" s="233" t="s">
        <v>2558</v>
      </c>
      <c r="F712" s="233" t="s">
        <v>2543</v>
      </c>
      <c r="G712" s="233" t="s">
        <v>2609</v>
      </c>
      <c r="H712" s="233"/>
      <c r="I712" s="233" t="s">
        <v>1469</v>
      </c>
      <c r="J712" s="325">
        <v>992433.82</v>
      </c>
      <c r="K712" s="233" t="s">
        <v>2543</v>
      </c>
      <c r="L712" s="233" t="s">
        <v>2763</v>
      </c>
      <c r="M712" s="218" t="s">
        <v>2763</v>
      </c>
      <c r="Q712" s="218"/>
      <c r="AH712" s="233"/>
    </row>
    <row r="713" spans="3:34" x14ac:dyDescent="0.35">
      <c r="C713" s="233" t="s">
        <v>2642</v>
      </c>
      <c r="D713" s="233" t="s">
        <v>1468</v>
      </c>
      <c r="E713" s="233" t="s">
        <v>2557</v>
      </c>
      <c r="F713" s="233" t="s">
        <v>2543</v>
      </c>
      <c r="G713" s="233" t="s">
        <v>2609</v>
      </c>
      <c r="H713" s="233"/>
      <c r="I713" s="233" t="s">
        <v>1469</v>
      </c>
      <c r="J713" s="325">
        <v>1166127.48</v>
      </c>
      <c r="K713" s="233" t="s">
        <v>2543</v>
      </c>
      <c r="L713" s="233" t="s">
        <v>2763</v>
      </c>
      <c r="M713" s="218" t="s">
        <v>2763</v>
      </c>
      <c r="Q713" s="218"/>
      <c r="AH713" s="233"/>
    </row>
    <row r="714" spans="3:34" x14ac:dyDescent="0.35">
      <c r="C714" s="233" t="s">
        <v>2642</v>
      </c>
      <c r="D714" s="233" t="s">
        <v>1468</v>
      </c>
      <c r="E714" s="233" t="s">
        <v>2577</v>
      </c>
      <c r="F714" s="233" t="s">
        <v>2543</v>
      </c>
      <c r="G714" s="233" t="s">
        <v>2609</v>
      </c>
      <c r="H714" s="233"/>
      <c r="I714" s="233" t="s">
        <v>1469</v>
      </c>
      <c r="J714" s="325">
        <v>11325</v>
      </c>
      <c r="K714" s="233" t="s">
        <v>2543</v>
      </c>
      <c r="L714" s="233" t="s">
        <v>2763</v>
      </c>
      <c r="M714" s="218" t="s">
        <v>2763</v>
      </c>
      <c r="Q714" s="218"/>
      <c r="AH714" s="233"/>
    </row>
    <row r="715" spans="3:34" x14ac:dyDescent="0.35">
      <c r="C715" s="233" t="s">
        <v>2642</v>
      </c>
      <c r="D715" s="233" t="s">
        <v>1468</v>
      </c>
      <c r="E715" s="233" t="s">
        <v>2579</v>
      </c>
      <c r="F715" s="233" t="s">
        <v>2543</v>
      </c>
      <c r="G715" s="233" t="s">
        <v>2609</v>
      </c>
      <c r="H715" s="233"/>
      <c r="I715" s="233" t="s">
        <v>1469</v>
      </c>
      <c r="J715" s="325">
        <v>11325</v>
      </c>
      <c r="K715" s="233" t="s">
        <v>2543</v>
      </c>
      <c r="L715" s="233" t="s">
        <v>2763</v>
      </c>
      <c r="M715" s="218" t="s">
        <v>2763</v>
      </c>
      <c r="Q715" s="218"/>
      <c r="AH715" s="233"/>
    </row>
    <row r="716" spans="3:34" x14ac:dyDescent="0.35">
      <c r="C716" s="233" t="s">
        <v>2642</v>
      </c>
      <c r="D716" s="233" t="s">
        <v>1468</v>
      </c>
      <c r="E716" s="233" t="s">
        <v>2602</v>
      </c>
      <c r="F716" s="233" t="s">
        <v>2543</v>
      </c>
      <c r="G716" s="233" t="s">
        <v>2609</v>
      </c>
      <c r="H716" s="233"/>
      <c r="I716" s="233" t="s">
        <v>1469</v>
      </c>
      <c r="J716" s="325">
        <v>65129.440000000002</v>
      </c>
      <c r="K716" s="233" t="s">
        <v>2543</v>
      </c>
      <c r="L716" s="233" t="s">
        <v>2763</v>
      </c>
      <c r="M716" s="218" t="s">
        <v>2763</v>
      </c>
      <c r="Q716" s="218"/>
      <c r="AH716" s="233"/>
    </row>
    <row r="717" spans="3:34" x14ac:dyDescent="0.35">
      <c r="C717" s="233" t="s">
        <v>2642</v>
      </c>
      <c r="D717" s="233" t="s">
        <v>1468</v>
      </c>
      <c r="E717" s="233" t="s">
        <v>2555</v>
      </c>
      <c r="F717" s="233" t="s">
        <v>2543</v>
      </c>
      <c r="G717" s="233" t="s">
        <v>2609</v>
      </c>
      <c r="H717" s="233"/>
      <c r="I717" s="233" t="s">
        <v>1469</v>
      </c>
      <c r="J717" s="325">
        <v>2916169.68</v>
      </c>
      <c r="K717" s="233" t="s">
        <v>2543</v>
      </c>
      <c r="L717" s="233" t="s">
        <v>2763</v>
      </c>
      <c r="M717" s="218" t="s">
        <v>2763</v>
      </c>
      <c r="Q717" s="218"/>
      <c r="AH717" s="233"/>
    </row>
    <row r="718" spans="3:34" x14ac:dyDescent="0.35">
      <c r="C718" s="233" t="s">
        <v>2642</v>
      </c>
      <c r="D718" s="233" t="s">
        <v>1468</v>
      </c>
      <c r="E718" s="233" t="s">
        <v>2593</v>
      </c>
      <c r="F718" s="233" t="s">
        <v>2543</v>
      </c>
      <c r="G718" s="233" t="s">
        <v>2609</v>
      </c>
      <c r="H718" s="233"/>
      <c r="I718" s="233" t="s">
        <v>1469</v>
      </c>
      <c r="J718" s="325">
        <v>11200</v>
      </c>
      <c r="K718" s="233" t="s">
        <v>2543</v>
      </c>
      <c r="L718" s="233" t="s">
        <v>2763</v>
      </c>
      <c r="M718" s="218" t="s">
        <v>2763</v>
      </c>
      <c r="Q718" s="218"/>
      <c r="AH718" s="233"/>
    </row>
    <row r="719" spans="3:34" x14ac:dyDescent="0.35">
      <c r="C719" s="233" t="s">
        <v>2642</v>
      </c>
      <c r="D719" s="233" t="s">
        <v>1468</v>
      </c>
      <c r="E719" s="233" t="s">
        <v>2560</v>
      </c>
      <c r="F719" s="233" t="s">
        <v>2543</v>
      </c>
      <c r="G719" s="233" t="s">
        <v>2609</v>
      </c>
      <c r="H719" s="233"/>
      <c r="I719" s="233" t="s">
        <v>1469</v>
      </c>
      <c r="J719" s="325">
        <v>1050000</v>
      </c>
      <c r="K719" s="233" t="s">
        <v>2543</v>
      </c>
      <c r="L719" s="233" t="s">
        <v>2763</v>
      </c>
      <c r="M719" s="218" t="s">
        <v>2763</v>
      </c>
      <c r="Q719" s="218"/>
      <c r="AH719" s="233"/>
    </row>
    <row r="720" spans="3:34" x14ac:dyDescent="0.35">
      <c r="C720" s="233" t="s">
        <v>2642</v>
      </c>
      <c r="D720" s="233" t="s">
        <v>1468</v>
      </c>
      <c r="E720" s="233" t="s">
        <v>2599</v>
      </c>
      <c r="F720" s="233" t="s">
        <v>2543</v>
      </c>
      <c r="G720" s="233" t="s">
        <v>2609</v>
      </c>
      <c r="H720" s="233"/>
      <c r="I720" s="233" t="s">
        <v>1469</v>
      </c>
      <c r="J720" s="325">
        <v>108</v>
      </c>
      <c r="K720" s="233" t="s">
        <v>2543</v>
      </c>
      <c r="L720" s="233" t="s">
        <v>2763</v>
      </c>
      <c r="M720" s="218" t="s">
        <v>2763</v>
      </c>
      <c r="Q720" s="218"/>
      <c r="AH720" s="233"/>
    </row>
    <row r="721" spans="3:34" x14ac:dyDescent="0.35">
      <c r="C721" s="233" t="s">
        <v>2642</v>
      </c>
      <c r="D721" s="233" t="s">
        <v>1468</v>
      </c>
      <c r="E721" s="233" t="s">
        <v>2598</v>
      </c>
      <c r="F721" s="233" t="s">
        <v>2543</v>
      </c>
      <c r="G721" s="233" t="s">
        <v>2609</v>
      </c>
      <c r="H721" s="233"/>
      <c r="I721" s="233" t="s">
        <v>1469</v>
      </c>
      <c r="J721" s="325">
        <v>456.21</v>
      </c>
      <c r="K721" s="233" t="s">
        <v>2543</v>
      </c>
      <c r="L721" s="233" t="s">
        <v>2763</v>
      </c>
      <c r="M721" s="218" t="s">
        <v>2763</v>
      </c>
      <c r="Q721" s="218"/>
      <c r="AH721" s="233"/>
    </row>
    <row r="722" spans="3:34" x14ac:dyDescent="0.35">
      <c r="C722" s="233" t="s">
        <v>2642</v>
      </c>
      <c r="D722" s="233" t="s">
        <v>1468</v>
      </c>
      <c r="E722" s="233" t="s">
        <v>2599</v>
      </c>
      <c r="F722" s="233" t="s">
        <v>2543</v>
      </c>
      <c r="G722" s="233" t="s">
        <v>2609</v>
      </c>
      <c r="H722" s="233"/>
      <c r="I722" s="233" t="s">
        <v>1469</v>
      </c>
      <c r="J722" s="325">
        <v>5794</v>
      </c>
      <c r="K722" s="233" t="s">
        <v>2543</v>
      </c>
      <c r="L722" s="233" t="s">
        <v>2763</v>
      </c>
      <c r="M722" s="218" t="s">
        <v>2763</v>
      </c>
      <c r="Q722" s="218"/>
      <c r="AH722" s="233"/>
    </row>
    <row r="723" spans="3:34" ht="16" x14ac:dyDescent="0.35">
      <c r="C723" s="71" t="s">
        <v>2882</v>
      </c>
      <c r="D723" s="233" t="s">
        <v>1468</v>
      </c>
      <c r="E723" s="233" t="s">
        <v>2558</v>
      </c>
      <c r="F723" s="233" t="s">
        <v>2543</v>
      </c>
      <c r="G723" s="233" t="s">
        <v>2609</v>
      </c>
      <c r="H723" s="233"/>
      <c r="I723" s="233" t="s">
        <v>1469</v>
      </c>
      <c r="J723" s="325">
        <v>15643.3</v>
      </c>
      <c r="K723" s="233" t="s">
        <v>2543</v>
      </c>
      <c r="L723" s="233" t="s">
        <v>2763</v>
      </c>
      <c r="M723" s="218" t="s">
        <v>2763</v>
      </c>
      <c r="Q723" s="218"/>
      <c r="AH723" s="233"/>
    </row>
    <row r="724" spans="3:34" ht="16" x14ac:dyDescent="0.35">
      <c r="C724" s="71" t="s">
        <v>2882</v>
      </c>
      <c r="D724" s="233" t="s">
        <v>1468</v>
      </c>
      <c r="E724" s="233" t="s">
        <v>2589</v>
      </c>
      <c r="F724" s="233" t="s">
        <v>2543</v>
      </c>
      <c r="G724" s="233" t="s">
        <v>2609</v>
      </c>
      <c r="H724" s="233"/>
      <c r="I724" s="233" t="s">
        <v>1469</v>
      </c>
      <c r="J724" s="325">
        <v>13640</v>
      </c>
      <c r="K724" s="233" t="s">
        <v>2543</v>
      </c>
      <c r="L724" s="233" t="s">
        <v>2763</v>
      </c>
      <c r="M724" s="218" t="s">
        <v>2763</v>
      </c>
      <c r="Q724" s="218"/>
      <c r="AH724" s="233"/>
    </row>
    <row r="725" spans="3:34" ht="16" x14ac:dyDescent="0.35">
      <c r="C725" s="71" t="s">
        <v>2882</v>
      </c>
      <c r="D725" s="233" t="s">
        <v>1468</v>
      </c>
      <c r="E725" s="233" t="s">
        <v>2603</v>
      </c>
      <c r="F725" s="233" t="s">
        <v>2543</v>
      </c>
      <c r="G725" s="233" t="s">
        <v>2609</v>
      </c>
      <c r="H725" s="233"/>
      <c r="I725" s="233" t="s">
        <v>1469</v>
      </c>
      <c r="J725" s="325">
        <v>16093.89</v>
      </c>
      <c r="K725" s="233" t="s">
        <v>2543</v>
      </c>
      <c r="L725" s="233" t="s">
        <v>2763</v>
      </c>
      <c r="M725" s="218" t="s">
        <v>2763</v>
      </c>
      <c r="Q725" s="218"/>
      <c r="AH725" s="233"/>
    </row>
    <row r="726" spans="3:34" ht="16" x14ac:dyDescent="0.35">
      <c r="C726" s="71" t="s">
        <v>2885</v>
      </c>
      <c r="D726" s="233" t="s">
        <v>1471</v>
      </c>
      <c r="E726" s="233" t="s">
        <v>2562</v>
      </c>
      <c r="F726" s="233" t="s">
        <v>2543</v>
      </c>
      <c r="G726" s="233" t="s">
        <v>2609</v>
      </c>
      <c r="H726" s="233"/>
      <c r="I726" s="233" t="s">
        <v>1469</v>
      </c>
      <c r="J726" s="325">
        <v>20243</v>
      </c>
      <c r="K726" s="233" t="s">
        <v>2543</v>
      </c>
      <c r="L726" s="233" t="s">
        <v>2763</v>
      </c>
      <c r="M726" s="218" t="s">
        <v>2763</v>
      </c>
      <c r="Q726" s="218"/>
      <c r="AH726" s="233"/>
    </row>
    <row r="727" spans="3:34" x14ac:dyDescent="0.35">
      <c r="C727" s="233" t="s">
        <v>2892</v>
      </c>
      <c r="D727" s="233" t="s">
        <v>1468</v>
      </c>
      <c r="E727" s="233" t="s">
        <v>2558</v>
      </c>
      <c r="F727" s="233" t="s">
        <v>2543</v>
      </c>
      <c r="G727" s="233" t="s">
        <v>2609</v>
      </c>
      <c r="H727" s="233"/>
      <c r="I727" s="233" t="s">
        <v>1469</v>
      </c>
      <c r="J727" s="325">
        <v>2100983.23</v>
      </c>
      <c r="K727" s="233" t="s">
        <v>2543</v>
      </c>
      <c r="L727" s="233" t="s">
        <v>2763</v>
      </c>
      <c r="M727" s="218" t="s">
        <v>2763</v>
      </c>
      <c r="Q727" s="218"/>
      <c r="AH727" s="233"/>
    </row>
    <row r="728" spans="3:34" x14ac:dyDescent="0.35">
      <c r="C728" s="233" t="s">
        <v>2892</v>
      </c>
      <c r="D728" s="233" t="s">
        <v>1468</v>
      </c>
      <c r="E728" s="233" t="s">
        <v>2557</v>
      </c>
      <c r="F728" s="233" t="s">
        <v>2543</v>
      </c>
      <c r="G728" s="233" t="s">
        <v>2609</v>
      </c>
      <c r="H728" s="233"/>
      <c r="I728" s="233" t="s">
        <v>1469</v>
      </c>
      <c r="J728" s="325">
        <v>1978620.72</v>
      </c>
      <c r="K728" s="233" t="s">
        <v>2543</v>
      </c>
      <c r="L728" s="233" t="s">
        <v>2763</v>
      </c>
      <c r="M728" s="218" t="s">
        <v>2763</v>
      </c>
      <c r="Q728" s="218"/>
      <c r="AH728" s="233"/>
    </row>
    <row r="729" spans="3:34" x14ac:dyDescent="0.35">
      <c r="C729" s="233" t="s">
        <v>2892</v>
      </c>
      <c r="D729" s="233" t="s">
        <v>1468</v>
      </c>
      <c r="E729" s="233" t="s">
        <v>2573</v>
      </c>
      <c r="F729" s="233" t="s">
        <v>2543</v>
      </c>
      <c r="G729" s="233" t="s">
        <v>2609</v>
      </c>
      <c r="H729" s="233"/>
      <c r="I729" s="233" t="s">
        <v>1469</v>
      </c>
      <c r="J729" s="325">
        <v>588.96</v>
      </c>
      <c r="K729" s="233" t="s">
        <v>2543</v>
      </c>
      <c r="L729" s="233" t="s">
        <v>2763</v>
      </c>
      <c r="M729" s="218" t="s">
        <v>2763</v>
      </c>
      <c r="Q729" s="218"/>
      <c r="AH729" s="233"/>
    </row>
    <row r="730" spans="3:34" x14ac:dyDescent="0.35">
      <c r="C730" s="233" t="s">
        <v>2892</v>
      </c>
      <c r="D730" s="233" t="s">
        <v>1468</v>
      </c>
      <c r="E730" s="233" t="s">
        <v>2577</v>
      </c>
      <c r="F730" s="233" t="s">
        <v>2543</v>
      </c>
      <c r="G730" s="233" t="s">
        <v>2609</v>
      </c>
      <c r="H730" s="233"/>
      <c r="I730" s="233" t="s">
        <v>1469</v>
      </c>
      <c r="J730" s="325">
        <v>4055.19</v>
      </c>
      <c r="K730" s="233" t="s">
        <v>2543</v>
      </c>
      <c r="L730" s="233" t="s">
        <v>2763</v>
      </c>
      <c r="M730" s="218" t="s">
        <v>2763</v>
      </c>
      <c r="Q730" s="218"/>
      <c r="AH730" s="233"/>
    </row>
    <row r="731" spans="3:34" x14ac:dyDescent="0.35">
      <c r="C731" s="233" t="s">
        <v>2892</v>
      </c>
      <c r="D731" s="233" t="s">
        <v>1468</v>
      </c>
      <c r="E731" s="233" t="s">
        <v>2586</v>
      </c>
      <c r="F731" s="233" t="s">
        <v>2543</v>
      </c>
      <c r="G731" s="233" t="s">
        <v>2609</v>
      </c>
      <c r="H731" s="233"/>
      <c r="I731" s="233" t="s">
        <v>1469</v>
      </c>
      <c r="J731" s="325">
        <v>6536.22</v>
      </c>
      <c r="K731" s="233" t="s">
        <v>2543</v>
      </c>
      <c r="L731" s="233" t="s">
        <v>2763</v>
      </c>
      <c r="M731" s="218" t="s">
        <v>2763</v>
      </c>
      <c r="Q731" s="218"/>
      <c r="AH731" s="233"/>
    </row>
    <row r="732" spans="3:34" x14ac:dyDescent="0.35">
      <c r="C732" s="233" t="s">
        <v>2892</v>
      </c>
      <c r="D732" s="233" t="s">
        <v>1468</v>
      </c>
      <c r="E732" s="233" t="s">
        <v>2579</v>
      </c>
      <c r="F732" s="233" t="s">
        <v>2543</v>
      </c>
      <c r="G732" s="233" t="s">
        <v>2609</v>
      </c>
      <c r="H732" s="233"/>
      <c r="I732" s="233" t="s">
        <v>1469</v>
      </c>
      <c r="J732" s="325">
        <v>4055.19</v>
      </c>
      <c r="K732" s="233" t="s">
        <v>2543</v>
      </c>
      <c r="L732" s="233" t="s">
        <v>2763</v>
      </c>
      <c r="M732" s="218" t="s">
        <v>2763</v>
      </c>
      <c r="Q732" s="218"/>
      <c r="AH732" s="233"/>
    </row>
    <row r="733" spans="3:34" x14ac:dyDescent="0.35">
      <c r="C733" s="233" t="s">
        <v>2892</v>
      </c>
      <c r="D733" s="233" t="s">
        <v>1468</v>
      </c>
      <c r="E733" s="233" t="s">
        <v>2555</v>
      </c>
      <c r="F733" s="233" t="s">
        <v>2543</v>
      </c>
      <c r="G733" s="233" t="s">
        <v>2609</v>
      </c>
      <c r="H733" s="233"/>
      <c r="I733" s="233" t="s">
        <v>1469</v>
      </c>
      <c r="J733" s="325">
        <v>3087034.29</v>
      </c>
      <c r="K733" s="233" t="s">
        <v>2543</v>
      </c>
      <c r="L733" s="233" t="s">
        <v>2763</v>
      </c>
      <c r="M733" s="218" t="s">
        <v>2763</v>
      </c>
      <c r="Q733" s="218"/>
      <c r="AH733" s="233"/>
    </row>
    <row r="734" spans="3:34" x14ac:dyDescent="0.35">
      <c r="C734" s="233" t="s">
        <v>2892</v>
      </c>
      <c r="D734" s="233" t="s">
        <v>1468</v>
      </c>
      <c r="E734" s="233" t="s">
        <v>2598</v>
      </c>
      <c r="F734" s="233" t="s">
        <v>2543</v>
      </c>
      <c r="G734" s="233" t="s">
        <v>2609</v>
      </c>
      <c r="H734" s="233"/>
      <c r="I734" s="233" t="s">
        <v>1469</v>
      </c>
      <c r="J734" s="325">
        <v>300</v>
      </c>
      <c r="K734" s="233" t="s">
        <v>2543</v>
      </c>
      <c r="L734" s="233" t="s">
        <v>2763</v>
      </c>
      <c r="M734" s="218" t="s">
        <v>2763</v>
      </c>
      <c r="Q734" s="218"/>
      <c r="AH734" s="233"/>
    </row>
    <row r="735" spans="3:34" x14ac:dyDescent="0.35">
      <c r="C735" s="233" t="s">
        <v>2892</v>
      </c>
      <c r="D735" s="233" t="s">
        <v>1468</v>
      </c>
      <c r="E735" s="233" t="s">
        <v>2593</v>
      </c>
      <c r="F735" s="233" t="s">
        <v>2543</v>
      </c>
      <c r="G735" s="233" t="s">
        <v>2609</v>
      </c>
      <c r="H735" s="233"/>
      <c r="I735" s="233" t="s">
        <v>1469</v>
      </c>
      <c r="J735" s="325">
        <v>20640</v>
      </c>
      <c r="K735" s="233" t="s">
        <v>2543</v>
      </c>
      <c r="L735" s="233" t="s">
        <v>2763</v>
      </c>
      <c r="M735" s="218" t="s">
        <v>2763</v>
      </c>
      <c r="Q735" s="218"/>
      <c r="AH735" s="233"/>
    </row>
    <row r="736" spans="3:34" x14ac:dyDescent="0.35">
      <c r="C736" s="233" t="s">
        <v>2892</v>
      </c>
      <c r="D736" s="233" t="s">
        <v>1468</v>
      </c>
      <c r="E736" s="233" t="s">
        <v>2560</v>
      </c>
      <c r="F736" s="233" t="s">
        <v>2543</v>
      </c>
      <c r="G736" s="233" t="s">
        <v>2609</v>
      </c>
      <c r="H736" s="233"/>
      <c r="I736" s="233" t="s">
        <v>1469</v>
      </c>
      <c r="J736" s="325">
        <v>1783450</v>
      </c>
      <c r="K736" s="233" t="s">
        <v>2543</v>
      </c>
      <c r="L736" s="233" t="s">
        <v>2763</v>
      </c>
      <c r="M736" s="218" t="s">
        <v>2763</v>
      </c>
      <c r="Q736" s="218"/>
      <c r="AH736" s="233"/>
    </row>
    <row r="737" spans="3:34" x14ac:dyDescent="0.35">
      <c r="C737" s="233" t="s">
        <v>2892</v>
      </c>
      <c r="D737" s="233" t="s">
        <v>1471</v>
      </c>
      <c r="E737" s="233" t="s">
        <v>2581</v>
      </c>
      <c r="F737" s="233" t="s">
        <v>2543</v>
      </c>
      <c r="G737" s="233" t="s">
        <v>2609</v>
      </c>
      <c r="H737" s="233"/>
      <c r="I737" s="233" t="s">
        <v>1469</v>
      </c>
      <c r="J737" s="325">
        <v>93000</v>
      </c>
      <c r="K737" s="233" t="s">
        <v>2543</v>
      </c>
      <c r="L737" s="233" t="s">
        <v>2763</v>
      </c>
      <c r="M737" s="218" t="s">
        <v>2763</v>
      </c>
      <c r="Q737" s="218"/>
      <c r="AH737" s="233"/>
    </row>
    <row r="738" spans="3:34" x14ac:dyDescent="0.35">
      <c r="C738" s="233" t="s">
        <v>2892</v>
      </c>
      <c r="D738" s="233" t="s">
        <v>1471</v>
      </c>
      <c r="E738" s="233" t="s">
        <v>2562</v>
      </c>
      <c r="F738" s="233" t="s">
        <v>2543</v>
      </c>
      <c r="G738" s="233" t="s">
        <v>2609</v>
      </c>
      <c r="H738" s="233"/>
      <c r="I738" s="233" t="s">
        <v>1469</v>
      </c>
      <c r="J738" s="325">
        <v>1997522.56</v>
      </c>
      <c r="K738" s="233" t="s">
        <v>2543</v>
      </c>
      <c r="L738" s="233" t="s">
        <v>2763</v>
      </c>
      <c r="M738" s="218" t="s">
        <v>2763</v>
      </c>
      <c r="Q738" s="218"/>
      <c r="AH738" s="233"/>
    </row>
    <row r="739" spans="3:34" ht="16" x14ac:dyDescent="0.35">
      <c r="C739" s="71" t="s">
        <v>2889</v>
      </c>
      <c r="D739" s="233" t="s">
        <v>1468</v>
      </c>
      <c r="E739" s="233" t="s">
        <v>2557</v>
      </c>
      <c r="F739" s="233" t="s">
        <v>2543</v>
      </c>
      <c r="G739" s="233" t="s">
        <v>2609</v>
      </c>
      <c r="H739" s="233"/>
      <c r="I739" s="233" t="s">
        <v>1469</v>
      </c>
      <c r="J739" s="325">
        <v>91.47</v>
      </c>
      <c r="K739" s="233" t="s">
        <v>2543</v>
      </c>
      <c r="L739" s="233" t="s">
        <v>2763</v>
      </c>
      <c r="M739" s="218" t="s">
        <v>2763</v>
      </c>
      <c r="Q739" s="218"/>
      <c r="AH739" s="233"/>
    </row>
    <row r="740" spans="3:34" x14ac:dyDescent="0.35">
      <c r="C740" s="233" t="s">
        <v>2890</v>
      </c>
      <c r="D740" s="233" t="s">
        <v>1468</v>
      </c>
      <c r="E740" s="233" t="s">
        <v>2558</v>
      </c>
      <c r="F740" s="233" t="s">
        <v>2543</v>
      </c>
      <c r="G740" s="233" t="s">
        <v>2609</v>
      </c>
      <c r="H740" s="233"/>
      <c r="I740" s="233" t="s">
        <v>1469</v>
      </c>
      <c r="J740" s="325">
        <v>46058.21</v>
      </c>
      <c r="K740" s="233" t="s">
        <v>2543</v>
      </c>
      <c r="L740" s="233" t="s">
        <v>2763</v>
      </c>
      <c r="M740" s="218" t="s">
        <v>2763</v>
      </c>
      <c r="Q740" s="218"/>
      <c r="AH740" s="233"/>
    </row>
    <row r="741" spans="3:34" x14ac:dyDescent="0.35">
      <c r="C741" s="233" t="s">
        <v>2890</v>
      </c>
      <c r="D741" s="233" t="s">
        <v>1468</v>
      </c>
      <c r="E741" s="233" t="s">
        <v>2555</v>
      </c>
      <c r="F741" s="233" t="s">
        <v>2543</v>
      </c>
      <c r="G741" s="233" t="s">
        <v>2609</v>
      </c>
      <c r="H741" s="233"/>
      <c r="I741" s="233" t="s">
        <v>1469</v>
      </c>
      <c r="J741" s="325">
        <v>3935</v>
      </c>
      <c r="K741" s="233" t="s">
        <v>2543</v>
      </c>
      <c r="L741" s="233" t="s">
        <v>2763</v>
      </c>
      <c r="M741" s="218" t="s">
        <v>2763</v>
      </c>
      <c r="Q741" s="218"/>
      <c r="AH741" s="233"/>
    </row>
    <row r="742" spans="3:34" x14ac:dyDescent="0.35">
      <c r="C742" s="233" t="s">
        <v>2890</v>
      </c>
      <c r="D742" s="233" t="s">
        <v>1468</v>
      </c>
      <c r="E742" s="233" t="s">
        <v>2560</v>
      </c>
      <c r="F742" s="233" t="s">
        <v>2543</v>
      </c>
      <c r="G742" s="233" t="s">
        <v>2609</v>
      </c>
      <c r="H742" s="233"/>
      <c r="I742" s="233" t="s">
        <v>1469</v>
      </c>
      <c r="J742" s="325">
        <v>12372</v>
      </c>
      <c r="K742" s="233" t="s">
        <v>2543</v>
      </c>
      <c r="L742" s="233" t="s">
        <v>2763</v>
      </c>
      <c r="M742" s="218" t="s">
        <v>2763</v>
      </c>
      <c r="Q742" s="218"/>
      <c r="AH742" s="233"/>
    </row>
    <row r="743" spans="3:34" x14ac:dyDescent="0.35">
      <c r="C743" s="233" t="s">
        <v>2890</v>
      </c>
      <c r="D743" s="233" t="s">
        <v>1468</v>
      </c>
      <c r="E743" s="233" t="s">
        <v>2563</v>
      </c>
      <c r="F743" s="233" t="s">
        <v>2543</v>
      </c>
      <c r="G743" s="233" t="s">
        <v>2609</v>
      </c>
      <c r="H743" s="233"/>
      <c r="I743" s="233" t="s">
        <v>1469</v>
      </c>
      <c r="J743" s="325">
        <v>13744.99</v>
      </c>
      <c r="K743" s="233" t="s">
        <v>2543</v>
      </c>
      <c r="L743" s="233" t="s">
        <v>2763</v>
      </c>
      <c r="M743" s="218" t="s">
        <v>2763</v>
      </c>
      <c r="Q743" s="218"/>
      <c r="AH743" s="233"/>
    </row>
    <row r="744" spans="3:34" x14ac:dyDescent="0.35">
      <c r="C744" s="233" t="s">
        <v>2890</v>
      </c>
      <c r="D744" s="233" t="s">
        <v>1468</v>
      </c>
      <c r="E744" s="233" t="s">
        <v>2560</v>
      </c>
      <c r="F744" s="233" t="s">
        <v>2543</v>
      </c>
      <c r="G744" s="233" t="s">
        <v>2609</v>
      </c>
      <c r="H744" s="233"/>
      <c r="I744" s="233" t="s">
        <v>1469</v>
      </c>
      <c r="J744" s="325">
        <v>2369.3000000000002</v>
      </c>
      <c r="K744" s="233" t="s">
        <v>2543</v>
      </c>
      <c r="L744" s="233" t="s">
        <v>2763</v>
      </c>
      <c r="M744" s="218" t="s">
        <v>2763</v>
      </c>
      <c r="Q744" s="218"/>
      <c r="AH744" s="233"/>
    </row>
    <row r="745" spans="3:34" x14ac:dyDescent="0.35">
      <c r="C745" s="233" t="s">
        <v>2890</v>
      </c>
      <c r="D745" s="233" t="s">
        <v>1468</v>
      </c>
      <c r="E745" s="233" t="s">
        <v>2599</v>
      </c>
      <c r="F745" s="233" t="s">
        <v>2543</v>
      </c>
      <c r="G745" s="233" t="s">
        <v>2609</v>
      </c>
      <c r="H745" s="233"/>
      <c r="I745" s="233" t="s">
        <v>1469</v>
      </c>
      <c r="J745" s="325">
        <v>38.11</v>
      </c>
      <c r="K745" s="233" t="s">
        <v>2543</v>
      </c>
      <c r="L745" s="233" t="s">
        <v>2763</v>
      </c>
      <c r="M745" s="218" t="s">
        <v>2763</v>
      </c>
      <c r="Q745" s="218"/>
      <c r="AH745" s="233"/>
    </row>
    <row r="746" spans="3:34" ht="16" x14ac:dyDescent="0.35">
      <c r="C746" s="71" t="s">
        <v>2881</v>
      </c>
      <c r="D746" s="233" t="s">
        <v>1468</v>
      </c>
      <c r="E746" s="233" t="s">
        <v>2571</v>
      </c>
      <c r="F746" s="233" t="s">
        <v>2543</v>
      </c>
      <c r="G746" s="233" t="s">
        <v>2609</v>
      </c>
      <c r="H746" s="233"/>
      <c r="I746" s="233" t="s">
        <v>1469</v>
      </c>
      <c r="J746" s="325">
        <v>20924.47</v>
      </c>
      <c r="K746" s="233" t="s">
        <v>2543</v>
      </c>
      <c r="L746" s="233" t="s">
        <v>2763</v>
      </c>
      <c r="M746" s="218" t="s">
        <v>2763</v>
      </c>
      <c r="Q746" s="218"/>
      <c r="AH746" s="233"/>
    </row>
    <row r="747" spans="3:34" ht="16" x14ac:dyDescent="0.35">
      <c r="C747" s="71" t="s">
        <v>2881</v>
      </c>
      <c r="D747" s="233" t="s">
        <v>1468</v>
      </c>
      <c r="E747" s="233" t="s">
        <v>2554</v>
      </c>
      <c r="F747" s="233" t="s">
        <v>2543</v>
      </c>
      <c r="G747" s="233" t="s">
        <v>2609</v>
      </c>
      <c r="H747" s="233"/>
      <c r="I747" s="233" t="s">
        <v>1469</v>
      </c>
      <c r="J747" s="325">
        <v>795305.49</v>
      </c>
      <c r="K747" s="233" t="s">
        <v>2543</v>
      </c>
      <c r="L747" s="233" t="s">
        <v>2763</v>
      </c>
      <c r="M747" s="218" t="s">
        <v>2763</v>
      </c>
      <c r="Q747" s="218"/>
      <c r="AH747" s="233"/>
    </row>
    <row r="748" spans="3:34" ht="16" x14ac:dyDescent="0.35">
      <c r="C748" s="71" t="s">
        <v>2881</v>
      </c>
      <c r="D748" s="233" t="s">
        <v>1468</v>
      </c>
      <c r="E748" s="233" t="s">
        <v>2556</v>
      </c>
      <c r="F748" s="233" t="s">
        <v>2543</v>
      </c>
      <c r="G748" s="233" t="s">
        <v>2609</v>
      </c>
      <c r="H748" s="233"/>
      <c r="I748" s="233" t="s">
        <v>1469</v>
      </c>
      <c r="J748" s="325">
        <v>151621.51</v>
      </c>
      <c r="K748" s="233" t="s">
        <v>2543</v>
      </c>
      <c r="L748" s="233" t="s">
        <v>2763</v>
      </c>
      <c r="M748" s="218" t="s">
        <v>2763</v>
      </c>
      <c r="Q748" s="218"/>
      <c r="AH748" s="233"/>
    </row>
    <row r="749" spans="3:34" x14ac:dyDescent="0.35">
      <c r="C749" s="233" t="s">
        <v>2881</v>
      </c>
      <c r="D749" s="233" t="s">
        <v>1468</v>
      </c>
      <c r="E749" s="233" t="s">
        <v>2558</v>
      </c>
      <c r="F749" s="233" t="s">
        <v>2543</v>
      </c>
      <c r="G749" s="233" t="s">
        <v>2609</v>
      </c>
      <c r="H749" s="233"/>
      <c r="I749" s="233" t="s">
        <v>1469</v>
      </c>
      <c r="J749" s="325">
        <v>175.89</v>
      </c>
      <c r="K749" s="233" t="s">
        <v>2543</v>
      </c>
      <c r="L749" s="233" t="s">
        <v>2763</v>
      </c>
      <c r="M749" s="218" t="s">
        <v>2763</v>
      </c>
      <c r="Q749" s="218"/>
      <c r="AH749" s="233"/>
    </row>
    <row r="750" spans="3:34" x14ac:dyDescent="0.35">
      <c r="C750" s="233" t="s">
        <v>2881</v>
      </c>
      <c r="D750" s="233" t="s">
        <v>1468</v>
      </c>
      <c r="E750" s="233" t="s">
        <v>2557</v>
      </c>
      <c r="F750" s="233" t="s">
        <v>2543</v>
      </c>
      <c r="G750" s="233" t="s">
        <v>2609</v>
      </c>
      <c r="H750" s="233"/>
      <c r="I750" s="233" t="s">
        <v>1469</v>
      </c>
      <c r="J750" s="325">
        <v>624553.28</v>
      </c>
      <c r="K750" s="233" t="s">
        <v>2543</v>
      </c>
      <c r="L750" s="233" t="s">
        <v>2763</v>
      </c>
      <c r="M750" s="218" t="s">
        <v>2763</v>
      </c>
      <c r="Q750" s="218"/>
      <c r="AH750" s="233"/>
    </row>
    <row r="751" spans="3:34" x14ac:dyDescent="0.35">
      <c r="C751" s="233" t="s">
        <v>2881</v>
      </c>
      <c r="D751" s="233" t="s">
        <v>1468</v>
      </c>
      <c r="E751" s="233" t="s">
        <v>2573</v>
      </c>
      <c r="F751" s="233" t="s">
        <v>2543</v>
      </c>
      <c r="G751" s="233" t="s">
        <v>2609</v>
      </c>
      <c r="H751" s="233"/>
      <c r="I751" s="233" t="s">
        <v>1469</v>
      </c>
      <c r="J751" s="325">
        <v>456444.01</v>
      </c>
      <c r="K751" s="233" t="s">
        <v>2543</v>
      </c>
      <c r="L751" s="233" t="s">
        <v>2763</v>
      </c>
      <c r="M751" s="218" t="s">
        <v>2763</v>
      </c>
      <c r="Q751" s="218"/>
      <c r="AH751" s="233"/>
    </row>
    <row r="752" spans="3:34" x14ac:dyDescent="0.35">
      <c r="C752" s="233" t="s">
        <v>2881</v>
      </c>
      <c r="D752" s="233" t="s">
        <v>1468</v>
      </c>
      <c r="E752" s="233" t="s">
        <v>2583</v>
      </c>
      <c r="F752" s="233" t="s">
        <v>2543</v>
      </c>
      <c r="G752" s="233" t="s">
        <v>2609</v>
      </c>
      <c r="H752" s="233"/>
      <c r="I752" s="233" t="s">
        <v>1469</v>
      </c>
      <c r="J752" s="325">
        <v>572910.79</v>
      </c>
      <c r="K752" s="233" t="s">
        <v>2543</v>
      </c>
      <c r="L752" s="233" t="s">
        <v>2763</v>
      </c>
      <c r="M752" s="218" t="s">
        <v>2763</v>
      </c>
      <c r="Q752" s="218"/>
      <c r="AH752" s="233"/>
    </row>
    <row r="753" spans="3:34" x14ac:dyDescent="0.35">
      <c r="C753" s="233" t="s">
        <v>2881</v>
      </c>
      <c r="D753" s="233" t="s">
        <v>1468</v>
      </c>
      <c r="E753" s="233" t="s">
        <v>2555</v>
      </c>
      <c r="F753" s="233" t="s">
        <v>2543</v>
      </c>
      <c r="G753" s="233" t="s">
        <v>2609</v>
      </c>
      <c r="H753" s="233"/>
      <c r="I753" s="233" t="s">
        <v>1469</v>
      </c>
      <c r="J753" s="325">
        <v>1862814.13</v>
      </c>
      <c r="K753" s="233" t="s">
        <v>2543</v>
      </c>
      <c r="L753" s="233" t="s">
        <v>2763</v>
      </c>
      <c r="M753" s="218" t="s">
        <v>2763</v>
      </c>
      <c r="Q753" s="218"/>
      <c r="AH753" s="233"/>
    </row>
    <row r="754" spans="3:34" x14ac:dyDescent="0.35">
      <c r="C754" s="233" t="s">
        <v>2881</v>
      </c>
      <c r="D754" s="233" t="s">
        <v>1468</v>
      </c>
      <c r="E754" s="233" t="s">
        <v>2598</v>
      </c>
      <c r="F754" s="233" t="s">
        <v>2543</v>
      </c>
      <c r="G754" s="233" t="s">
        <v>2609</v>
      </c>
      <c r="H754" s="233"/>
      <c r="I754" s="233" t="s">
        <v>1469</v>
      </c>
      <c r="J754" s="325">
        <v>25200</v>
      </c>
      <c r="K754" s="233" t="s">
        <v>2543</v>
      </c>
      <c r="L754" s="233" t="s">
        <v>2763</v>
      </c>
      <c r="M754" s="218" t="s">
        <v>2763</v>
      </c>
      <c r="Q754" s="218"/>
      <c r="AH754" s="233"/>
    </row>
    <row r="755" spans="3:34" x14ac:dyDescent="0.35">
      <c r="C755" s="233" t="s">
        <v>2881</v>
      </c>
      <c r="D755" s="233" t="s">
        <v>1468</v>
      </c>
      <c r="E755" s="233" t="s">
        <v>2600</v>
      </c>
      <c r="F755" s="233" t="s">
        <v>2543</v>
      </c>
      <c r="G755" s="233" t="s">
        <v>2609</v>
      </c>
      <c r="H755" s="233"/>
      <c r="I755" s="233" t="s">
        <v>1469</v>
      </c>
      <c r="J755" s="325">
        <v>350000</v>
      </c>
      <c r="K755" s="233" t="s">
        <v>2543</v>
      </c>
      <c r="L755" s="233" t="s">
        <v>2763</v>
      </c>
      <c r="M755" s="218" t="s">
        <v>2763</v>
      </c>
      <c r="Q755" s="218"/>
      <c r="AH755" s="233"/>
    </row>
    <row r="756" spans="3:34" x14ac:dyDescent="0.35">
      <c r="C756" s="233" t="s">
        <v>2881</v>
      </c>
      <c r="D756" s="233" t="s">
        <v>1468</v>
      </c>
      <c r="E756" s="233" t="s">
        <v>2599</v>
      </c>
      <c r="F756" s="233" t="s">
        <v>2543</v>
      </c>
      <c r="G756" s="233" t="s">
        <v>2609</v>
      </c>
      <c r="H756" s="233"/>
      <c r="I756" s="233" t="s">
        <v>1469</v>
      </c>
      <c r="J756" s="325">
        <v>3162.06</v>
      </c>
      <c r="K756" s="233" t="s">
        <v>2543</v>
      </c>
      <c r="L756" s="233" t="s">
        <v>2763</v>
      </c>
      <c r="M756" s="218" t="s">
        <v>2763</v>
      </c>
      <c r="Q756" s="218"/>
      <c r="AH756" s="233"/>
    </row>
    <row r="757" spans="3:34" ht="16" x14ac:dyDescent="0.35">
      <c r="C757" s="71" t="s">
        <v>2882</v>
      </c>
      <c r="D757" s="233" t="s">
        <v>1468</v>
      </c>
      <c r="E757" s="233" t="s">
        <v>2556</v>
      </c>
      <c r="F757" s="233" t="s">
        <v>2543</v>
      </c>
      <c r="G757" s="233" t="s">
        <v>2609</v>
      </c>
      <c r="H757" s="233"/>
      <c r="I757" s="233" t="s">
        <v>1469</v>
      </c>
      <c r="J757" s="325">
        <v>40794.01</v>
      </c>
      <c r="K757" s="233" t="s">
        <v>2543</v>
      </c>
      <c r="L757" s="233" t="s">
        <v>2763</v>
      </c>
      <c r="M757" s="218" t="s">
        <v>2763</v>
      </c>
      <c r="Q757" s="218"/>
      <c r="AH757" s="233"/>
    </row>
    <row r="758" spans="3:34" ht="16" x14ac:dyDescent="0.35">
      <c r="C758" s="71" t="s">
        <v>2883</v>
      </c>
      <c r="D758" s="233" t="s">
        <v>1468</v>
      </c>
      <c r="E758" s="233" t="s">
        <v>2556</v>
      </c>
      <c r="F758" s="233" t="s">
        <v>2543</v>
      </c>
      <c r="G758" s="233" t="s">
        <v>2609</v>
      </c>
      <c r="H758" s="233"/>
      <c r="I758" s="233" t="s">
        <v>1469</v>
      </c>
      <c r="J758" s="325">
        <v>2606.36</v>
      </c>
      <c r="K758" s="233" t="s">
        <v>2543</v>
      </c>
      <c r="L758" s="233" t="s">
        <v>2763</v>
      </c>
      <c r="M758" s="218" t="s">
        <v>2763</v>
      </c>
      <c r="Q758" s="218"/>
      <c r="AH758" s="233"/>
    </row>
    <row r="759" spans="3:34" ht="16" x14ac:dyDescent="0.35">
      <c r="C759" s="71" t="s">
        <v>2895</v>
      </c>
      <c r="D759" s="233" t="s">
        <v>1468</v>
      </c>
      <c r="E759" s="233" t="s">
        <v>2554</v>
      </c>
      <c r="F759" s="233" t="s">
        <v>2543</v>
      </c>
      <c r="G759" s="233" t="s">
        <v>2609</v>
      </c>
      <c r="H759" s="233"/>
      <c r="I759" s="233" t="s">
        <v>1469</v>
      </c>
      <c r="J759" s="325">
        <v>3259.71</v>
      </c>
      <c r="K759" s="233" t="s">
        <v>2543</v>
      </c>
      <c r="L759" s="233" t="s">
        <v>2763</v>
      </c>
      <c r="M759" s="218" t="s">
        <v>2763</v>
      </c>
      <c r="Q759" s="218"/>
      <c r="AH759" s="233"/>
    </row>
    <row r="760" spans="3:34" ht="16" x14ac:dyDescent="0.35">
      <c r="C760" s="71" t="s">
        <v>2895</v>
      </c>
      <c r="D760" s="233" t="s">
        <v>1468</v>
      </c>
      <c r="E760" s="233" t="s">
        <v>2556</v>
      </c>
      <c r="F760" s="233" t="s">
        <v>2543</v>
      </c>
      <c r="G760" s="233" t="s">
        <v>2609</v>
      </c>
      <c r="H760" s="233"/>
      <c r="I760" s="233" t="s">
        <v>1469</v>
      </c>
      <c r="J760" s="325">
        <v>59091.18</v>
      </c>
      <c r="K760" s="233" t="s">
        <v>2543</v>
      </c>
      <c r="L760" s="233" t="s">
        <v>2763</v>
      </c>
      <c r="M760" s="218" t="s">
        <v>2763</v>
      </c>
      <c r="Q760" s="218"/>
      <c r="AH760" s="233"/>
    </row>
    <row r="761" spans="3:34" x14ac:dyDescent="0.35">
      <c r="C761" s="233" t="s">
        <v>2895</v>
      </c>
      <c r="D761" s="233" t="s">
        <v>1468</v>
      </c>
      <c r="E761" s="233" t="s">
        <v>2560</v>
      </c>
      <c r="F761" s="233" t="s">
        <v>2543</v>
      </c>
      <c r="G761" s="233" t="s">
        <v>2609</v>
      </c>
      <c r="H761" s="233"/>
      <c r="I761" s="233" t="s">
        <v>1469</v>
      </c>
      <c r="J761" s="325">
        <v>582900</v>
      </c>
      <c r="K761" s="233" t="s">
        <v>2543</v>
      </c>
      <c r="L761" s="233" t="s">
        <v>2763</v>
      </c>
      <c r="M761" s="218" t="s">
        <v>2763</v>
      </c>
      <c r="Q761" s="218"/>
      <c r="AH761" s="233"/>
    </row>
    <row r="762" spans="3:34" ht="16" x14ac:dyDescent="0.35">
      <c r="C762" s="71" t="s">
        <v>2902</v>
      </c>
      <c r="D762" s="233" t="s">
        <v>1468</v>
      </c>
      <c r="E762" s="233" t="s">
        <v>2571</v>
      </c>
      <c r="F762" s="233" t="s">
        <v>2543</v>
      </c>
      <c r="G762" s="233" t="s">
        <v>2609</v>
      </c>
      <c r="H762" s="233"/>
      <c r="I762" s="233" t="s">
        <v>1469</v>
      </c>
      <c r="J762" s="325">
        <v>185741.82</v>
      </c>
      <c r="K762" s="233" t="s">
        <v>2543</v>
      </c>
      <c r="L762" s="233" t="s">
        <v>2763</v>
      </c>
      <c r="M762" s="218" t="s">
        <v>2763</v>
      </c>
      <c r="Q762" s="218"/>
      <c r="AH762" s="233"/>
    </row>
    <row r="763" spans="3:34" ht="16" x14ac:dyDescent="0.35">
      <c r="C763" s="71" t="s">
        <v>2902</v>
      </c>
      <c r="D763" s="233" t="s">
        <v>1468</v>
      </c>
      <c r="E763" s="233" t="s">
        <v>2578</v>
      </c>
      <c r="F763" s="233" t="s">
        <v>2543</v>
      </c>
      <c r="G763" s="233" t="s">
        <v>2609</v>
      </c>
      <c r="H763" s="233"/>
      <c r="I763" s="233" t="s">
        <v>1469</v>
      </c>
      <c r="J763" s="325">
        <v>56073.4</v>
      </c>
      <c r="K763" s="233" t="s">
        <v>2543</v>
      </c>
      <c r="L763" s="233" t="s">
        <v>2763</v>
      </c>
      <c r="M763" s="218" t="s">
        <v>2763</v>
      </c>
      <c r="Q763" s="218"/>
      <c r="AH763" s="233"/>
    </row>
    <row r="764" spans="3:34" ht="16" x14ac:dyDescent="0.35">
      <c r="C764" s="71" t="s">
        <v>2902</v>
      </c>
      <c r="D764" s="233" t="s">
        <v>1468</v>
      </c>
      <c r="E764" s="233" t="s">
        <v>2554</v>
      </c>
      <c r="F764" s="233" t="s">
        <v>2543</v>
      </c>
      <c r="G764" s="233" t="s">
        <v>2609</v>
      </c>
      <c r="H764" s="233"/>
      <c r="I764" s="233" t="s">
        <v>1469</v>
      </c>
      <c r="J764" s="325">
        <v>996939.06</v>
      </c>
      <c r="K764" s="233" t="s">
        <v>2543</v>
      </c>
      <c r="L764" s="233" t="s">
        <v>2763</v>
      </c>
      <c r="M764" s="218" t="s">
        <v>2763</v>
      </c>
      <c r="Q764" s="218"/>
      <c r="AH764" s="233"/>
    </row>
    <row r="765" spans="3:34" ht="16" x14ac:dyDescent="0.35">
      <c r="C765" s="71" t="s">
        <v>2902</v>
      </c>
      <c r="D765" s="233" t="s">
        <v>1468</v>
      </c>
      <c r="E765" s="233" t="s">
        <v>2575</v>
      </c>
      <c r="F765" s="233" t="s">
        <v>2543</v>
      </c>
      <c r="G765" s="233" t="s">
        <v>2609</v>
      </c>
      <c r="H765" s="233"/>
      <c r="I765" s="233" t="s">
        <v>1469</v>
      </c>
      <c r="J765" s="325">
        <v>68987.98</v>
      </c>
      <c r="K765" s="233" t="s">
        <v>2543</v>
      </c>
      <c r="L765" s="233" t="s">
        <v>2763</v>
      </c>
      <c r="M765" s="218" t="s">
        <v>2763</v>
      </c>
      <c r="Q765" s="218"/>
      <c r="AH765" s="233"/>
    </row>
    <row r="766" spans="3:34" ht="16" x14ac:dyDescent="0.35">
      <c r="C766" s="71" t="s">
        <v>2902</v>
      </c>
      <c r="D766" s="233" t="s">
        <v>1468</v>
      </c>
      <c r="E766" s="233" t="s">
        <v>2556</v>
      </c>
      <c r="F766" s="233" t="s">
        <v>2543</v>
      </c>
      <c r="G766" s="233" t="s">
        <v>2609</v>
      </c>
      <c r="H766" s="233"/>
      <c r="I766" s="233" t="s">
        <v>1469</v>
      </c>
      <c r="J766" s="325">
        <v>1642028.67</v>
      </c>
      <c r="K766" s="233" t="s">
        <v>2543</v>
      </c>
      <c r="L766" s="233" t="s">
        <v>2763</v>
      </c>
      <c r="M766" s="218" t="s">
        <v>2763</v>
      </c>
      <c r="Q766" s="218"/>
      <c r="AH766" s="233"/>
    </row>
    <row r="767" spans="3:34" ht="16" x14ac:dyDescent="0.35">
      <c r="C767" s="71" t="s">
        <v>2903</v>
      </c>
      <c r="D767" s="233" t="s">
        <v>1468</v>
      </c>
      <c r="E767" s="233" t="s">
        <v>2554</v>
      </c>
      <c r="F767" s="233" t="s">
        <v>2543</v>
      </c>
      <c r="G767" s="233" t="s">
        <v>2609</v>
      </c>
      <c r="H767" s="233"/>
      <c r="I767" s="233" t="s">
        <v>1469</v>
      </c>
      <c r="J767" s="325">
        <v>414.22</v>
      </c>
      <c r="K767" s="233" t="s">
        <v>2543</v>
      </c>
      <c r="L767" s="233" t="s">
        <v>2763</v>
      </c>
      <c r="M767" s="218" t="s">
        <v>2763</v>
      </c>
      <c r="Q767" s="218"/>
      <c r="AH767" s="233"/>
    </row>
    <row r="768" spans="3:34" ht="16" x14ac:dyDescent="0.35">
      <c r="C768" s="71" t="s">
        <v>2903</v>
      </c>
      <c r="D768" s="233" t="s">
        <v>1468</v>
      </c>
      <c r="E768" s="233" t="s">
        <v>2556</v>
      </c>
      <c r="F768" s="233" t="s">
        <v>2543</v>
      </c>
      <c r="G768" s="233" t="s">
        <v>2609</v>
      </c>
      <c r="H768" s="233"/>
      <c r="I768" s="233" t="s">
        <v>1469</v>
      </c>
      <c r="J768" s="325">
        <v>78667.360000000001</v>
      </c>
      <c r="K768" s="233" t="s">
        <v>2543</v>
      </c>
      <c r="L768" s="233" t="s">
        <v>2763</v>
      </c>
      <c r="M768" s="218" t="s">
        <v>2763</v>
      </c>
      <c r="Q768" s="218"/>
      <c r="AH768" s="233"/>
    </row>
    <row r="769" spans="3:34" ht="16" x14ac:dyDescent="0.35">
      <c r="C769" s="71" t="s">
        <v>2886</v>
      </c>
      <c r="D769" s="233" t="s">
        <v>1468</v>
      </c>
      <c r="E769" s="233" t="s">
        <v>2571</v>
      </c>
      <c r="F769" s="233" t="s">
        <v>2543</v>
      </c>
      <c r="G769" s="233" t="s">
        <v>2609</v>
      </c>
      <c r="H769" s="233"/>
      <c r="I769" s="233" t="s">
        <v>1469</v>
      </c>
      <c r="J769" s="325">
        <v>21149.22</v>
      </c>
      <c r="K769" s="233" t="s">
        <v>2543</v>
      </c>
      <c r="L769" s="233" t="s">
        <v>2763</v>
      </c>
      <c r="M769" s="218" t="s">
        <v>2763</v>
      </c>
      <c r="Q769" s="218"/>
      <c r="AH769" s="233"/>
    </row>
    <row r="770" spans="3:34" ht="16" x14ac:dyDescent="0.35">
      <c r="C770" s="71" t="s">
        <v>2886</v>
      </c>
      <c r="D770" s="233" t="s">
        <v>1468</v>
      </c>
      <c r="E770" s="233" t="s">
        <v>2554</v>
      </c>
      <c r="F770" s="233" t="s">
        <v>2543</v>
      </c>
      <c r="G770" s="233" t="s">
        <v>2609</v>
      </c>
      <c r="H770" s="233"/>
      <c r="I770" s="233" t="s">
        <v>1469</v>
      </c>
      <c r="J770" s="325">
        <v>587375.24</v>
      </c>
      <c r="K770" s="233" t="s">
        <v>2543</v>
      </c>
      <c r="L770" s="233" t="s">
        <v>2763</v>
      </c>
      <c r="M770" s="218" t="s">
        <v>2763</v>
      </c>
      <c r="Q770" s="218"/>
      <c r="AH770" s="233"/>
    </row>
    <row r="771" spans="3:34" ht="16" x14ac:dyDescent="0.35">
      <c r="C771" s="71" t="s">
        <v>2886</v>
      </c>
      <c r="D771" s="233" t="s">
        <v>1468</v>
      </c>
      <c r="E771" s="233" t="s">
        <v>2575</v>
      </c>
      <c r="F771" s="233" t="s">
        <v>2543</v>
      </c>
      <c r="G771" s="233" t="s">
        <v>2609</v>
      </c>
      <c r="H771" s="233"/>
      <c r="I771" s="233" t="s">
        <v>1469</v>
      </c>
      <c r="J771" s="325">
        <v>1735413.11</v>
      </c>
      <c r="K771" s="233" t="s">
        <v>2543</v>
      </c>
      <c r="L771" s="233" t="s">
        <v>2763</v>
      </c>
      <c r="M771" s="218" t="s">
        <v>2763</v>
      </c>
      <c r="Q771" s="218"/>
      <c r="AH771" s="233"/>
    </row>
    <row r="772" spans="3:34" ht="16" x14ac:dyDescent="0.35">
      <c r="C772" s="71" t="s">
        <v>2886</v>
      </c>
      <c r="D772" s="233" t="s">
        <v>1468</v>
      </c>
      <c r="E772" s="233" t="s">
        <v>2574</v>
      </c>
      <c r="F772" s="233" t="s">
        <v>2543</v>
      </c>
      <c r="G772" s="233" t="s">
        <v>2609</v>
      </c>
      <c r="H772" s="233"/>
      <c r="I772" s="233" t="s">
        <v>1469</v>
      </c>
      <c r="J772" s="325">
        <v>254563.32</v>
      </c>
      <c r="K772" s="233" t="s">
        <v>2543</v>
      </c>
      <c r="L772" s="233" t="s">
        <v>2763</v>
      </c>
      <c r="M772" s="218" t="s">
        <v>2763</v>
      </c>
      <c r="Q772" s="218"/>
      <c r="AH772" s="233"/>
    </row>
    <row r="773" spans="3:34" ht="16" x14ac:dyDescent="0.35">
      <c r="C773" s="71" t="s">
        <v>2886</v>
      </c>
      <c r="D773" s="233" t="s">
        <v>1468</v>
      </c>
      <c r="E773" s="233" t="s">
        <v>2556</v>
      </c>
      <c r="F773" s="233" t="s">
        <v>2543</v>
      </c>
      <c r="G773" s="233" t="s">
        <v>2609</v>
      </c>
      <c r="H773" s="233"/>
      <c r="I773" s="233" t="s">
        <v>1469</v>
      </c>
      <c r="J773" s="325">
        <v>1991315.73</v>
      </c>
      <c r="K773" s="233" t="s">
        <v>2543</v>
      </c>
      <c r="L773" s="233" t="s">
        <v>2763</v>
      </c>
      <c r="M773" s="218" t="s">
        <v>2763</v>
      </c>
      <c r="Q773" s="218"/>
      <c r="AH773" s="233"/>
    </row>
    <row r="774" spans="3:34" x14ac:dyDescent="0.35">
      <c r="C774" s="233" t="s">
        <v>2886</v>
      </c>
      <c r="D774" s="233" t="s">
        <v>1468</v>
      </c>
      <c r="E774" s="233" t="s">
        <v>2558</v>
      </c>
      <c r="F774" s="233" t="s">
        <v>2543</v>
      </c>
      <c r="G774" s="233" t="s">
        <v>2609</v>
      </c>
      <c r="H774" s="233"/>
      <c r="I774" s="233" t="s">
        <v>1469</v>
      </c>
      <c r="J774" s="325">
        <v>1124135.96</v>
      </c>
      <c r="K774" s="233" t="s">
        <v>2543</v>
      </c>
      <c r="L774" s="233" t="s">
        <v>2763</v>
      </c>
      <c r="M774" s="218" t="s">
        <v>2763</v>
      </c>
      <c r="Q774" s="218"/>
      <c r="AH774" s="233"/>
    </row>
    <row r="775" spans="3:34" x14ac:dyDescent="0.35">
      <c r="C775" s="233" t="s">
        <v>2886</v>
      </c>
      <c r="D775" s="233" t="s">
        <v>1468</v>
      </c>
      <c r="E775" s="233" t="s">
        <v>2557</v>
      </c>
      <c r="F775" s="233" t="s">
        <v>2543</v>
      </c>
      <c r="G775" s="233" t="s">
        <v>2609</v>
      </c>
      <c r="H775" s="233"/>
      <c r="I775" s="233" t="s">
        <v>1469</v>
      </c>
      <c r="J775" s="325">
        <v>1139794.9099999999</v>
      </c>
      <c r="K775" s="233" t="s">
        <v>2543</v>
      </c>
      <c r="L775" s="233" t="s">
        <v>2763</v>
      </c>
      <c r="M775" s="218" t="s">
        <v>2763</v>
      </c>
      <c r="Q775" s="218"/>
      <c r="AH775" s="233"/>
    </row>
    <row r="776" spans="3:34" x14ac:dyDescent="0.35">
      <c r="C776" s="233" t="s">
        <v>2886</v>
      </c>
      <c r="D776" s="233" t="s">
        <v>1468</v>
      </c>
      <c r="E776" s="233" t="s">
        <v>2573</v>
      </c>
      <c r="F776" s="233" t="s">
        <v>2543</v>
      </c>
      <c r="G776" s="233" t="s">
        <v>2609</v>
      </c>
      <c r="H776" s="233"/>
      <c r="I776" s="233" t="s">
        <v>1469</v>
      </c>
      <c r="J776" s="325">
        <v>49164.21</v>
      </c>
      <c r="K776" s="233" t="s">
        <v>2543</v>
      </c>
      <c r="L776" s="233" t="s">
        <v>2763</v>
      </c>
      <c r="M776" s="218" t="s">
        <v>2763</v>
      </c>
      <c r="Q776" s="218"/>
      <c r="AH776" s="233"/>
    </row>
    <row r="777" spans="3:34" x14ac:dyDescent="0.35">
      <c r="C777" s="233" t="s">
        <v>2886</v>
      </c>
      <c r="D777" s="233" t="s">
        <v>1468</v>
      </c>
      <c r="E777" s="233" t="s">
        <v>2586</v>
      </c>
      <c r="F777" s="233" t="s">
        <v>2543</v>
      </c>
      <c r="G777" s="233" t="s">
        <v>2609</v>
      </c>
      <c r="H777" s="233"/>
      <c r="I777" s="233" t="s">
        <v>1469</v>
      </c>
      <c r="J777" s="325">
        <v>96037.58</v>
      </c>
      <c r="K777" s="233" t="s">
        <v>2543</v>
      </c>
      <c r="L777" s="233" t="s">
        <v>2763</v>
      </c>
      <c r="M777" s="218" t="s">
        <v>2763</v>
      </c>
      <c r="Q777" s="218"/>
      <c r="AH777" s="233"/>
    </row>
    <row r="778" spans="3:34" x14ac:dyDescent="0.35">
      <c r="C778" s="233" t="s">
        <v>2886</v>
      </c>
      <c r="D778" s="233" t="s">
        <v>1468</v>
      </c>
      <c r="E778" s="233" t="s">
        <v>2555</v>
      </c>
      <c r="F778" s="233" t="s">
        <v>2543</v>
      </c>
      <c r="G778" s="233" t="s">
        <v>2609</v>
      </c>
      <c r="H778" s="233"/>
      <c r="I778" s="233" t="s">
        <v>1469</v>
      </c>
      <c r="J778" s="325">
        <v>1733278.51</v>
      </c>
      <c r="K778" s="233" t="s">
        <v>2543</v>
      </c>
      <c r="L778" s="233" t="s">
        <v>2763</v>
      </c>
      <c r="M778" s="218" t="s">
        <v>2763</v>
      </c>
      <c r="Q778" s="218"/>
      <c r="AH778" s="233"/>
    </row>
    <row r="779" spans="3:34" x14ac:dyDescent="0.35">
      <c r="C779" s="233" t="s">
        <v>2886</v>
      </c>
      <c r="D779" s="233" t="s">
        <v>1468</v>
      </c>
      <c r="E779" s="233" t="s">
        <v>2569</v>
      </c>
      <c r="F779" s="233" t="s">
        <v>2543</v>
      </c>
      <c r="G779" s="233" t="s">
        <v>2609</v>
      </c>
      <c r="H779" s="233"/>
      <c r="I779" s="233" t="s">
        <v>1469</v>
      </c>
      <c r="J779" s="325">
        <v>885734.89</v>
      </c>
      <c r="K779" s="233" t="s">
        <v>2543</v>
      </c>
      <c r="L779" s="233" t="s">
        <v>2763</v>
      </c>
      <c r="M779" s="218" t="s">
        <v>2763</v>
      </c>
      <c r="Q779" s="218"/>
      <c r="AH779" s="233"/>
    </row>
    <row r="780" spans="3:34" x14ac:dyDescent="0.35">
      <c r="C780" s="233" t="s">
        <v>2886</v>
      </c>
      <c r="D780" s="233" t="s">
        <v>1468</v>
      </c>
      <c r="E780" s="233" t="s">
        <v>2598</v>
      </c>
      <c r="F780" s="233" t="s">
        <v>2543</v>
      </c>
      <c r="G780" s="233" t="s">
        <v>2609</v>
      </c>
      <c r="H780" s="233"/>
      <c r="I780" s="233" t="s">
        <v>1469</v>
      </c>
      <c r="J780" s="325">
        <v>629</v>
      </c>
      <c r="K780" s="233" t="s">
        <v>2543</v>
      </c>
      <c r="L780" s="233" t="s">
        <v>2763</v>
      </c>
      <c r="M780" s="218" t="s">
        <v>2763</v>
      </c>
      <c r="Q780" s="218"/>
      <c r="AH780" s="233"/>
    </row>
    <row r="781" spans="3:34" x14ac:dyDescent="0.35">
      <c r="C781" s="233" t="s">
        <v>2886</v>
      </c>
      <c r="D781" s="233" t="s">
        <v>1468</v>
      </c>
      <c r="E781" s="233" t="s">
        <v>2593</v>
      </c>
      <c r="F781" s="233" t="s">
        <v>2543</v>
      </c>
      <c r="G781" s="233" t="s">
        <v>2609</v>
      </c>
      <c r="H781" s="233"/>
      <c r="I781" s="233" t="s">
        <v>1469</v>
      </c>
      <c r="J781" s="325">
        <v>10560</v>
      </c>
      <c r="K781" s="233" t="s">
        <v>2543</v>
      </c>
      <c r="L781" s="233" t="s">
        <v>2763</v>
      </c>
      <c r="M781" s="218" t="s">
        <v>2763</v>
      </c>
      <c r="Q781" s="218"/>
      <c r="AH781" s="233"/>
    </row>
    <row r="782" spans="3:34" x14ac:dyDescent="0.35">
      <c r="C782" s="233" t="s">
        <v>2886</v>
      </c>
      <c r="D782" s="233" t="s">
        <v>1468</v>
      </c>
      <c r="E782" s="233" t="s">
        <v>2560</v>
      </c>
      <c r="F782" s="233" t="s">
        <v>2543</v>
      </c>
      <c r="G782" s="233" t="s">
        <v>2609</v>
      </c>
      <c r="H782" s="233"/>
      <c r="I782" s="233" t="s">
        <v>1469</v>
      </c>
      <c r="J782" s="325">
        <v>891854.03</v>
      </c>
      <c r="K782" s="233" t="s">
        <v>2543</v>
      </c>
      <c r="L782" s="233" t="s">
        <v>2763</v>
      </c>
      <c r="M782" s="218" t="s">
        <v>2763</v>
      </c>
      <c r="Q782" s="218"/>
      <c r="AH782" s="233"/>
    </row>
    <row r="783" spans="3:34" x14ac:dyDescent="0.35">
      <c r="C783" s="233" t="s">
        <v>2886</v>
      </c>
      <c r="D783" s="233" t="s">
        <v>1471</v>
      </c>
      <c r="E783" s="233" t="s">
        <v>2562</v>
      </c>
      <c r="F783" s="233" t="s">
        <v>2543</v>
      </c>
      <c r="G783" s="233" t="s">
        <v>2609</v>
      </c>
      <c r="H783" s="233"/>
      <c r="I783" s="233" t="s">
        <v>1469</v>
      </c>
      <c r="J783" s="325">
        <v>307283.75</v>
      </c>
      <c r="K783" s="233" t="s">
        <v>2543</v>
      </c>
      <c r="L783" s="233" t="s">
        <v>2763</v>
      </c>
      <c r="M783" s="218" t="s">
        <v>2763</v>
      </c>
      <c r="Q783" s="218"/>
      <c r="AH783" s="233"/>
    </row>
    <row r="784" spans="3:34" ht="16" x14ac:dyDescent="0.35">
      <c r="C784" s="71" t="s">
        <v>2884</v>
      </c>
      <c r="D784" s="233" t="s">
        <v>1468</v>
      </c>
      <c r="E784" s="233" t="s">
        <v>2554</v>
      </c>
      <c r="F784" s="233" t="s">
        <v>2543</v>
      </c>
      <c r="G784" s="233" t="s">
        <v>2609</v>
      </c>
      <c r="H784" s="233"/>
      <c r="I784" s="233" t="s">
        <v>1469</v>
      </c>
      <c r="J784" s="325">
        <v>34.520000000000003</v>
      </c>
      <c r="K784" s="233" t="s">
        <v>2543</v>
      </c>
      <c r="L784" s="233" t="s">
        <v>2763</v>
      </c>
      <c r="M784" s="218" t="s">
        <v>2763</v>
      </c>
      <c r="Q784" s="218"/>
      <c r="AH784" s="233"/>
    </row>
    <row r="785" spans="2:34" ht="16" x14ac:dyDescent="0.35">
      <c r="C785" s="71" t="s">
        <v>2884</v>
      </c>
      <c r="D785" s="233" t="s">
        <v>1468</v>
      </c>
      <c r="E785" s="233" t="s">
        <v>2556</v>
      </c>
      <c r="F785" s="233" t="s">
        <v>2543</v>
      </c>
      <c r="G785" s="233" t="s">
        <v>2609</v>
      </c>
      <c r="H785" s="233"/>
      <c r="I785" s="233" t="s">
        <v>1469</v>
      </c>
      <c r="J785" s="325">
        <v>10742.62</v>
      </c>
      <c r="K785" s="233" t="s">
        <v>2543</v>
      </c>
      <c r="L785" s="233" t="s">
        <v>2763</v>
      </c>
      <c r="M785" s="218" t="s">
        <v>2763</v>
      </c>
      <c r="Q785" s="218"/>
      <c r="AH785" s="233"/>
    </row>
    <row r="786" spans="2:34" ht="16" x14ac:dyDescent="0.35">
      <c r="C786" s="71" t="s">
        <v>2887</v>
      </c>
      <c r="D786" s="233" t="s">
        <v>1468</v>
      </c>
      <c r="E786" s="233" t="s">
        <v>2554</v>
      </c>
      <c r="F786" s="233" t="s">
        <v>2543</v>
      </c>
      <c r="G786" s="233" t="s">
        <v>2609</v>
      </c>
      <c r="H786" s="233"/>
      <c r="I786" s="233" t="s">
        <v>1469</v>
      </c>
      <c r="J786" s="325">
        <v>398.07</v>
      </c>
      <c r="K786" s="233" t="s">
        <v>2543</v>
      </c>
      <c r="L786" s="233" t="s">
        <v>2763</v>
      </c>
      <c r="M786" s="218" t="s">
        <v>2763</v>
      </c>
      <c r="Q786" s="218"/>
      <c r="AH786" s="233"/>
    </row>
    <row r="787" spans="2:34" ht="16" x14ac:dyDescent="0.35">
      <c r="C787" s="71" t="s">
        <v>2887</v>
      </c>
      <c r="D787" s="233" t="s">
        <v>1468</v>
      </c>
      <c r="E787" s="233" t="s">
        <v>2556</v>
      </c>
      <c r="F787" s="233" t="s">
        <v>2543</v>
      </c>
      <c r="G787" s="233" t="s">
        <v>2609</v>
      </c>
      <c r="H787" s="233"/>
      <c r="I787" s="233" t="s">
        <v>1469</v>
      </c>
      <c r="J787" s="325">
        <v>1461.76</v>
      </c>
      <c r="K787" s="233" t="s">
        <v>2543</v>
      </c>
      <c r="L787" s="233" t="s">
        <v>2763</v>
      </c>
      <c r="M787" s="218" t="s">
        <v>2763</v>
      </c>
      <c r="Q787" s="218"/>
      <c r="AH787" s="233"/>
    </row>
    <row r="788" spans="2:34" x14ac:dyDescent="0.35">
      <c r="C788" s="233" t="s">
        <v>2887</v>
      </c>
      <c r="D788" s="233" t="s">
        <v>1468</v>
      </c>
      <c r="E788" s="233" t="s">
        <v>2586</v>
      </c>
      <c r="F788" s="233" t="s">
        <v>2543</v>
      </c>
      <c r="G788" s="233" t="s">
        <v>2609</v>
      </c>
      <c r="H788" s="233"/>
      <c r="I788" s="233" t="s">
        <v>1469</v>
      </c>
      <c r="J788" s="325">
        <v>10908.4</v>
      </c>
      <c r="K788" s="233" t="s">
        <v>2543</v>
      </c>
      <c r="L788" s="233" t="s">
        <v>2763</v>
      </c>
      <c r="M788" s="218" t="s">
        <v>2763</v>
      </c>
      <c r="Q788" s="218"/>
      <c r="AH788" s="233"/>
    </row>
    <row r="789" spans="2:34" x14ac:dyDescent="0.35">
      <c r="C789" s="233" t="s">
        <v>2887</v>
      </c>
      <c r="D789" s="233" t="s">
        <v>1468</v>
      </c>
      <c r="E789" s="233" t="s">
        <v>2598</v>
      </c>
      <c r="F789" s="233" t="s">
        <v>2543</v>
      </c>
      <c r="G789" s="233" t="s">
        <v>2609</v>
      </c>
      <c r="H789" s="233"/>
      <c r="I789" s="233" t="s">
        <v>1469</v>
      </c>
      <c r="J789" s="325">
        <v>383</v>
      </c>
      <c r="K789" s="233" t="s">
        <v>2543</v>
      </c>
      <c r="L789" s="233" t="s">
        <v>2763</v>
      </c>
      <c r="M789" s="218" t="s">
        <v>2763</v>
      </c>
      <c r="Q789" s="218"/>
      <c r="AH789" s="233"/>
    </row>
    <row r="790" spans="2:34" ht="16" x14ac:dyDescent="0.35">
      <c r="C790" s="71" t="s">
        <v>2885</v>
      </c>
      <c r="D790" s="233" t="s">
        <v>1468</v>
      </c>
      <c r="E790" s="233" t="s">
        <v>2554</v>
      </c>
      <c r="F790" s="233" t="s">
        <v>2543</v>
      </c>
      <c r="G790" s="233" t="s">
        <v>2609</v>
      </c>
      <c r="H790" s="233"/>
      <c r="I790" s="233" t="s">
        <v>1469</v>
      </c>
      <c r="J790" s="325">
        <v>172.59</v>
      </c>
      <c r="K790" s="233" t="s">
        <v>2543</v>
      </c>
      <c r="L790" s="233" t="s">
        <v>2763</v>
      </c>
      <c r="M790" s="218" t="s">
        <v>2763</v>
      </c>
      <c r="Q790" s="218"/>
      <c r="AH790" s="233"/>
    </row>
    <row r="791" spans="2:34" ht="16" x14ac:dyDescent="0.35">
      <c r="C791" s="71" t="s">
        <v>2889</v>
      </c>
      <c r="D791" s="233" t="s">
        <v>1468</v>
      </c>
      <c r="E791" s="233" t="s">
        <v>2554</v>
      </c>
      <c r="F791" s="233" t="s">
        <v>2543</v>
      </c>
      <c r="G791" s="233" t="s">
        <v>2609</v>
      </c>
      <c r="H791" s="233"/>
      <c r="I791" s="233" t="s">
        <v>1469</v>
      </c>
      <c r="J791" s="325">
        <v>1783295.66</v>
      </c>
      <c r="K791" s="233" t="s">
        <v>2543</v>
      </c>
      <c r="L791" s="233" t="s">
        <v>2763</v>
      </c>
      <c r="M791" s="218" t="s">
        <v>2763</v>
      </c>
      <c r="Q791" s="218"/>
      <c r="AH791" s="233"/>
    </row>
    <row r="792" spans="2:34" ht="16" x14ac:dyDescent="0.35">
      <c r="C792" s="71" t="s">
        <v>2889</v>
      </c>
      <c r="D792" s="233" t="s">
        <v>1468</v>
      </c>
      <c r="E792" s="233" t="s">
        <v>2556</v>
      </c>
      <c r="F792" s="233" t="s">
        <v>2543</v>
      </c>
      <c r="G792" s="233" t="s">
        <v>2609</v>
      </c>
      <c r="H792" s="233"/>
      <c r="I792" s="233" t="s">
        <v>1469</v>
      </c>
      <c r="J792" s="325">
        <v>900926.82</v>
      </c>
      <c r="K792" s="233" t="s">
        <v>2543</v>
      </c>
      <c r="L792" s="233" t="s">
        <v>2763</v>
      </c>
      <c r="M792" s="218" t="s">
        <v>2763</v>
      </c>
      <c r="Q792" s="218"/>
      <c r="AH792" s="233"/>
    </row>
    <row r="793" spans="2:34" ht="16" x14ac:dyDescent="0.35">
      <c r="C793" s="71" t="s">
        <v>2851</v>
      </c>
      <c r="D793" s="233" t="s">
        <v>1468</v>
      </c>
      <c r="E793" s="233" t="s">
        <v>2571</v>
      </c>
      <c r="F793" s="233" t="s">
        <v>2543</v>
      </c>
      <c r="G793" s="233" t="s">
        <v>2609</v>
      </c>
      <c r="H793" s="233"/>
      <c r="I793" s="233" t="s">
        <v>1469</v>
      </c>
      <c r="J793" s="325">
        <v>33210.339999999997</v>
      </c>
      <c r="K793" s="233" t="s">
        <v>2543</v>
      </c>
      <c r="L793" s="233" t="s">
        <v>2763</v>
      </c>
      <c r="M793" s="218" t="s">
        <v>2763</v>
      </c>
      <c r="Q793" s="218"/>
      <c r="AH793" s="233"/>
    </row>
    <row r="794" spans="2:34" ht="16" x14ac:dyDescent="0.35">
      <c r="C794" s="71" t="s">
        <v>2851</v>
      </c>
      <c r="D794" s="233" t="s">
        <v>1468</v>
      </c>
      <c r="E794" s="233" t="s">
        <v>2556</v>
      </c>
      <c r="F794" s="233" t="s">
        <v>2543</v>
      </c>
      <c r="G794" s="233" t="s">
        <v>2609</v>
      </c>
      <c r="H794" s="233"/>
      <c r="I794" s="233" t="s">
        <v>1469</v>
      </c>
      <c r="J794" s="325">
        <v>164908.54999999999</v>
      </c>
      <c r="K794" s="233" t="s">
        <v>2543</v>
      </c>
      <c r="L794" s="233" t="s">
        <v>2763</v>
      </c>
      <c r="M794" s="218" t="s">
        <v>2763</v>
      </c>
      <c r="Q794" s="218"/>
      <c r="AH794" s="233"/>
    </row>
    <row r="795" spans="2:34" x14ac:dyDescent="0.35">
      <c r="C795" s="233" t="s">
        <v>2851</v>
      </c>
      <c r="D795" s="233" t="s">
        <v>1468</v>
      </c>
      <c r="E795" s="233" t="s">
        <v>2586</v>
      </c>
      <c r="F795" s="233" t="s">
        <v>2543</v>
      </c>
      <c r="G795" s="233" t="s">
        <v>2609</v>
      </c>
      <c r="H795" s="233"/>
      <c r="I795" s="233" t="s">
        <v>1469</v>
      </c>
      <c r="J795" s="325">
        <v>3060.59</v>
      </c>
      <c r="K795" s="233" t="s">
        <v>2543</v>
      </c>
      <c r="L795" s="233" t="s">
        <v>2763</v>
      </c>
      <c r="M795" s="218" t="s">
        <v>2763</v>
      </c>
      <c r="Q795" s="218"/>
      <c r="AH795" s="233"/>
    </row>
    <row r="796" spans="2:34" ht="16" x14ac:dyDescent="0.35">
      <c r="B796" s="218" t="str">
        <f>VLOOKUP(C796,Companies[],3,FALSE)</f>
        <v>Minier</v>
      </c>
      <c r="C796" s="71" t="s">
        <v>2829</v>
      </c>
      <c r="D796" s="233" t="s">
        <v>1468</v>
      </c>
      <c r="E796" s="233" t="s">
        <v>2556</v>
      </c>
      <c r="F796" s="233" t="s">
        <v>2543</v>
      </c>
      <c r="G796" s="233" t="s">
        <v>2609</v>
      </c>
      <c r="H796" s="233"/>
      <c r="I796" s="233" t="s">
        <v>1469</v>
      </c>
      <c r="J796" s="325">
        <v>1093731.06</v>
      </c>
      <c r="K796" s="233" t="s">
        <v>2543</v>
      </c>
      <c r="L796" s="233" t="s">
        <v>2763</v>
      </c>
      <c r="M796" s="218" t="s">
        <v>2763</v>
      </c>
      <c r="Q796" s="218"/>
      <c r="AH796" s="233"/>
    </row>
    <row r="797" spans="2:34" ht="16" x14ac:dyDescent="0.35">
      <c r="B797" s="218" t="str">
        <f>VLOOKUP(C797,Companies[],3,FALSE)</f>
        <v>Minier</v>
      </c>
      <c r="C797" s="71" t="s">
        <v>2829</v>
      </c>
      <c r="D797" s="233" t="s">
        <v>1468</v>
      </c>
      <c r="E797" s="233" t="s">
        <v>2571</v>
      </c>
      <c r="F797" s="233" t="s">
        <v>2543</v>
      </c>
      <c r="G797" s="233" t="s">
        <v>2609</v>
      </c>
      <c r="H797" s="233"/>
      <c r="I797" s="233" t="s">
        <v>1469</v>
      </c>
      <c r="J797" s="325">
        <v>54267.56</v>
      </c>
      <c r="K797" s="233" t="s">
        <v>2543</v>
      </c>
      <c r="L797" s="233" t="s">
        <v>2763</v>
      </c>
      <c r="M797" s="218" t="s">
        <v>2763</v>
      </c>
      <c r="Q797" s="218"/>
      <c r="AH797" s="233"/>
    </row>
    <row r="798" spans="2:34" ht="16" x14ac:dyDescent="0.35">
      <c r="B798" s="218" t="str">
        <f>VLOOKUP(C798,Companies[],3,FALSE)</f>
        <v>Minier</v>
      </c>
      <c r="C798" s="71" t="s">
        <v>2829</v>
      </c>
      <c r="D798" s="233" t="s">
        <v>1468</v>
      </c>
      <c r="E798" s="233" t="s">
        <v>2578</v>
      </c>
      <c r="F798" s="233" t="s">
        <v>2543</v>
      </c>
      <c r="G798" s="233" t="s">
        <v>2609</v>
      </c>
      <c r="H798" s="233"/>
      <c r="I798" s="233" t="s">
        <v>1469</v>
      </c>
      <c r="J798" s="325">
        <v>9094.61</v>
      </c>
      <c r="K798" s="233" t="s">
        <v>2543</v>
      </c>
      <c r="L798" s="233" t="s">
        <v>2763</v>
      </c>
      <c r="M798" s="218" t="s">
        <v>2763</v>
      </c>
      <c r="Q798" s="218"/>
      <c r="AH798" s="233"/>
    </row>
    <row r="799" spans="2:34" ht="16" x14ac:dyDescent="0.35">
      <c r="B799" s="218" t="str">
        <f>VLOOKUP(C799,Companies[],3,FALSE)</f>
        <v>Minier</v>
      </c>
      <c r="C799" s="71" t="s">
        <v>2829</v>
      </c>
      <c r="D799" s="233" t="s">
        <v>1468</v>
      </c>
      <c r="E799" s="233" t="s">
        <v>2554</v>
      </c>
      <c r="F799" s="233" t="s">
        <v>2543</v>
      </c>
      <c r="G799" s="233" t="s">
        <v>2609</v>
      </c>
      <c r="H799" s="233"/>
      <c r="I799" s="233" t="s">
        <v>1469</v>
      </c>
      <c r="J799" s="325">
        <v>60573.42</v>
      </c>
      <c r="K799" s="233" t="s">
        <v>2543</v>
      </c>
      <c r="L799" s="233" t="s">
        <v>2763</v>
      </c>
      <c r="M799" s="218" t="s">
        <v>2763</v>
      </c>
      <c r="Q799" s="218"/>
      <c r="AH799" s="233"/>
    </row>
    <row r="800" spans="2:34" ht="16" x14ac:dyDescent="0.35">
      <c r="B800" s="218" t="str">
        <f>VLOOKUP(C800,Companies[],3,FALSE)</f>
        <v>Minier</v>
      </c>
      <c r="C800" s="71" t="s">
        <v>2829</v>
      </c>
      <c r="D800" s="233" t="s">
        <v>1468</v>
      </c>
      <c r="E800" s="233" t="s">
        <v>2556</v>
      </c>
      <c r="F800" s="233" t="s">
        <v>2543</v>
      </c>
      <c r="G800" s="233" t="s">
        <v>2609</v>
      </c>
      <c r="H800" s="233"/>
      <c r="I800" s="233" t="s">
        <v>1469</v>
      </c>
      <c r="J800" s="325">
        <v>46686.47</v>
      </c>
      <c r="K800" s="233" t="s">
        <v>2543</v>
      </c>
      <c r="L800" s="233" t="s">
        <v>2763</v>
      </c>
      <c r="M800" s="218" t="s">
        <v>2763</v>
      </c>
      <c r="Q800" s="218"/>
      <c r="AH800" s="233"/>
    </row>
    <row r="801" spans="3:34" ht="16" x14ac:dyDescent="0.35">
      <c r="C801" s="71" t="s">
        <v>2829</v>
      </c>
      <c r="D801" s="233" t="s">
        <v>1468</v>
      </c>
      <c r="E801" s="233" t="s">
        <v>2558</v>
      </c>
      <c r="F801" s="233" t="s">
        <v>2543</v>
      </c>
      <c r="G801" s="233" t="s">
        <v>2609</v>
      </c>
      <c r="H801" s="233"/>
      <c r="I801" s="233" t="s">
        <v>1469</v>
      </c>
      <c r="J801" s="325">
        <v>267047.09000000003</v>
      </c>
      <c r="K801" s="233" t="s">
        <v>2543</v>
      </c>
      <c r="L801" s="233" t="s">
        <v>2763</v>
      </c>
      <c r="M801" s="218" t="s">
        <v>2763</v>
      </c>
      <c r="Q801" s="218"/>
      <c r="AH801" s="233"/>
    </row>
    <row r="802" spans="3:34" x14ac:dyDescent="0.35">
      <c r="C802" s="233" t="s">
        <v>2893</v>
      </c>
      <c r="D802" s="233" t="s">
        <v>1468</v>
      </c>
      <c r="E802" s="233" t="s">
        <v>2598</v>
      </c>
      <c r="F802" s="233" t="s">
        <v>2543</v>
      </c>
      <c r="G802" s="233" t="s">
        <v>2609</v>
      </c>
      <c r="H802" s="233"/>
      <c r="I802" s="233" t="s">
        <v>1469</v>
      </c>
      <c r="J802" s="325">
        <v>570</v>
      </c>
      <c r="K802" s="233" t="s">
        <v>2543</v>
      </c>
      <c r="L802" s="233" t="s">
        <v>2763</v>
      </c>
      <c r="M802" s="218" t="s">
        <v>2763</v>
      </c>
      <c r="Q802" s="218"/>
      <c r="AH802" s="233"/>
    </row>
    <row r="803" spans="3:34" ht="16" x14ac:dyDescent="0.35">
      <c r="C803" s="71" t="s">
        <v>2898</v>
      </c>
      <c r="D803" s="233" t="s">
        <v>1468</v>
      </c>
      <c r="E803" s="233" t="s">
        <v>2554</v>
      </c>
      <c r="F803" s="233" t="s">
        <v>2543</v>
      </c>
      <c r="G803" s="233" t="s">
        <v>2609</v>
      </c>
      <c r="H803" s="233"/>
      <c r="I803" s="233" t="s">
        <v>1469</v>
      </c>
      <c r="J803" s="325">
        <v>52578.98</v>
      </c>
      <c r="K803" s="233" t="s">
        <v>2543</v>
      </c>
      <c r="L803" s="233" t="s">
        <v>2763</v>
      </c>
      <c r="M803" s="218" t="s">
        <v>2763</v>
      </c>
      <c r="Q803" s="218"/>
      <c r="AH803" s="233"/>
    </row>
    <row r="804" spans="3:34" ht="16" x14ac:dyDescent="0.35">
      <c r="C804" s="71" t="s">
        <v>2894</v>
      </c>
      <c r="D804" s="233" t="s">
        <v>1468</v>
      </c>
      <c r="E804" s="233" t="s">
        <v>2554</v>
      </c>
      <c r="F804" s="233" t="s">
        <v>2543</v>
      </c>
      <c r="G804" s="233" t="s">
        <v>2609</v>
      </c>
      <c r="H804" s="233"/>
      <c r="I804" s="233" t="s">
        <v>1469</v>
      </c>
      <c r="J804" s="325">
        <v>34.520000000000003</v>
      </c>
      <c r="K804" s="233" t="s">
        <v>2543</v>
      </c>
      <c r="L804" s="233" t="s">
        <v>2763</v>
      </c>
      <c r="M804" s="218" t="s">
        <v>2763</v>
      </c>
      <c r="Q804" s="218"/>
      <c r="AH804" s="233"/>
    </row>
    <row r="805" spans="3:34" x14ac:dyDescent="0.35">
      <c r="C805" s="233" t="s">
        <v>2891</v>
      </c>
      <c r="D805" s="233" t="s">
        <v>1468</v>
      </c>
      <c r="E805" s="233" t="s">
        <v>2598</v>
      </c>
      <c r="F805" s="233" t="s">
        <v>2543</v>
      </c>
      <c r="G805" s="233" t="s">
        <v>2609</v>
      </c>
      <c r="H805" s="233"/>
      <c r="I805" s="233" t="s">
        <v>1469</v>
      </c>
      <c r="J805" s="325">
        <v>13904.62</v>
      </c>
      <c r="K805" s="233" t="s">
        <v>2543</v>
      </c>
      <c r="L805" s="233" t="s">
        <v>2763</v>
      </c>
      <c r="M805" s="218" t="s">
        <v>2763</v>
      </c>
      <c r="Q805" s="218"/>
      <c r="AH805" s="233"/>
    </row>
    <row r="806" spans="3:34" x14ac:dyDescent="0.35">
      <c r="C806" s="233" t="s">
        <v>2891</v>
      </c>
      <c r="D806" s="233" t="s">
        <v>1471</v>
      </c>
      <c r="E806" s="233" t="s">
        <v>2581</v>
      </c>
      <c r="F806" s="233" t="s">
        <v>2543</v>
      </c>
      <c r="G806" s="233" t="s">
        <v>2609</v>
      </c>
      <c r="H806" s="233"/>
      <c r="I806" s="233" t="s">
        <v>1469</v>
      </c>
      <c r="J806" s="325">
        <v>1500000</v>
      </c>
      <c r="K806" s="233" t="s">
        <v>2543</v>
      </c>
      <c r="L806" s="233" t="s">
        <v>2763</v>
      </c>
      <c r="M806" s="218" t="s">
        <v>2763</v>
      </c>
      <c r="Q806" s="218"/>
      <c r="AH806" s="233"/>
    </row>
    <row r="807" spans="3:34" ht="16" x14ac:dyDescent="0.35">
      <c r="C807" s="71" t="s">
        <v>2900</v>
      </c>
      <c r="D807" s="233" t="s">
        <v>1468</v>
      </c>
      <c r="E807" s="233" t="s">
        <v>2571</v>
      </c>
      <c r="F807" s="233" t="s">
        <v>2543</v>
      </c>
      <c r="G807" s="233" t="s">
        <v>2609</v>
      </c>
      <c r="H807" s="233"/>
      <c r="I807" s="233" t="s">
        <v>1469</v>
      </c>
      <c r="J807" s="325">
        <v>5844.59</v>
      </c>
      <c r="K807" s="233" t="s">
        <v>2543</v>
      </c>
      <c r="L807" s="233" t="s">
        <v>2763</v>
      </c>
      <c r="M807" s="218" t="s">
        <v>2763</v>
      </c>
      <c r="Q807" s="218"/>
      <c r="AH807" s="233"/>
    </row>
    <row r="808" spans="3:34" ht="16" x14ac:dyDescent="0.35">
      <c r="C808" s="71" t="s">
        <v>2900</v>
      </c>
      <c r="D808" s="233" t="s">
        <v>1468</v>
      </c>
      <c r="E808" s="233" t="s">
        <v>2578</v>
      </c>
      <c r="F808" s="233" t="s">
        <v>2543</v>
      </c>
      <c r="G808" s="233" t="s">
        <v>2609</v>
      </c>
      <c r="H808" s="233"/>
      <c r="I808" s="233" t="s">
        <v>1469</v>
      </c>
      <c r="J808" s="325">
        <v>40533.089999999997</v>
      </c>
      <c r="K808" s="233" t="s">
        <v>2543</v>
      </c>
      <c r="L808" s="233" t="s">
        <v>2763</v>
      </c>
      <c r="M808" s="218" t="s">
        <v>2763</v>
      </c>
      <c r="Q808" s="218"/>
      <c r="AH808" s="233"/>
    </row>
    <row r="809" spans="3:34" ht="16" x14ac:dyDescent="0.35">
      <c r="C809" s="71" t="s">
        <v>2900</v>
      </c>
      <c r="D809" s="233" t="s">
        <v>1468</v>
      </c>
      <c r="E809" s="233" t="s">
        <v>2554</v>
      </c>
      <c r="F809" s="233" t="s">
        <v>2543</v>
      </c>
      <c r="G809" s="233" t="s">
        <v>2609</v>
      </c>
      <c r="H809" s="233"/>
      <c r="I809" s="233" t="s">
        <v>1469</v>
      </c>
      <c r="J809" s="325">
        <v>412192.22</v>
      </c>
      <c r="K809" s="233" t="s">
        <v>2543</v>
      </c>
      <c r="L809" s="233" t="s">
        <v>2763</v>
      </c>
      <c r="M809" s="218" t="s">
        <v>2763</v>
      </c>
      <c r="Q809" s="218"/>
      <c r="AH809" s="233"/>
    </row>
    <row r="810" spans="3:34" ht="16" x14ac:dyDescent="0.35">
      <c r="C810" s="71" t="s">
        <v>2900</v>
      </c>
      <c r="D810" s="233" t="s">
        <v>1468</v>
      </c>
      <c r="E810" s="233" t="s">
        <v>2556</v>
      </c>
      <c r="F810" s="233" t="s">
        <v>2543</v>
      </c>
      <c r="G810" s="233" t="s">
        <v>2609</v>
      </c>
      <c r="H810" s="233"/>
      <c r="I810" s="233" t="s">
        <v>1469</v>
      </c>
      <c r="J810" s="325">
        <v>428397.68</v>
      </c>
      <c r="K810" s="233" t="s">
        <v>2543</v>
      </c>
      <c r="L810" s="233" t="s">
        <v>2763</v>
      </c>
      <c r="M810" s="218" t="s">
        <v>2763</v>
      </c>
      <c r="Q810" s="218"/>
      <c r="AH810" s="233"/>
    </row>
    <row r="811" spans="3:34" x14ac:dyDescent="0.35">
      <c r="C811" s="233" t="s">
        <v>2900</v>
      </c>
      <c r="D811" s="233" t="s">
        <v>1468</v>
      </c>
      <c r="E811" s="233" t="s">
        <v>2593</v>
      </c>
      <c r="F811" s="233" t="s">
        <v>2543</v>
      </c>
      <c r="G811" s="233" t="s">
        <v>2609</v>
      </c>
      <c r="H811" s="233"/>
      <c r="I811" s="233" t="s">
        <v>1469</v>
      </c>
      <c r="J811" s="325">
        <v>7640</v>
      </c>
      <c r="K811" s="233" t="s">
        <v>2543</v>
      </c>
      <c r="L811" s="233" t="s">
        <v>2763</v>
      </c>
      <c r="M811" s="218" t="s">
        <v>2763</v>
      </c>
      <c r="Q811" s="218"/>
      <c r="AH811" s="233"/>
    </row>
    <row r="812" spans="3:34" x14ac:dyDescent="0.35">
      <c r="C812" s="233" t="s">
        <v>2900</v>
      </c>
      <c r="D812" s="233" t="s">
        <v>1468</v>
      </c>
      <c r="E812" s="233" t="s">
        <v>2563</v>
      </c>
      <c r="F812" s="233" t="s">
        <v>2543</v>
      </c>
      <c r="G812" s="233" t="s">
        <v>2609</v>
      </c>
      <c r="H812" s="233"/>
      <c r="I812" s="233" t="s">
        <v>1469</v>
      </c>
      <c r="J812" s="325">
        <v>2472516</v>
      </c>
      <c r="K812" s="233" t="s">
        <v>2543</v>
      </c>
      <c r="L812" s="233" t="s">
        <v>2763</v>
      </c>
      <c r="M812" s="218" t="s">
        <v>2763</v>
      </c>
      <c r="Q812" s="218"/>
      <c r="AH812" s="233"/>
    </row>
    <row r="813" spans="3:34" x14ac:dyDescent="0.35">
      <c r="C813" s="233" t="s">
        <v>2900</v>
      </c>
      <c r="D813" s="233" t="s">
        <v>1468</v>
      </c>
      <c r="E813" s="233" t="s">
        <v>2560</v>
      </c>
      <c r="F813" s="233" t="s">
        <v>2543</v>
      </c>
      <c r="G813" s="233" t="s">
        <v>2609</v>
      </c>
      <c r="H813" s="233"/>
      <c r="I813" s="233" t="s">
        <v>1469</v>
      </c>
      <c r="J813" s="325">
        <v>3543515.6</v>
      </c>
      <c r="K813" s="233" t="s">
        <v>2543</v>
      </c>
      <c r="L813" s="233" t="s">
        <v>2763</v>
      </c>
      <c r="M813" s="218" t="s">
        <v>2763</v>
      </c>
      <c r="Q813" s="218"/>
      <c r="AH813" s="233"/>
    </row>
    <row r="814" spans="3:34" x14ac:dyDescent="0.35">
      <c r="C814" s="233" t="s">
        <v>2900</v>
      </c>
      <c r="D814" s="233" t="s">
        <v>1468</v>
      </c>
      <c r="E814" s="233" t="s">
        <v>2599</v>
      </c>
      <c r="F814" s="233" t="s">
        <v>2543</v>
      </c>
      <c r="G814" s="233" t="s">
        <v>2609</v>
      </c>
      <c r="H814" s="233"/>
      <c r="I814" s="233" t="s">
        <v>1469</v>
      </c>
      <c r="J814" s="325">
        <v>56152</v>
      </c>
      <c r="K814" s="233" t="s">
        <v>2543</v>
      </c>
      <c r="L814" s="233" t="s">
        <v>2763</v>
      </c>
      <c r="M814" s="218" t="s">
        <v>2763</v>
      </c>
      <c r="Q814" s="218"/>
      <c r="AH814" s="233"/>
    </row>
    <row r="815" spans="3:34" ht="16" x14ac:dyDescent="0.35">
      <c r="C815" s="71" t="s">
        <v>2895</v>
      </c>
      <c r="D815" s="233" t="s">
        <v>1468</v>
      </c>
      <c r="E815" s="233" t="s">
        <v>2573</v>
      </c>
      <c r="F815" s="233" t="s">
        <v>2543</v>
      </c>
      <c r="G815" s="233" t="s">
        <v>2609</v>
      </c>
      <c r="H815" s="233"/>
      <c r="I815" s="233" t="s">
        <v>1469</v>
      </c>
      <c r="J815" s="325">
        <v>200926.65</v>
      </c>
      <c r="K815" s="233" t="s">
        <v>2543</v>
      </c>
      <c r="L815" s="233" t="s">
        <v>2763</v>
      </c>
      <c r="M815" s="218" t="s">
        <v>2763</v>
      </c>
      <c r="Q815" s="218"/>
      <c r="AH815" s="233"/>
    </row>
    <row r="816" spans="3:34" ht="16" x14ac:dyDescent="0.35">
      <c r="C816" s="71" t="s">
        <v>2895</v>
      </c>
      <c r="D816" s="233" t="s">
        <v>1468</v>
      </c>
      <c r="E816" s="233" t="s">
        <v>2583</v>
      </c>
      <c r="F816" s="233" t="s">
        <v>2543</v>
      </c>
      <c r="G816" s="233" t="s">
        <v>2609</v>
      </c>
      <c r="H816" s="233"/>
      <c r="I816" s="233" t="s">
        <v>1469</v>
      </c>
      <c r="J816" s="325">
        <v>15738.76</v>
      </c>
      <c r="K816" s="233" t="s">
        <v>2543</v>
      </c>
      <c r="L816" s="233" t="s">
        <v>2763</v>
      </c>
      <c r="M816" s="218" t="s">
        <v>2763</v>
      </c>
      <c r="Q816" s="218"/>
      <c r="AH816" s="233"/>
    </row>
    <row r="817" spans="3:34" ht="16" x14ac:dyDescent="0.35">
      <c r="C817" s="71" t="s">
        <v>2921</v>
      </c>
      <c r="D817" s="233" t="s">
        <v>1468</v>
      </c>
      <c r="E817" s="233" t="s">
        <v>2573</v>
      </c>
      <c r="F817" s="233" t="s">
        <v>2543</v>
      </c>
      <c r="G817" s="233" t="s">
        <v>2609</v>
      </c>
      <c r="H817" s="233"/>
      <c r="I817" s="233" t="s">
        <v>1469</v>
      </c>
      <c r="J817" s="325">
        <v>112110.48</v>
      </c>
      <c r="K817" s="233" t="s">
        <v>2543</v>
      </c>
      <c r="L817" s="233" t="s">
        <v>2763</v>
      </c>
      <c r="M817" s="218" t="s">
        <v>2763</v>
      </c>
      <c r="Q817" s="218"/>
      <c r="AH817" s="233"/>
    </row>
    <row r="818" spans="3:34" ht="16" x14ac:dyDescent="0.35">
      <c r="C818" s="71" t="s">
        <v>2921</v>
      </c>
      <c r="D818" s="233" t="s">
        <v>1468</v>
      </c>
      <c r="E818" s="233" t="s">
        <v>2586</v>
      </c>
      <c r="F818" s="233" t="s">
        <v>2543</v>
      </c>
      <c r="G818" s="233" t="s">
        <v>2609</v>
      </c>
      <c r="H818" s="233"/>
      <c r="I818" s="233" t="s">
        <v>1469</v>
      </c>
      <c r="J818" s="325">
        <v>5545.11</v>
      </c>
      <c r="K818" s="233" t="s">
        <v>2543</v>
      </c>
      <c r="L818" s="233" t="s">
        <v>2763</v>
      </c>
      <c r="M818" s="218" t="s">
        <v>2763</v>
      </c>
      <c r="Q818" s="218"/>
      <c r="AH818" s="233"/>
    </row>
    <row r="819" spans="3:34" ht="16" x14ac:dyDescent="0.35">
      <c r="C819" s="71" t="s">
        <v>2921</v>
      </c>
      <c r="D819" s="233" t="s">
        <v>1468</v>
      </c>
      <c r="E819" s="233" t="s">
        <v>2555</v>
      </c>
      <c r="F819" s="233" t="s">
        <v>2543</v>
      </c>
      <c r="G819" s="233" t="s">
        <v>2609</v>
      </c>
      <c r="H819" s="233"/>
      <c r="I819" s="233" t="s">
        <v>1469</v>
      </c>
      <c r="J819" s="325">
        <v>10666</v>
      </c>
      <c r="K819" s="233" t="s">
        <v>2543</v>
      </c>
      <c r="L819" s="233" t="s">
        <v>2763</v>
      </c>
      <c r="M819" s="218" t="s">
        <v>2763</v>
      </c>
      <c r="Q819" s="218"/>
      <c r="AH819" s="233"/>
    </row>
    <row r="820" spans="3:34" ht="16" x14ac:dyDescent="0.35">
      <c r="C820" s="71" t="s">
        <v>2921</v>
      </c>
      <c r="D820" s="233" t="s">
        <v>1471</v>
      </c>
      <c r="E820" s="233" t="s">
        <v>2562</v>
      </c>
      <c r="F820" s="233" t="s">
        <v>2543</v>
      </c>
      <c r="G820" s="233" t="s">
        <v>2609</v>
      </c>
      <c r="H820" s="233"/>
      <c r="I820" s="233" t="s">
        <v>1469</v>
      </c>
      <c r="J820" s="325">
        <v>210000</v>
      </c>
      <c r="K820" s="233" t="s">
        <v>2543</v>
      </c>
      <c r="L820" s="233" t="s">
        <v>2763</v>
      </c>
      <c r="M820" s="218" t="s">
        <v>2763</v>
      </c>
      <c r="Q820" s="218"/>
      <c r="AH820" s="233"/>
    </row>
    <row r="821" spans="3:34" ht="16" x14ac:dyDescent="0.35">
      <c r="C821" s="71" t="s">
        <v>2897</v>
      </c>
      <c r="D821" s="233" t="s">
        <v>1468</v>
      </c>
      <c r="E821" s="233" t="s">
        <v>2558</v>
      </c>
      <c r="F821" s="233" t="s">
        <v>2543</v>
      </c>
      <c r="G821" s="233" t="s">
        <v>2609</v>
      </c>
      <c r="H821" s="233"/>
      <c r="I821" s="233" t="s">
        <v>1469</v>
      </c>
      <c r="J821" s="325">
        <v>12517.1</v>
      </c>
      <c r="K821" s="233" t="s">
        <v>2543</v>
      </c>
      <c r="L821" s="233" t="s">
        <v>2763</v>
      </c>
      <c r="M821" s="218" t="s">
        <v>2763</v>
      </c>
      <c r="Q821" s="218"/>
      <c r="AH821" s="233"/>
    </row>
    <row r="822" spans="3:34" x14ac:dyDescent="0.35">
      <c r="C822" s="233" t="s">
        <v>2643</v>
      </c>
      <c r="D822" s="233" t="s">
        <v>1468</v>
      </c>
      <c r="E822" s="233" t="s">
        <v>2571</v>
      </c>
      <c r="F822" s="233" t="s">
        <v>2543</v>
      </c>
      <c r="G822" s="233" t="s">
        <v>2609</v>
      </c>
      <c r="H822" s="233"/>
      <c r="I822" s="233" t="s">
        <v>1469</v>
      </c>
      <c r="J822" s="325">
        <v>1188.74</v>
      </c>
      <c r="K822" s="233" t="s">
        <v>2543</v>
      </c>
      <c r="L822" s="233" t="s">
        <v>2763</v>
      </c>
      <c r="M822" s="218" t="s">
        <v>2763</v>
      </c>
      <c r="Q822" s="218"/>
      <c r="AH822" s="233"/>
    </row>
    <row r="823" spans="3:34" x14ac:dyDescent="0.35">
      <c r="C823" s="233" t="s">
        <v>2643</v>
      </c>
      <c r="D823" s="233" t="s">
        <v>1468</v>
      </c>
      <c r="E823" s="233" t="s">
        <v>2556</v>
      </c>
      <c r="F823" s="233" t="s">
        <v>2543</v>
      </c>
      <c r="G823" s="233" t="s">
        <v>2609</v>
      </c>
      <c r="H823" s="233"/>
      <c r="I823" s="233" t="s">
        <v>1469</v>
      </c>
      <c r="J823" s="325">
        <v>3311.67</v>
      </c>
      <c r="K823" s="233" t="s">
        <v>2543</v>
      </c>
      <c r="L823" s="233" t="s">
        <v>2763</v>
      </c>
      <c r="M823" s="218" t="s">
        <v>2763</v>
      </c>
      <c r="Q823" s="218"/>
      <c r="AH823" s="233"/>
    </row>
    <row r="824" spans="3:34" x14ac:dyDescent="0.35">
      <c r="C824" s="233" t="s">
        <v>2643</v>
      </c>
      <c r="D824" s="233" t="s">
        <v>1468</v>
      </c>
      <c r="E824" s="233" t="s">
        <v>2555</v>
      </c>
      <c r="F824" s="233" t="s">
        <v>2543</v>
      </c>
      <c r="G824" s="233" t="s">
        <v>2609</v>
      </c>
      <c r="H824" s="233"/>
      <c r="I824" s="233" t="s">
        <v>1469</v>
      </c>
      <c r="J824" s="325">
        <v>5200</v>
      </c>
      <c r="K824" s="233" t="s">
        <v>2543</v>
      </c>
      <c r="L824" s="233" t="s">
        <v>2763</v>
      </c>
      <c r="M824" s="218" t="s">
        <v>2763</v>
      </c>
      <c r="Q824" s="218"/>
      <c r="AH824" s="233"/>
    </row>
    <row r="825" spans="3:34" x14ac:dyDescent="0.35">
      <c r="C825" s="233" t="s">
        <v>2643</v>
      </c>
      <c r="D825" s="233" t="s">
        <v>1468</v>
      </c>
      <c r="E825" s="233" t="s">
        <v>2598</v>
      </c>
      <c r="F825" s="233" t="s">
        <v>2543</v>
      </c>
      <c r="G825" s="233" t="s">
        <v>2609</v>
      </c>
      <c r="H825" s="233"/>
      <c r="I825" s="233" t="s">
        <v>1469</v>
      </c>
      <c r="J825" s="325">
        <v>2241</v>
      </c>
      <c r="K825" s="233" t="s">
        <v>2543</v>
      </c>
      <c r="L825" s="233" t="s">
        <v>2763</v>
      </c>
      <c r="M825" s="218" t="s">
        <v>2763</v>
      </c>
      <c r="Q825" s="218"/>
      <c r="AH825" s="233"/>
    </row>
    <row r="826" spans="3:34" x14ac:dyDescent="0.35">
      <c r="C826" s="233" t="s">
        <v>2643</v>
      </c>
      <c r="D826" s="233" t="s">
        <v>1471</v>
      </c>
      <c r="E826" s="233" t="s">
        <v>2581</v>
      </c>
      <c r="F826" s="233" t="s">
        <v>2543</v>
      </c>
      <c r="G826" s="233" t="s">
        <v>2609</v>
      </c>
      <c r="H826" s="233"/>
      <c r="I826" s="233" t="s">
        <v>1469</v>
      </c>
      <c r="J826" s="325">
        <v>365000</v>
      </c>
      <c r="K826" s="233" t="s">
        <v>2543</v>
      </c>
      <c r="L826" s="233" t="s">
        <v>2763</v>
      </c>
      <c r="M826" s="218" t="s">
        <v>2763</v>
      </c>
      <c r="Q826" s="218"/>
      <c r="AH826" s="233"/>
    </row>
    <row r="827" spans="3:34" ht="16" x14ac:dyDescent="0.35">
      <c r="C827" s="71" t="s">
        <v>2898</v>
      </c>
      <c r="D827" s="233" t="s">
        <v>1468</v>
      </c>
      <c r="E827" s="233" t="s">
        <v>2558</v>
      </c>
      <c r="F827" s="233" t="s">
        <v>2543</v>
      </c>
      <c r="G827" s="233" t="s">
        <v>2609</v>
      </c>
      <c r="H827" s="233"/>
      <c r="I827" s="233" t="s">
        <v>1469</v>
      </c>
      <c r="J827" s="325">
        <v>79.510000000000005</v>
      </c>
      <c r="K827" s="233" t="s">
        <v>2543</v>
      </c>
      <c r="L827" s="233" t="s">
        <v>2763</v>
      </c>
      <c r="M827" s="218" t="s">
        <v>2763</v>
      </c>
      <c r="Q827" s="218"/>
      <c r="AH827" s="233"/>
    </row>
    <row r="828" spans="3:34" ht="16" x14ac:dyDescent="0.35">
      <c r="C828" s="71" t="s">
        <v>2898</v>
      </c>
      <c r="D828" s="233" t="s">
        <v>1468</v>
      </c>
      <c r="E828" s="233" t="s">
        <v>2557</v>
      </c>
      <c r="F828" s="233" t="s">
        <v>2543</v>
      </c>
      <c r="G828" s="233" t="s">
        <v>2609</v>
      </c>
      <c r="H828" s="233"/>
      <c r="I828" s="233" t="s">
        <v>1469</v>
      </c>
      <c r="J828" s="325">
        <v>82043.97</v>
      </c>
      <c r="K828" s="233" t="s">
        <v>2543</v>
      </c>
      <c r="L828" s="233" t="s">
        <v>2763</v>
      </c>
      <c r="M828" s="218" t="s">
        <v>2763</v>
      </c>
      <c r="Q828" s="218"/>
      <c r="AH828" s="233"/>
    </row>
    <row r="829" spans="3:34" ht="16" x14ac:dyDescent="0.35">
      <c r="C829" s="71" t="s">
        <v>2898</v>
      </c>
      <c r="D829" s="233" t="s">
        <v>1468</v>
      </c>
      <c r="E829" s="233" t="s">
        <v>2573</v>
      </c>
      <c r="F829" s="233" t="s">
        <v>2543</v>
      </c>
      <c r="G829" s="233" t="s">
        <v>2609</v>
      </c>
      <c r="H829" s="233"/>
      <c r="I829" s="233" t="s">
        <v>1469</v>
      </c>
      <c r="J829" s="325">
        <v>37379.599999999999</v>
      </c>
      <c r="K829" s="233" t="s">
        <v>2543</v>
      </c>
      <c r="L829" s="233" t="s">
        <v>2763</v>
      </c>
      <c r="M829" s="218" t="s">
        <v>2763</v>
      </c>
      <c r="Q829" s="218"/>
      <c r="AH829" s="233"/>
    </row>
    <row r="830" spans="3:34" ht="16" x14ac:dyDescent="0.35">
      <c r="C830" s="71" t="s">
        <v>2899</v>
      </c>
      <c r="D830" s="233" t="s">
        <v>1468</v>
      </c>
      <c r="E830" s="233" t="s">
        <v>2557</v>
      </c>
      <c r="F830" s="233" t="s">
        <v>2543</v>
      </c>
      <c r="G830" s="233" t="s">
        <v>2609</v>
      </c>
      <c r="H830" s="233"/>
      <c r="I830" s="233" t="s">
        <v>1469</v>
      </c>
      <c r="J830" s="325">
        <v>561387.56000000006</v>
      </c>
      <c r="K830" s="233" t="s">
        <v>2543</v>
      </c>
      <c r="L830" s="233" t="s">
        <v>2763</v>
      </c>
      <c r="M830" s="218" t="s">
        <v>2763</v>
      </c>
      <c r="Q830" s="218"/>
      <c r="AH830" s="233"/>
    </row>
    <row r="831" spans="3:34" ht="16" x14ac:dyDescent="0.35">
      <c r="C831" s="71" t="s">
        <v>2900</v>
      </c>
      <c r="D831" s="233" t="s">
        <v>1468</v>
      </c>
      <c r="E831" s="233" t="s">
        <v>2558</v>
      </c>
      <c r="F831" s="233" t="s">
        <v>2543</v>
      </c>
      <c r="G831" s="233" t="s">
        <v>2609</v>
      </c>
      <c r="H831" s="233"/>
      <c r="I831" s="233" t="s">
        <v>1469</v>
      </c>
      <c r="J831" s="325">
        <v>2381347.4500000002</v>
      </c>
      <c r="K831" s="233" t="s">
        <v>2543</v>
      </c>
      <c r="L831" s="233" t="s">
        <v>2763</v>
      </c>
      <c r="M831" s="218" t="s">
        <v>2763</v>
      </c>
      <c r="Q831" s="218"/>
      <c r="AH831" s="233"/>
    </row>
    <row r="832" spans="3:34" ht="16" x14ac:dyDescent="0.35">
      <c r="C832" s="71" t="s">
        <v>2900</v>
      </c>
      <c r="D832" s="233" t="s">
        <v>1468</v>
      </c>
      <c r="E832" s="233" t="s">
        <v>2557</v>
      </c>
      <c r="F832" s="233" t="s">
        <v>2543</v>
      </c>
      <c r="G832" s="233" t="s">
        <v>2609</v>
      </c>
      <c r="H832" s="233"/>
      <c r="I832" s="233" t="s">
        <v>1469</v>
      </c>
      <c r="J832" s="325">
        <v>1291273.99</v>
      </c>
      <c r="K832" s="233" t="s">
        <v>2543</v>
      </c>
      <c r="L832" s="233" t="s">
        <v>2763</v>
      </c>
      <c r="M832" s="218" t="s">
        <v>2763</v>
      </c>
      <c r="Q832" s="218"/>
      <c r="AH832" s="233"/>
    </row>
    <row r="833" spans="3:34" ht="16" x14ac:dyDescent="0.35">
      <c r="C833" s="71" t="s">
        <v>2900</v>
      </c>
      <c r="D833" s="233" t="s">
        <v>1468</v>
      </c>
      <c r="E833" s="233" t="s">
        <v>2573</v>
      </c>
      <c r="F833" s="233" t="s">
        <v>2543</v>
      </c>
      <c r="G833" s="233" t="s">
        <v>2609</v>
      </c>
      <c r="H833" s="233"/>
      <c r="I833" s="233" t="s">
        <v>1469</v>
      </c>
      <c r="J833" s="325">
        <v>51482.03</v>
      </c>
      <c r="K833" s="233" t="s">
        <v>2543</v>
      </c>
      <c r="L833" s="233" t="s">
        <v>2763</v>
      </c>
      <c r="M833" s="218" t="s">
        <v>2763</v>
      </c>
      <c r="Q833" s="218"/>
      <c r="AH833" s="233"/>
    </row>
    <row r="834" spans="3:34" ht="16" x14ac:dyDescent="0.35">
      <c r="C834" s="71" t="s">
        <v>2900</v>
      </c>
      <c r="D834" s="233" t="s">
        <v>1468</v>
      </c>
      <c r="E834" s="233" t="s">
        <v>2577</v>
      </c>
      <c r="F834" s="233" t="s">
        <v>2543</v>
      </c>
      <c r="G834" s="233" t="s">
        <v>2609</v>
      </c>
      <c r="H834" s="233"/>
      <c r="I834" s="233" t="s">
        <v>1469</v>
      </c>
      <c r="J834" s="325">
        <v>37517.279999999999</v>
      </c>
      <c r="K834" s="233" t="s">
        <v>2543</v>
      </c>
      <c r="L834" s="233" t="s">
        <v>2763</v>
      </c>
      <c r="M834" s="218" t="s">
        <v>2763</v>
      </c>
      <c r="Q834" s="218"/>
      <c r="AH834" s="233"/>
    </row>
    <row r="835" spans="3:34" ht="16" x14ac:dyDescent="0.35">
      <c r="C835" s="71" t="s">
        <v>2900</v>
      </c>
      <c r="D835" s="233" t="s">
        <v>1468</v>
      </c>
      <c r="E835" s="233" t="s">
        <v>2586</v>
      </c>
      <c r="F835" s="233" t="s">
        <v>2543</v>
      </c>
      <c r="G835" s="233" t="s">
        <v>2609</v>
      </c>
      <c r="H835" s="233"/>
      <c r="I835" s="233" t="s">
        <v>1469</v>
      </c>
      <c r="J835" s="325">
        <v>17148.05</v>
      </c>
      <c r="K835" s="233" t="s">
        <v>2543</v>
      </c>
      <c r="L835" s="233" t="s">
        <v>2763</v>
      </c>
      <c r="M835" s="218" t="s">
        <v>2763</v>
      </c>
      <c r="Q835" s="218"/>
      <c r="AH835" s="233"/>
    </row>
    <row r="836" spans="3:34" ht="16" x14ac:dyDescent="0.35">
      <c r="C836" s="71" t="s">
        <v>2900</v>
      </c>
      <c r="D836" s="233" t="s">
        <v>1468</v>
      </c>
      <c r="E836" s="233" t="s">
        <v>2579</v>
      </c>
      <c r="F836" s="233" t="s">
        <v>2543</v>
      </c>
      <c r="G836" s="233" t="s">
        <v>2609</v>
      </c>
      <c r="H836" s="233"/>
      <c r="I836" s="233" t="s">
        <v>1469</v>
      </c>
      <c r="J836" s="325">
        <v>37517.279999999999</v>
      </c>
      <c r="K836" s="233" t="s">
        <v>2543</v>
      </c>
      <c r="L836" s="233" t="s">
        <v>2763</v>
      </c>
      <c r="M836" s="218" t="s">
        <v>2763</v>
      </c>
      <c r="Q836" s="218"/>
      <c r="AH836" s="233"/>
    </row>
    <row r="837" spans="3:34" ht="16" x14ac:dyDescent="0.35">
      <c r="C837" s="71" t="s">
        <v>2900</v>
      </c>
      <c r="D837" s="233" t="s">
        <v>1468</v>
      </c>
      <c r="E837" s="233" t="s">
        <v>2602</v>
      </c>
      <c r="F837" s="233" t="s">
        <v>2543</v>
      </c>
      <c r="G837" s="233" t="s">
        <v>2609</v>
      </c>
      <c r="H837" s="233"/>
      <c r="I837" s="233" t="s">
        <v>1469</v>
      </c>
      <c r="J837" s="325">
        <v>24947.65</v>
      </c>
      <c r="K837" s="233" t="s">
        <v>2543</v>
      </c>
      <c r="L837" s="233" t="s">
        <v>2763</v>
      </c>
      <c r="M837" s="218" t="s">
        <v>2763</v>
      </c>
      <c r="Q837" s="218"/>
      <c r="AH837" s="233"/>
    </row>
    <row r="838" spans="3:34" ht="16" x14ac:dyDescent="0.35">
      <c r="C838" s="71" t="s">
        <v>2900</v>
      </c>
      <c r="D838" s="233" t="s">
        <v>1468</v>
      </c>
      <c r="E838" s="233" t="s">
        <v>2555</v>
      </c>
      <c r="F838" s="233" t="s">
        <v>2543</v>
      </c>
      <c r="G838" s="233" t="s">
        <v>2609</v>
      </c>
      <c r="H838" s="233"/>
      <c r="I838" s="233" t="s">
        <v>1469</v>
      </c>
      <c r="J838" s="325">
        <v>2623863.2000000002</v>
      </c>
      <c r="K838" s="233" t="s">
        <v>2543</v>
      </c>
      <c r="L838" s="233" t="s">
        <v>2763</v>
      </c>
      <c r="M838" s="218" t="s">
        <v>2763</v>
      </c>
      <c r="Q838" s="218"/>
      <c r="AH838" s="233"/>
    </row>
    <row r="839" spans="3:34" ht="16" x14ac:dyDescent="0.35">
      <c r="C839" s="71" t="s">
        <v>2901</v>
      </c>
      <c r="D839" s="233" t="s">
        <v>1468</v>
      </c>
      <c r="E839" s="233" t="s">
        <v>2573</v>
      </c>
      <c r="F839" s="233" t="s">
        <v>2543</v>
      </c>
      <c r="G839" s="233" t="s">
        <v>2609</v>
      </c>
      <c r="H839" s="233"/>
      <c r="I839" s="233" t="s">
        <v>1469</v>
      </c>
      <c r="J839" s="325">
        <v>6971.24</v>
      </c>
      <c r="K839" s="233" t="s">
        <v>2543</v>
      </c>
      <c r="L839" s="233" t="s">
        <v>2763</v>
      </c>
      <c r="M839" s="218" t="s">
        <v>2763</v>
      </c>
      <c r="Q839" s="218"/>
      <c r="AH839" s="233"/>
    </row>
    <row r="840" spans="3:34" x14ac:dyDescent="0.35">
      <c r="C840" s="233" t="s">
        <v>2644</v>
      </c>
      <c r="D840" s="233" t="s">
        <v>1468</v>
      </c>
      <c r="E840" s="233" t="s">
        <v>2571</v>
      </c>
      <c r="F840" s="233" t="s">
        <v>2543</v>
      </c>
      <c r="G840" s="233" t="s">
        <v>2609</v>
      </c>
      <c r="H840" s="233"/>
      <c r="I840" s="233" t="s">
        <v>1469</v>
      </c>
      <c r="J840" s="325">
        <v>41288.589999999997</v>
      </c>
      <c r="K840" s="233" t="s">
        <v>2543</v>
      </c>
      <c r="L840" s="233" t="s">
        <v>2763</v>
      </c>
      <c r="M840" s="218" t="s">
        <v>2763</v>
      </c>
      <c r="Q840" s="218"/>
      <c r="AH840" s="233"/>
    </row>
    <row r="841" spans="3:34" x14ac:dyDescent="0.35">
      <c r="C841" s="233" t="s">
        <v>2644</v>
      </c>
      <c r="D841" s="233" t="s">
        <v>1468</v>
      </c>
      <c r="E841" s="233" t="s">
        <v>2578</v>
      </c>
      <c r="F841" s="233" t="s">
        <v>2543</v>
      </c>
      <c r="G841" s="233" t="s">
        <v>2609</v>
      </c>
      <c r="H841" s="233"/>
      <c r="I841" s="233" t="s">
        <v>1469</v>
      </c>
      <c r="J841" s="325">
        <v>13876.42</v>
      </c>
      <c r="K841" s="233" t="s">
        <v>2543</v>
      </c>
      <c r="L841" s="233" t="s">
        <v>2763</v>
      </c>
      <c r="M841" s="218" t="s">
        <v>2763</v>
      </c>
      <c r="Q841" s="218"/>
      <c r="AH841" s="233"/>
    </row>
    <row r="842" spans="3:34" x14ac:dyDescent="0.35">
      <c r="C842" s="233" t="s">
        <v>2644</v>
      </c>
      <c r="D842" s="233" t="s">
        <v>1468</v>
      </c>
      <c r="E842" s="233" t="s">
        <v>2554</v>
      </c>
      <c r="F842" s="233" t="s">
        <v>2543</v>
      </c>
      <c r="G842" s="233" t="s">
        <v>2609</v>
      </c>
      <c r="H842" s="233"/>
      <c r="I842" s="233" t="s">
        <v>1469</v>
      </c>
      <c r="J842" s="325">
        <v>34280.269999999997</v>
      </c>
      <c r="K842" s="233" t="s">
        <v>2543</v>
      </c>
      <c r="L842" s="233" t="s">
        <v>2763</v>
      </c>
      <c r="M842" s="218" t="s">
        <v>2763</v>
      </c>
      <c r="Q842" s="218"/>
      <c r="AH842" s="233"/>
    </row>
    <row r="843" spans="3:34" x14ac:dyDescent="0.35">
      <c r="C843" s="233" t="s">
        <v>2644</v>
      </c>
      <c r="D843" s="233" t="s">
        <v>1468</v>
      </c>
      <c r="E843" s="233" t="s">
        <v>2583</v>
      </c>
      <c r="F843" s="233" t="s">
        <v>2543</v>
      </c>
      <c r="G843" s="233" t="s">
        <v>2609</v>
      </c>
      <c r="H843" s="233"/>
      <c r="I843" s="233" t="s">
        <v>1469</v>
      </c>
      <c r="J843" s="325">
        <v>43493.27</v>
      </c>
      <c r="K843" s="233" t="s">
        <v>2543</v>
      </c>
      <c r="L843" s="233" t="s">
        <v>2763</v>
      </c>
      <c r="M843" s="218" t="s">
        <v>2763</v>
      </c>
      <c r="Q843" s="218"/>
      <c r="AH843" s="233"/>
    </row>
    <row r="844" spans="3:34" ht="16" x14ac:dyDescent="0.35">
      <c r="C844" s="71" t="s">
        <v>2902</v>
      </c>
      <c r="D844" s="233" t="s">
        <v>1468</v>
      </c>
      <c r="E844" s="233" t="s">
        <v>2558</v>
      </c>
      <c r="F844" s="233" t="s">
        <v>2543</v>
      </c>
      <c r="G844" s="233" t="s">
        <v>2609</v>
      </c>
      <c r="H844" s="233"/>
      <c r="I844" s="233" t="s">
        <v>1469</v>
      </c>
      <c r="J844" s="325">
        <v>132.69999999999999</v>
      </c>
      <c r="K844" s="233" t="s">
        <v>2543</v>
      </c>
      <c r="L844" s="233" t="s">
        <v>2763</v>
      </c>
      <c r="M844" s="218" t="s">
        <v>2763</v>
      </c>
      <c r="Q844" s="218"/>
      <c r="AH844" s="233"/>
    </row>
    <row r="845" spans="3:34" ht="16" x14ac:dyDescent="0.35">
      <c r="C845" s="71" t="s">
        <v>2902</v>
      </c>
      <c r="D845" s="233" t="s">
        <v>1468</v>
      </c>
      <c r="E845" s="233" t="s">
        <v>2557</v>
      </c>
      <c r="F845" s="233" t="s">
        <v>2543</v>
      </c>
      <c r="G845" s="233" t="s">
        <v>2609</v>
      </c>
      <c r="H845" s="233"/>
      <c r="I845" s="233" t="s">
        <v>1469</v>
      </c>
      <c r="J845" s="325">
        <v>994171.81</v>
      </c>
      <c r="K845" s="233" t="s">
        <v>2543</v>
      </c>
      <c r="L845" s="233" t="s">
        <v>2763</v>
      </c>
      <c r="M845" s="218" t="s">
        <v>2763</v>
      </c>
      <c r="Q845" s="218"/>
      <c r="AH845" s="233"/>
    </row>
    <row r="846" spans="3:34" ht="16" x14ac:dyDescent="0.35">
      <c r="C846" s="71" t="s">
        <v>2902</v>
      </c>
      <c r="D846" s="233" t="s">
        <v>1468</v>
      </c>
      <c r="E846" s="233" t="s">
        <v>2586</v>
      </c>
      <c r="F846" s="233" t="s">
        <v>2543</v>
      </c>
      <c r="G846" s="233" t="s">
        <v>2609</v>
      </c>
      <c r="H846" s="233"/>
      <c r="I846" s="233" t="s">
        <v>1469</v>
      </c>
      <c r="J846" s="325">
        <v>27015.24</v>
      </c>
      <c r="K846" s="233" t="s">
        <v>2543</v>
      </c>
      <c r="L846" s="233" t="s">
        <v>2763</v>
      </c>
      <c r="M846" s="218" t="s">
        <v>2763</v>
      </c>
      <c r="Q846" s="218"/>
      <c r="AH846" s="233"/>
    </row>
    <row r="847" spans="3:34" ht="16" x14ac:dyDescent="0.35">
      <c r="C847" s="71" t="s">
        <v>2902</v>
      </c>
      <c r="D847" s="233" t="s">
        <v>1468</v>
      </c>
      <c r="E847" s="233" t="s">
        <v>2569</v>
      </c>
      <c r="F847" s="233" t="s">
        <v>2543</v>
      </c>
      <c r="G847" s="233" t="s">
        <v>2609</v>
      </c>
      <c r="H847" s="233"/>
      <c r="I847" s="233" t="s">
        <v>1469</v>
      </c>
      <c r="J847" s="325">
        <v>65129.440000000002</v>
      </c>
      <c r="K847" s="233" t="s">
        <v>2543</v>
      </c>
      <c r="L847" s="233" t="s">
        <v>2763</v>
      </c>
      <c r="M847" s="218" t="s">
        <v>2763</v>
      </c>
      <c r="Q847" s="218"/>
      <c r="AH847" s="233"/>
    </row>
    <row r="848" spans="3:34" ht="16" x14ac:dyDescent="0.35">
      <c r="C848" s="71" t="s">
        <v>2903</v>
      </c>
      <c r="D848" s="233" t="s">
        <v>1468</v>
      </c>
      <c r="E848" s="233" t="s">
        <v>2573</v>
      </c>
      <c r="F848" s="233" t="s">
        <v>2543</v>
      </c>
      <c r="G848" s="233" t="s">
        <v>2609</v>
      </c>
      <c r="H848" s="233"/>
      <c r="I848" s="233" t="s">
        <v>1469</v>
      </c>
      <c r="J848" s="325">
        <v>12844.14</v>
      </c>
      <c r="K848" s="233" t="s">
        <v>2543</v>
      </c>
      <c r="L848" s="233" t="s">
        <v>2763</v>
      </c>
      <c r="M848" s="218" t="s">
        <v>2763</v>
      </c>
      <c r="Q848" s="218"/>
      <c r="AH848" s="233"/>
    </row>
    <row r="849" spans="3:34" ht="16" x14ac:dyDescent="0.35">
      <c r="C849" s="71" t="s">
        <v>2903</v>
      </c>
      <c r="D849" s="233" t="s">
        <v>1468</v>
      </c>
      <c r="E849" s="233" t="s">
        <v>2598</v>
      </c>
      <c r="F849" s="233" t="s">
        <v>2543</v>
      </c>
      <c r="G849" s="233" t="s">
        <v>2609</v>
      </c>
      <c r="H849" s="233"/>
      <c r="I849" s="233" t="s">
        <v>1469</v>
      </c>
      <c r="J849" s="325">
        <v>198.82</v>
      </c>
      <c r="K849" s="233" t="s">
        <v>2543</v>
      </c>
      <c r="L849" s="233" t="s">
        <v>2763</v>
      </c>
      <c r="M849" s="218" t="s">
        <v>2763</v>
      </c>
      <c r="Q849" s="218"/>
      <c r="AH849" s="233"/>
    </row>
    <row r="850" spans="3:34" ht="16" x14ac:dyDescent="0.35">
      <c r="C850" s="71" t="s">
        <v>2904</v>
      </c>
      <c r="D850" s="233" t="s">
        <v>1468</v>
      </c>
      <c r="E850" s="233" t="s">
        <v>2571</v>
      </c>
      <c r="F850" s="233" t="s">
        <v>2543</v>
      </c>
      <c r="G850" s="233" t="s">
        <v>2609</v>
      </c>
      <c r="H850" s="233"/>
      <c r="I850" s="233" t="s">
        <v>1469</v>
      </c>
      <c r="J850" s="325">
        <v>1612.36</v>
      </c>
      <c r="K850" s="233" t="s">
        <v>2543</v>
      </c>
      <c r="L850" s="233" t="s">
        <v>2763</v>
      </c>
      <c r="M850" s="218" t="s">
        <v>2763</v>
      </c>
      <c r="Q850" s="218"/>
      <c r="AH850" s="233"/>
    </row>
    <row r="851" spans="3:34" ht="16" x14ac:dyDescent="0.35">
      <c r="C851" s="71" t="s">
        <v>2904</v>
      </c>
      <c r="D851" s="233" t="s">
        <v>1468</v>
      </c>
      <c r="E851" s="233" t="s">
        <v>2554</v>
      </c>
      <c r="F851" s="233" t="s">
        <v>2543</v>
      </c>
      <c r="G851" s="233" t="s">
        <v>2609</v>
      </c>
      <c r="H851" s="233"/>
      <c r="I851" s="233" t="s">
        <v>1469</v>
      </c>
      <c r="J851" s="325">
        <v>379.7</v>
      </c>
      <c r="K851" s="233" t="s">
        <v>2543</v>
      </c>
      <c r="L851" s="233" t="s">
        <v>2763</v>
      </c>
      <c r="M851" s="218" t="s">
        <v>2763</v>
      </c>
      <c r="Q851" s="218"/>
      <c r="AH851" s="233"/>
    </row>
    <row r="852" spans="3:34" ht="16" x14ac:dyDescent="0.35">
      <c r="C852" s="71" t="s">
        <v>2904</v>
      </c>
      <c r="D852" s="233" t="s">
        <v>1468</v>
      </c>
      <c r="E852" s="233" t="s">
        <v>2556</v>
      </c>
      <c r="F852" s="233" t="s">
        <v>2543</v>
      </c>
      <c r="G852" s="233" t="s">
        <v>2609</v>
      </c>
      <c r="H852" s="233"/>
      <c r="I852" s="233" t="s">
        <v>1469</v>
      </c>
      <c r="J852" s="325">
        <v>17875.54</v>
      </c>
      <c r="K852" s="233" t="s">
        <v>2543</v>
      </c>
      <c r="L852" s="233" t="s">
        <v>2763</v>
      </c>
      <c r="M852" s="218" t="s">
        <v>2763</v>
      </c>
      <c r="Q852" s="218"/>
      <c r="AH852" s="233"/>
    </row>
    <row r="853" spans="3:34" ht="16" x14ac:dyDescent="0.35">
      <c r="C853" s="71" t="s">
        <v>2904</v>
      </c>
      <c r="D853" s="233" t="s">
        <v>1468</v>
      </c>
      <c r="E853" s="233" t="s">
        <v>2573</v>
      </c>
      <c r="F853" s="233" t="s">
        <v>2543</v>
      </c>
      <c r="G853" s="233" t="s">
        <v>2609</v>
      </c>
      <c r="H853" s="233"/>
      <c r="I853" s="233" t="s">
        <v>1469</v>
      </c>
      <c r="J853" s="325">
        <v>84615.01</v>
      </c>
      <c r="K853" s="233" t="s">
        <v>2543</v>
      </c>
      <c r="L853" s="233" t="s">
        <v>2763</v>
      </c>
      <c r="M853" s="218" t="s">
        <v>2763</v>
      </c>
      <c r="Q853" s="218"/>
      <c r="AH853" s="233"/>
    </row>
    <row r="854" spans="3:34" ht="16" x14ac:dyDescent="0.35">
      <c r="C854" s="71" t="s">
        <v>2905</v>
      </c>
      <c r="D854" s="233" t="s">
        <v>1468</v>
      </c>
      <c r="E854" s="233" t="s">
        <v>2557</v>
      </c>
      <c r="F854" s="233" t="s">
        <v>2543</v>
      </c>
      <c r="G854" s="233" t="s">
        <v>2609</v>
      </c>
      <c r="H854" s="233"/>
      <c r="I854" s="233" t="s">
        <v>1469</v>
      </c>
      <c r="J854" s="325">
        <v>5800537.0899999999</v>
      </c>
      <c r="K854" s="233" t="s">
        <v>2543</v>
      </c>
      <c r="L854" s="233" t="s">
        <v>2763</v>
      </c>
      <c r="M854" s="218" t="s">
        <v>2763</v>
      </c>
      <c r="Q854" s="218"/>
      <c r="AH854" s="233"/>
    </row>
    <row r="855" spans="3:34" ht="16" x14ac:dyDescent="0.35">
      <c r="C855" s="71" t="s">
        <v>2906</v>
      </c>
      <c r="D855" s="233" t="s">
        <v>1468</v>
      </c>
      <c r="E855" s="233" t="s">
        <v>2572</v>
      </c>
      <c r="F855" s="233" t="s">
        <v>2543</v>
      </c>
      <c r="G855" s="233" t="s">
        <v>2609</v>
      </c>
      <c r="H855" s="233"/>
      <c r="I855" s="233" t="s">
        <v>1469</v>
      </c>
      <c r="J855" s="325">
        <v>6456000</v>
      </c>
      <c r="K855" s="233" t="s">
        <v>2543</v>
      </c>
      <c r="L855" s="233" t="s">
        <v>2763</v>
      </c>
      <c r="M855" s="218" t="s">
        <v>2763</v>
      </c>
      <c r="Q855" s="218"/>
      <c r="AH855" s="233"/>
    </row>
    <row r="856" spans="3:34" ht="16" x14ac:dyDescent="0.35">
      <c r="C856" s="71" t="s">
        <v>2906</v>
      </c>
      <c r="D856" s="233" t="s">
        <v>1468</v>
      </c>
      <c r="E856" s="233" t="s">
        <v>2564</v>
      </c>
      <c r="F856" s="233" t="s">
        <v>2543</v>
      </c>
      <c r="G856" s="233" t="s">
        <v>2609</v>
      </c>
      <c r="H856" s="233"/>
      <c r="I856" s="233" t="s">
        <v>1469</v>
      </c>
      <c r="J856" s="325">
        <v>23439843.079999998</v>
      </c>
      <c r="K856" s="233" t="s">
        <v>2543</v>
      </c>
      <c r="L856" s="233" t="s">
        <v>2763</v>
      </c>
      <c r="M856" s="218" t="s">
        <v>2763</v>
      </c>
      <c r="Q856" s="218"/>
      <c r="AH856" s="233"/>
    </row>
    <row r="857" spans="3:34" ht="16" x14ac:dyDescent="0.35">
      <c r="C857" s="71" t="s">
        <v>2906</v>
      </c>
      <c r="D857" s="233" t="s">
        <v>1468</v>
      </c>
      <c r="E857" s="233" t="s">
        <v>2568</v>
      </c>
      <c r="F857" s="233" t="s">
        <v>2543</v>
      </c>
      <c r="G857" s="233" t="s">
        <v>2609</v>
      </c>
      <c r="H857" s="233"/>
      <c r="I857" s="233" t="s">
        <v>1469</v>
      </c>
      <c r="J857" s="325">
        <v>7023257.46</v>
      </c>
      <c r="K857" s="233" t="s">
        <v>2543</v>
      </c>
      <c r="L857" s="233" t="s">
        <v>2763</v>
      </c>
      <c r="M857" s="218" t="s">
        <v>2763</v>
      </c>
      <c r="Q857" s="218"/>
      <c r="AH857" s="233"/>
    </row>
    <row r="858" spans="3:34" ht="16" x14ac:dyDescent="0.35">
      <c r="C858" s="71" t="s">
        <v>2906</v>
      </c>
      <c r="D858" s="233" t="s">
        <v>1468</v>
      </c>
      <c r="E858" s="233" t="s">
        <v>2584</v>
      </c>
      <c r="F858" s="233" t="s">
        <v>2543</v>
      </c>
      <c r="G858" s="233" t="s">
        <v>2609</v>
      </c>
      <c r="H858" s="233"/>
      <c r="I858" s="233" t="s">
        <v>1469</v>
      </c>
      <c r="J858" s="325">
        <v>679306.58</v>
      </c>
      <c r="K858" s="233" t="s">
        <v>2543</v>
      </c>
      <c r="L858" s="233" t="s">
        <v>2763</v>
      </c>
      <c r="M858" s="218" t="s">
        <v>2763</v>
      </c>
      <c r="Q858" s="218"/>
      <c r="AH858" s="233"/>
    </row>
    <row r="859" spans="3:34" ht="16" x14ac:dyDescent="0.35">
      <c r="C859" s="71" t="s">
        <v>2906</v>
      </c>
      <c r="D859" s="233" t="s">
        <v>1468</v>
      </c>
      <c r="E859" s="233" t="s">
        <v>2554</v>
      </c>
      <c r="F859" s="233" t="s">
        <v>2543</v>
      </c>
      <c r="G859" s="233" t="s">
        <v>2609</v>
      </c>
      <c r="H859" s="233"/>
      <c r="I859" s="233" t="s">
        <v>1469</v>
      </c>
      <c r="J859" s="325">
        <v>8561650.0500000007</v>
      </c>
      <c r="K859" s="233" t="s">
        <v>2543</v>
      </c>
      <c r="L859" s="233" t="s">
        <v>2763</v>
      </c>
      <c r="M859" s="218" t="s">
        <v>2763</v>
      </c>
      <c r="Q859" s="218"/>
      <c r="AH859" s="233"/>
    </row>
    <row r="860" spans="3:34" ht="16" x14ac:dyDescent="0.35">
      <c r="C860" s="71" t="s">
        <v>2905</v>
      </c>
      <c r="D860" s="233" t="s">
        <v>1468</v>
      </c>
      <c r="E860" s="233" t="s">
        <v>2554</v>
      </c>
      <c r="F860" s="233" t="s">
        <v>2543</v>
      </c>
      <c r="G860" s="233" t="s">
        <v>2609</v>
      </c>
      <c r="H860" s="233"/>
      <c r="I860" s="233" t="s">
        <v>1469</v>
      </c>
      <c r="J860" s="325">
        <v>517.78</v>
      </c>
      <c r="K860" s="233" t="s">
        <v>2543</v>
      </c>
      <c r="L860" s="233" t="s">
        <v>2763</v>
      </c>
      <c r="M860" s="218" t="s">
        <v>2763</v>
      </c>
      <c r="Q860" s="218"/>
      <c r="AH860" s="233"/>
    </row>
    <row r="861" spans="3:34" ht="16" x14ac:dyDescent="0.35">
      <c r="C861" s="71" t="s">
        <v>2905</v>
      </c>
      <c r="D861" s="233" t="s">
        <v>1468</v>
      </c>
      <c r="E861" s="233" t="s">
        <v>2556</v>
      </c>
      <c r="F861" s="233" t="s">
        <v>2543</v>
      </c>
      <c r="G861" s="233" t="s">
        <v>2609</v>
      </c>
      <c r="H861" s="233"/>
      <c r="I861" s="233" t="s">
        <v>1469</v>
      </c>
      <c r="J861" s="325">
        <v>14356.91</v>
      </c>
      <c r="K861" s="233" t="s">
        <v>2543</v>
      </c>
      <c r="L861" s="233" t="s">
        <v>2763</v>
      </c>
      <c r="M861" s="218" t="s">
        <v>2763</v>
      </c>
      <c r="Q861" s="218"/>
      <c r="AH861" s="233"/>
    </row>
    <row r="862" spans="3:34" ht="16" x14ac:dyDescent="0.35">
      <c r="C862" s="71" t="s">
        <v>2907</v>
      </c>
      <c r="D862" s="233" t="s">
        <v>1468</v>
      </c>
      <c r="E862" s="233" t="s">
        <v>2554</v>
      </c>
      <c r="F862" s="233" t="s">
        <v>2543</v>
      </c>
      <c r="G862" s="233" t="s">
        <v>2609</v>
      </c>
      <c r="H862" s="233"/>
      <c r="I862" s="233" t="s">
        <v>1469</v>
      </c>
      <c r="J862" s="325">
        <v>67874605.879999995</v>
      </c>
      <c r="K862" s="233" t="s">
        <v>2543</v>
      </c>
      <c r="L862" s="233" t="s">
        <v>2763</v>
      </c>
      <c r="M862" s="218" t="s">
        <v>2763</v>
      </c>
      <c r="Q862" s="218"/>
      <c r="AH862" s="233"/>
    </row>
    <row r="863" spans="3:34" ht="16" x14ac:dyDescent="0.35">
      <c r="C863" s="71" t="s">
        <v>2907</v>
      </c>
      <c r="D863" s="233" t="s">
        <v>1468</v>
      </c>
      <c r="E863" s="233" t="s">
        <v>2556</v>
      </c>
      <c r="F863" s="233" t="s">
        <v>2543</v>
      </c>
      <c r="G863" s="233" t="s">
        <v>2609</v>
      </c>
      <c r="H863" s="233"/>
      <c r="I863" s="233" t="s">
        <v>1469</v>
      </c>
      <c r="J863" s="325">
        <v>28153112.640000001</v>
      </c>
      <c r="K863" s="233" t="s">
        <v>2543</v>
      </c>
      <c r="L863" s="233" t="s">
        <v>2763</v>
      </c>
      <c r="M863" s="218" t="s">
        <v>2763</v>
      </c>
      <c r="Q863" s="218"/>
      <c r="AH863" s="233"/>
    </row>
    <row r="864" spans="3:34" x14ac:dyDescent="0.35">
      <c r="C864" s="233" t="s">
        <v>2907</v>
      </c>
      <c r="D864" s="233" t="s">
        <v>1468</v>
      </c>
      <c r="E864" s="233" t="s">
        <v>2593</v>
      </c>
      <c r="F864" s="233" t="s">
        <v>2543</v>
      </c>
      <c r="G864" s="233" t="s">
        <v>2609</v>
      </c>
      <c r="H864" s="233"/>
      <c r="I864" s="233" t="s">
        <v>1469</v>
      </c>
      <c r="J864" s="325">
        <v>520</v>
      </c>
      <c r="K864" s="233" t="s">
        <v>2543</v>
      </c>
      <c r="L864" s="233" t="s">
        <v>2763</v>
      </c>
      <c r="M864" s="218" t="s">
        <v>2763</v>
      </c>
      <c r="Q864" s="218"/>
      <c r="AH864" s="233"/>
    </row>
    <row r="865" spans="3:34" x14ac:dyDescent="0.35">
      <c r="C865" s="233" t="s">
        <v>2907</v>
      </c>
      <c r="D865" s="233" t="s">
        <v>1468</v>
      </c>
      <c r="E865" s="233" t="s">
        <v>2560</v>
      </c>
      <c r="F865" s="233" t="s">
        <v>2543</v>
      </c>
      <c r="G865" s="233" t="s">
        <v>2609</v>
      </c>
      <c r="H865" s="233"/>
      <c r="I865" s="233" t="s">
        <v>1469</v>
      </c>
      <c r="J865" s="325">
        <v>9404780</v>
      </c>
      <c r="K865" s="233" t="s">
        <v>2543</v>
      </c>
      <c r="L865" s="233" t="s">
        <v>2763</v>
      </c>
      <c r="M865" s="218" t="s">
        <v>2763</v>
      </c>
      <c r="Q865" s="218"/>
      <c r="AH865" s="233"/>
    </row>
    <row r="866" spans="3:34" x14ac:dyDescent="0.35">
      <c r="C866" s="233" t="s">
        <v>2907</v>
      </c>
      <c r="D866" s="233" t="s">
        <v>1468</v>
      </c>
      <c r="E866" s="233" t="s">
        <v>2599</v>
      </c>
      <c r="F866" s="233" t="s">
        <v>2543</v>
      </c>
      <c r="G866" s="233" t="s">
        <v>2609</v>
      </c>
      <c r="H866" s="233"/>
      <c r="I866" s="233" t="s">
        <v>1469</v>
      </c>
      <c r="J866" s="325">
        <v>32461</v>
      </c>
      <c r="K866" s="233" t="s">
        <v>2543</v>
      </c>
      <c r="L866" s="233" t="s">
        <v>2763</v>
      </c>
      <c r="M866" s="218" t="s">
        <v>2763</v>
      </c>
      <c r="Q866" s="218"/>
      <c r="AH866" s="233"/>
    </row>
    <row r="867" spans="3:34" x14ac:dyDescent="0.35">
      <c r="C867" s="233" t="s">
        <v>2907</v>
      </c>
      <c r="D867" s="233" t="s">
        <v>1468</v>
      </c>
      <c r="E867" s="233" t="s">
        <v>2598</v>
      </c>
      <c r="F867" s="233" t="s">
        <v>2543</v>
      </c>
      <c r="G867" s="233" t="s">
        <v>2609</v>
      </c>
      <c r="H867" s="233"/>
      <c r="I867" s="233" t="s">
        <v>1469</v>
      </c>
      <c r="J867" s="325">
        <v>25518.5</v>
      </c>
      <c r="K867" s="233" t="s">
        <v>2543</v>
      </c>
      <c r="L867" s="233" t="s">
        <v>2763</v>
      </c>
      <c r="M867" s="218" t="s">
        <v>2763</v>
      </c>
      <c r="Q867" s="218"/>
      <c r="AH867" s="233"/>
    </row>
    <row r="868" spans="3:34" x14ac:dyDescent="0.35">
      <c r="C868" s="233" t="s">
        <v>2907</v>
      </c>
      <c r="D868" s="233" t="s">
        <v>1468</v>
      </c>
      <c r="E868" s="233" t="s">
        <v>2563</v>
      </c>
      <c r="F868" s="233" t="s">
        <v>2543</v>
      </c>
      <c r="G868" s="233" t="s">
        <v>2609</v>
      </c>
      <c r="H868" s="233"/>
      <c r="I868" s="233" t="s">
        <v>1469</v>
      </c>
      <c r="J868" s="325">
        <v>6540000</v>
      </c>
      <c r="K868" s="233" t="s">
        <v>2543</v>
      </c>
      <c r="L868" s="233" t="s">
        <v>2763</v>
      </c>
      <c r="M868" s="218" t="s">
        <v>2763</v>
      </c>
      <c r="Q868" s="218"/>
      <c r="AH868" s="233"/>
    </row>
    <row r="869" spans="3:34" x14ac:dyDescent="0.35">
      <c r="C869" s="233" t="s">
        <v>2907</v>
      </c>
      <c r="D869" s="233" t="s">
        <v>1468</v>
      </c>
      <c r="E869" s="233" t="s">
        <v>2560</v>
      </c>
      <c r="F869" s="233" t="s">
        <v>2543</v>
      </c>
      <c r="G869" s="233" t="s">
        <v>2609</v>
      </c>
      <c r="H869" s="233"/>
      <c r="I869" s="233" t="s">
        <v>1469</v>
      </c>
      <c r="J869" s="325">
        <v>7445000</v>
      </c>
      <c r="K869" s="233" t="s">
        <v>2543</v>
      </c>
      <c r="L869" s="233" t="s">
        <v>2763</v>
      </c>
      <c r="M869" s="218" t="s">
        <v>2763</v>
      </c>
      <c r="Q869" s="218"/>
      <c r="AH869" s="233"/>
    </row>
    <row r="870" spans="3:34" x14ac:dyDescent="0.35">
      <c r="C870" s="233" t="s">
        <v>2907</v>
      </c>
      <c r="D870" s="233" t="s">
        <v>1468</v>
      </c>
      <c r="E870" s="233" t="s">
        <v>2599</v>
      </c>
      <c r="F870" s="233" t="s">
        <v>2543</v>
      </c>
      <c r="G870" s="233" t="s">
        <v>2609</v>
      </c>
      <c r="H870" s="233"/>
      <c r="I870" s="233" t="s">
        <v>1469</v>
      </c>
      <c r="J870" s="325">
        <v>22702</v>
      </c>
      <c r="K870" s="233" t="s">
        <v>2543</v>
      </c>
      <c r="L870" s="233" t="s">
        <v>2763</v>
      </c>
      <c r="M870" s="218" t="s">
        <v>2763</v>
      </c>
      <c r="Q870" s="218"/>
      <c r="AH870" s="233"/>
    </row>
    <row r="871" spans="3:34" x14ac:dyDescent="0.35">
      <c r="C871" s="233" t="s">
        <v>2907</v>
      </c>
      <c r="D871" s="233" t="s">
        <v>1471</v>
      </c>
      <c r="E871" s="233" t="s">
        <v>2566</v>
      </c>
      <c r="F871" s="233" t="s">
        <v>2543</v>
      </c>
      <c r="G871" s="233" t="s">
        <v>2609</v>
      </c>
      <c r="H871" s="233"/>
      <c r="I871" s="233" t="s">
        <v>1469</v>
      </c>
      <c r="J871" s="325">
        <v>37223485.719999999</v>
      </c>
      <c r="K871" s="233" t="s">
        <v>2543</v>
      </c>
      <c r="L871" s="233" t="s">
        <v>2763</v>
      </c>
      <c r="M871" s="218" t="s">
        <v>2763</v>
      </c>
      <c r="Q871" s="218"/>
      <c r="AH871" s="233"/>
    </row>
    <row r="872" spans="3:34" x14ac:dyDescent="0.35">
      <c r="C872" s="233" t="s">
        <v>2907</v>
      </c>
      <c r="D872" s="233" t="s">
        <v>1471</v>
      </c>
      <c r="E872" s="233" t="s">
        <v>2559</v>
      </c>
      <c r="F872" s="233" t="s">
        <v>2543</v>
      </c>
      <c r="G872" s="233" t="s">
        <v>2609</v>
      </c>
      <c r="H872" s="233"/>
      <c r="I872" s="233" t="s">
        <v>1469</v>
      </c>
      <c r="J872" s="325">
        <v>100200000</v>
      </c>
      <c r="K872" s="233" t="s">
        <v>2543</v>
      </c>
      <c r="L872" s="233" t="s">
        <v>2763</v>
      </c>
      <c r="M872" s="218" t="s">
        <v>2763</v>
      </c>
      <c r="Q872" s="218"/>
      <c r="AH872" s="233"/>
    </row>
    <row r="873" spans="3:34" x14ac:dyDescent="0.35">
      <c r="C873" s="233" t="s">
        <v>2907</v>
      </c>
      <c r="D873" s="233" t="s">
        <v>1471</v>
      </c>
      <c r="E873" s="233" t="s">
        <v>2570</v>
      </c>
      <c r="F873" s="233" t="s">
        <v>2543</v>
      </c>
      <c r="G873" s="233" t="s">
        <v>2609</v>
      </c>
      <c r="H873" s="233"/>
      <c r="I873" s="233" t="s">
        <v>1469</v>
      </c>
      <c r="J873" s="325">
        <v>15624947</v>
      </c>
      <c r="K873" s="233" t="s">
        <v>2543</v>
      </c>
      <c r="L873" s="233" t="s">
        <v>2763</v>
      </c>
      <c r="M873" s="218" t="s">
        <v>2763</v>
      </c>
      <c r="Q873" s="218"/>
      <c r="AH873" s="233"/>
    </row>
    <row r="874" spans="3:34" x14ac:dyDescent="0.35">
      <c r="C874" s="233" t="s">
        <v>2907</v>
      </c>
      <c r="D874" s="233" t="s">
        <v>1471</v>
      </c>
      <c r="E874" s="233" t="s">
        <v>2588</v>
      </c>
      <c r="F874" s="233" t="s">
        <v>2543</v>
      </c>
      <c r="G874" s="233" t="s">
        <v>2609</v>
      </c>
      <c r="H874" s="233"/>
      <c r="I874" s="233" t="s">
        <v>1469</v>
      </c>
      <c r="J874" s="325">
        <v>484945.05</v>
      </c>
      <c r="K874" s="233" t="s">
        <v>2543</v>
      </c>
      <c r="L874" s="233" t="s">
        <v>2763</v>
      </c>
      <c r="M874" s="218" t="s">
        <v>2763</v>
      </c>
      <c r="Q874" s="218"/>
      <c r="AH874" s="233"/>
    </row>
    <row r="875" spans="3:34" x14ac:dyDescent="0.35">
      <c r="C875" s="233" t="s">
        <v>2907</v>
      </c>
      <c r="D875" s="233" t="s">
        <v>1468</v>
      </c>
      <c r="E875" s="233" t="s">
        <v>2558</v>
      </c>
      <c r="F875" s="233" t="s">
        <v>2543</v>
      </c>
      <c r="G875" s="233" t="s">
        <v>2609</v>
      </c>
      <c r="H875" s="233"/>
      <c r="I875" s="233" t="s">
        <v>1469</v>
      </c>
      <c r="J875" s="325">
        <v>31041070.879999999</v>
      </c>
      <c r="K875" s="233" t="s">
        <v>2543</v>
      </c>
      <c r="L875" s="233" t="s">
        <v>2763</v>
      </c>
      <c r="M875" s="218" t="s">
        <v>2763</v>
      </c>
      <c r="Q875" s="218"/>
      <c r="AH875" s="233"/>
    </row>
    <row r="876" spans="3:34" x14ac:dyDescent="0.35">
      <c r="C876" s="233" t="s">
        <v>2907</v>
      </c>
      <c r="D876" s="233" t="s">
        <v>1468</v>
      </c>
      <c r="E876" s="233" t="s">
        <v>2557</v>
      </c>
      <c r="F876" s="233" t="s">
        <v>2543</v>
      </c>
      <c r="G876" s="233" t="s">
        <v>2609</v>
      </c>
      <c r="H876" s="233"/>
      <c r="I876" s="233" t="s">
        <v>1469</v>
      </c>
      <c r="J876" s="325">
        <v>17923783.75</v>
      </c>
      <c r="K876" s="233" t="s">
        <v>2543</v>
      </c>
      <c r="L876" s="233" t="s">
        <v>2763</v>
      </c>
      <c r="M876" s="218" t="s">
        <v>2763</v>
      </c>
      <c r="Q876" s="218"/>
      <c r="AH876" s="233"/>
    </row>
    <row r="877" spans="3:34" x14ac:dyDescent="0.35">
      <c r="C877" s="233" t="s">
        <v>2907</v>
      </c>
      <c r="D877" s="233" t="s">
        <v>1468</v>
      </c>
      <c r="E877" s="233" t="s">
        <v>2592</v>
      </c>
      <c r="F877" s="233" t="s">
        <v>2543</v>
      </c>
      <c r="G877" s="233" t="s">
        <v>2609</v>
      </c>
      <c r="H877" s="233"/>
      <c r="I877" s="233" t="s">
        <v>1469</v>
      </c>
      <c r="J877" s="325">
        <v>217240</v>
      </c>
      <c r="K877" s="233" t="s">
        <v>2543</v>
      </c>
      <c r="L877" s="233" t="s">
        <v>2763</v>
      </c>
      <c r="M877" s="218" t="s">
        <v>2763</v>
      </c>
      <c r="Q877" s="218"/>
      <c r="AH877" s="233"/>
    </row>
    <row r="878" spans="3:34" x14ac:dyDescent="0.35">
      <c r="C878" s="233" t="s">
        <v>2907</v>
      </c>
      <c r="D878" s="233" t="s">
        <v>1468</v>
      </c>
      <c r="E878" s="233" t="s">
        <v>2573</v>
      </c>
      <c r="F878" s="233" t="s">
        <v>2543</v>
      </c>
      <c r="G878" s="233" t="s">
        <v>2609</v>
      </c>
      <c r="H878" s="233"/>
      <c r="I878" s="233" t="s">
        <v>1469</v>
      </c>
      <c r="J878" s="325">
        <v>798143.62</v>
      </c>
      <c r="K878" s="233" t="s">
        <v>2543</v>
      </c>
      <c r="L878" s="233" t="s">
        <v>2763</v>
      </c>
      <c r="M878" s="218" t="s">
        <v>2763</v>
      </c>
      <c r="Q878" s="218"/>
      <c r="AH878" s="233"/>
    </row>
    <row r="879" spans="3:34" x14ac:dyDescent="0.35">
      <c r="C879" s="233" t="s">
        <v>2907</v>
      </c>
      <c r="D879" s="233" t="s">
        <v>1468</v>
      </c>
      <c r="E879" s="233" t="s">
        <v>2577</v>
      </c>
      <c r="F879" s="233" t="s">
        <v>2543</v>
      </c>
      <c r="G879" s="233" t="s">
        <v>2609</v>
      </c>
      <c r="H879" s="233"/>
      <c r="I879" s="233" t="s">
        <v>1469</v>
      </c>
      <c r="J879" s="325">
        <v>1908990</v>
      </c>
      <c r="K879" s="233" t="s">
        <v>2543</v>
      </c>
      <c r="L879" s="233" t="s">
        <v>2763</v>
      </c>
      <c r="M879" s="218" t="s">
        <v>2763</v>
      </c>
      <c r="Q879" s="218"/>
      <c r="AH879" s="233"/>
    </row>
    <row r="880" spans="3:34" x14ac:dyDescent="0.35">
      <c r="C880" s="233" t="s">
        <v>2907</v>
      </c>
      <c r="D880" s="233" t="s">
        <v>1468</v>
      </c>
      <c r="E880" s="233" t="s">
        <v>2586</v>
      </c>
      <c r="F880" s="233" t="s">
        <v>2543</v>
      </c>
      <c r="G880" s="233" t="s">
        <v>2609</v>
      </c>
      <c r="H880" s="233"/>
      <c r="I880" s="233" t="s">
        <v>1469</v>
      </c>
      <c r="J880" s="325">
        <v>313800.36</v>
      </c>
      <c r="K880" s="233" t="s">
        <v>2543</v>
      </c>
      <c r="L880" s="233" t="s">
        <v>2763</v>
      </c>
      <c r="M880" s="218" t="s">
        <v>2763</v>
      </c>
      <c r="Q880" s="218"/>
      <c r="AH880" s="233"/>
    </row>
    <row r="881" spans="3:34" x14ac:dyDescent="0.35">
      <c r="C881" s="233" t="s">
        <v>2907</v>
      </c>
      <c r="D881" s="233" t="s">
        <v>1468</v>
      </c>
      <c r="E881" s="233" t="s">
        <v>2579</v>
      </c>
      <c r="F881" s="233" t="s">
        <v>2543</v>
      </c>
      <c r="G881" s="233" t="s">
        <v>2609</v>
      </c>
      <c r="H881" s="233"/>
      <c r="I881" s="233" t="s">
        <v>1469</v>
      </c>
      <c r="J881" s="325">
        <v>1843990</v>
      </c>
      <c r="K881" s="233" t="s">
        <v>2543</v>
      </c>
      <c r="L881" s="233" t="s">
        <v>2763</v>
      </c>
      <c r="M881" s="218" t="s">
        <v>2763</v>
      </c>
      <c r="Q881" s="218"/>
      <c r="AH881" s="233"/>
    </row>
    <row r="882" spans="3:34" x14ac:dyDescent="0.35">
      <c r="C882" s="233" t="s">
        <v>2907</v>
      </c>
      <c r="D882" s="233" t="s">
        <v>1468</v>
      </c>
      <c r="E882" s="233" t="s">
        <v>2555</v>
      </c>
      <c r="F882" s="233" t="s">
        <v>2543</v>
      </c>
      <c r="G882" s="233" t="s">
        <v>2609</v>
      </c>
      <c r="H882" s="233"/>
      <c r="I882" s="233" t="s">
        <v>1469</v>
      </c>
      <c r="J882" s="325">
        <v>36899604.799999997</v>
      </c>
      <c r="K882" s="233" t="s">
        <v>2543</v>
      </c>
      <c r="L882" s="233" t="s">
        <v>2763</v>
      </c>
      <c r="M882" s="218" t="s">
        <v>2763</v>
      </c>
      <c r="Q882" s="218"/>
      <c r="AH882" s="233"/>
    </row>
    <row r="883" spans="3:34" ht="16" x14ac:dyDescent="0.35">
      <c r="C883" s="71" t="s">
        <v>2908</v>
      </c>
      <c r="D883" s="233" t="s">
        <v>1468</v>
      </c>
      <c r="E883" s="233" t="s">
        <v>2558</v>
      </c>
      <c r="F883" s="233" t="s">
        <v>2543</v>
      </c>
      <c r="G883" s="233" t="s">
        <v>2609</v>
      </c>
      <c r="H883" s="233"/>
      <c r="I883" s="233" t="s">
        <v>1469</v>
      </c>
      <c r="J883" s="325">
        <v>214531.15</v>
      </c>
      <c r="K883" s="233" t="s">
        <v>2543</v>
      </c>
      <c r="L883" s="233" t="s">
        <v>2763</v>
      </c>
      <c r="M883" s="218" t="s">
        <v>2763</v>
      </c>
      <c r="Q883" s="218"/>
      <c r="AH883" s="233"/>
    </row>
    <row r="884" spans="3:34" ht="16" x14ac:dyDescent="0.35">
      <c r="C884" s="71" t="s">
        <v>2908</v>
      </c>
      <c r="D884" s="233" t="s">
        <v>1468</v>
      </c>
      <c r="E884" s="233" t="s">
        <v>2557</v>
      </c>
      <c r="F884" s="233" t="s">
        <v>2543</v>
      </c>
      <c r="G884" s="233" t="s">
        <v>2609</v>
      </c>
      <c r="H884" s="233"/>
      <c r="I884" s="233" t="s">
        <v>1469</v>
      </c>
      <c r="J884" s="325">
        <v>967979.41</v>
      </c>
      <c r="K884" s="233" t="s">
        <v>2543</v>
      </c>
      <c r="L884" s="233" t="s">
        <v>2763</v>
      </c>
      <c r="M884" s="218" t="s">
        <v>2763</v>
      </c>
      <c r="Q884" s="218"/>
      <c r="AH884" s="233"/>
    </row>
    <row r="885" spans="3:34" ht="16" x14ac:dyDescent="0.35">
      <c r="C885" s="71" t="s">
        <v>2908</v>
      </c>
      <c r="D885" s="233" t="s">
        <v>1468</v>
      </c>
      <c r="E885" s="233" t="s">
        <v>2573</v>
      </c>
      <c r="F885" s="233" t="s">
        <v>2543</v>
      </c>
      <c r="G885" s="233" t="s">
        <v>2609</v>
      </c>
      <c r="H885" s="233"/>
      <c r="I885" s="233" t="s">
        <v>1469</v>
      </c>
      <c r="J885" s="325">
        <v>764.54</v>
      </c>
      <c r="K885" s="233" t="s">
        <v>2543</v>
      </c>
      <c r="L885" s="233" t="s">
        <v>2763</v>
      </c>
      <c r="M885" s="218" t="s">
        <v>2763</v>
      </c>
      <c r="Q885" s="218"/>
      <c r="AH885" s="233"/>
    </row>
    <row r="886" spans="3:34" ht="16" x14ac:dyDescent="0.35">
      <c r="C886" s="71" t="s">
        <v>2908</v>
      </c>
      <c r="D886" s="233" t="s">
        <v>1468</v>
      </c>
      <c r="E886" s="233" t="s">
        <v>2555</v>
      </c>
      <c r="F886" s="233" t="s">
        <v>2543</v>
      </c>
      <c r="G886" s="233" t="s">
        <v>2609</v>
      </c>
      <c r="H886" s="233"/>
      <c r="I886" s="233" t="s">
        <v>1469</v>
      </c>
      <c r="J886" s="325">
        <v>279022.14</v>
      </c>
      <c r="K886" s="233" t="s">
        <v>2543</v>
      </c>
      <c r="L886" s="233" t="s">
        <v>2763</v>
      </c>
      <c r="M886" s="218" t="s">
        <v>2763</v>
      </c>
      <c r="Q886" s="218"/>
      <c r="AH886" s="233"/>
    </row>
    <row r="887" spans="3:34" ht="16" x14ac:dyDescent="0.35">
      <c r="C887" s="71" t="s">
        <v>2908</v>
      </c>
      <c r="D887" s="233" t="s">
        <v>1468</v>
      </c>
      <c r="E887" s="233" t="s">
        <v>2571</v>
      </c>
      <c r="F887" s="233" t="s">
        <v>2543</v>
      </c>
      <c r="G887" s="233" t="s">
        <v>2609</v>
      </c>
      <c r="H887" s="233"/>
      <c r="I887" s="233" t="s">
        <v>1469</v>
      </c>
      <c r="J887" s="325">
        <v>17144.080000000002</v>
      </c>
      <c r="K887" s="233" t="s">
        <v>2543</v>
      </c>
      <c r="L887" s="233" t="s">
        <v>2763</v>
      </c>
      <c r="M887" s="218" t="s">
        <v>2763</v>
      </c>
      <c r="Q887" s="218"/>
      <c r="AH887" s="233"/>
    </row>
    <row r="888" spans="3:34" ht="16" x14ac:dyDescent="0.35">
      <c r="C888" s="71" t="s">
        <v>2908</v>
      </c>
      <c r="D888" s="233" t="s">
        <v>1468</v>
      </c>
      <c r="E888" s="233" t="s">
        <v>2578</v>
      </c>
      <c r="F888" s="233" t="s">
        <v>2543</v>
      </c>
      <c r="G888" s="233" t="s">
        <v>2609</v>
      </c>
      <c r="H888" s="233"/>
      <c r="I888" s="233" t="s">
        <v>1469</v>
      </c>
      <c r="J888" s="325">
        <v>4081.15</v>
      </c>
      <c r="K888" s="233" t="s">
        <v>2543</v>
      </c>
      <c r="L888" s="233" t="s">
        <v>2763</v>
      </c>
      <c r="M888" s="218" t="s">
        <v>2763</v>
      </c>
      <c r="Q888" s="218"/>
      <c r="AH888" s="233"/>
    </row>
    <row r="889" spans="3:34" ht="16" x14ac:dyDescent="0.35">
      <c r="C889" s="71" t="s">
        <v>2908</v>
      </c>
      <c r="D889" s="233" t="s">
        <v>1468</v>
      </c>
      <c r="E889" s="233" t="s">
        <v>2554</v>
      </c>
      <c r="F889" s="233" t="s">
        <v>2543</v>
      </c>
      <c r="G889" s="233" t="s">
        <v>2609</v>
      </c>
      <c r="H889" s="233"/>
      <c r="I889" s="233" t="s">
        <v>1469</v>
      </c>
      <c r="J889" s="325">
        <v>547.95000000000005</v>
      </c>
      <c r="K889" s="233" t="s">
        <v>2543</v>
      </c>
      <c r="L889" s="233" t="s">
        <v>2763</v>
      </c>
      <c r="M889" s="218" t="s">
        <v>2763</v>
      </c>
      <c r="Q889" s="218"/>
      <c r="AH889" s="233"/>
    </row>
    <row r="890" spans="3:34" ht="16" x14ac:dyDescent="0.35">
      <c r="C890" s="71" t="s">
        <v>2908</v>
      </c>
      <c r="D890" s="233" t="s">
        <v>1468</v>
      </c>
      <c r="E890" s="233" t="s">
        <v>2556</v>
      </c>
      <c r="F890" s="233" t="s">
        <v>2543</v>
      </c>
      <c r="G890" s="233" t="s">
        <v>2609</v>
      </c>
      <c r="H890" s="233"/>
      <c r="I890" s="233" t="s">
        <v>1469</v>
      </c>
      <c r="J890" s="325">
        <v>6411.88</v>
      </c>
      <c r="K890" s="233" t="s">
        <v>2543</v>
      </c>
      <c r="L890" s="233" t="s">
        <v>2763</v>
      </c>
      <c r="M890" s="218" t="s">
        <v>2763</v>
      </c>
      <c r="Q890" s="218"/>
      <c r="AH890" s="233"/>
    </row>
    <row r="891" spans="3:34" x14ac:dyDescent="0.35">
      <c r="C891" s="233" t="s">
        <v>2908</v>
      </c>
      <c r="D891" s="233" t="s">
        <v>1468</v>
      </c>
      <c r="E891" s="233" t="s">
        <v>2593</v>
      </c>
      <c r="F891" s="233" t="s">
        <v>2543</v>
      </c>
      <c r="G891" s="233" t="s">
        <v>2609</v>
      </c>
      <c r="H891" s="233"/>
      <c r="I891" s="233" t="s">
        <v>1469</v>
      </c>
      <c r="J891" s="325">
        <v>2100</v>
      </c>
      <c r="K891" s="233" t="s">
        <v>2543</v>
      </c>
      <c r="L891" s="233" t="s">
        <v>2763</v>
      </c>
      <c r="M891" s="218" t="s">
        <v>2763</v>
      </c>
      <c r="Q891" s="218"/>
      <c r="AH891" s="233"/>
    </row>
    <row r="892" spans="3:34" x14ac:dyDescent="0.35">
      <c r="C892" s="233" t="s">
        <v>2908</v>
      </c>
      <c r="D892" s="233" t="s">
        <v>1468</v>
      </c>
      <c r="E892" s="233" t="s">
        <v>2563</v>
      </c>
      <c r="F892" s="233" t="s">
        <v>2543</v>
      </c>
      <c r="G892" s="233" t="s">
        <v>2609</v>
      </c>
      <c r="H892" s="233"/>
      <c r="I892" s="233" t="s">
        <v>1469</v>
      </c>
      <c r="J892" s="325">
        <v>16500</v>
      </c>
      <c r="K892" s="233" t="s">
        <v>2543</v>
      </c>
      <c r="L892" s="233" t="s">
        <v>2763</v>
      </c>
      <c r="M892" s="218" t="s">
        <v>2763</v>
      </c>
      <c r="Q892" s="218"/>
      <c r="AH892" s="233"/>
    </row>
    <row r="893" spans="3:34" x14ac:dyDescent="0.35">
      <c r="C893" s="233" t="s">
        <v>2908</v>
      </c>
      <c r="D893" s="233" t="s">
        <v>1468</v>
      </c>
      <c r="E893" s="233" t="s">
        <v>2560</v>
      </c>
      <c r="F893" s="233" t="s">
        <v>2543</v>
      </c>
      <c r="G893" s="233" t="s">
        <v>2609</v>
      </c>
      <c r="H893" s="233"/>
      <c r="I893" s="233" t="s">
        <v>1469</v>
      </c>
      <c r="J893" s="325">
        <v>95703.55</v>
      </c>
      <c r="K893" s="233" t="s">
        <v>2543</v>
      </c>
      <c r="L893" s="233" t="s">
        <v>2763</v>
      </c>
      <c r="M893" s="218" t="s">
        <v>2763</v>
      </c>
      <c r="Q893" s="218"/>
      <c r="AH893" s="233"/>
    </row>
    <row r="894" spans="3:34" x14ac:dyDescent="0.35">
      <c r="C894" s="233" t="s">
        <v>2647</v>
      </c>
      <c r="D894" s="233" t="s">
        <v>1468</v>
      </c>
      <c r="E894" s="233" t="s">
        <v>2580</v>
      </c>
      <c r="F894" s="233" t="s">
        <v>2543</v>
      </c>
      <c r="G894" s="233" t="s">
        <v>2609</v>
      </c>
      <c r="H894" s="233"/>
      <c r="I894" s="233" t="s">
        <v>1469</v>
      </c>
      <c r="J894" s="325">
        <v>7013.47</v>
      </c>
      <c r="K894" s="233" t="s">
        <v>2543</v>
      </c>
      <c r="L894" s="233" t="s">
        <v>2763</v>
      </c>
      <c r="M894" s="218" t="s">
        <v>2763</v>
      </c>
      <c r="Q894" s="218"/>
      <c r="AH894" s="233"/>
    </row>
    <row r="895" spans="3:34" x14ac:dyDescent="0.35">
      <c r="C895" s="233" t="s">
        <v>2647</v>
      </c>
      <c r="D895" s="233" t="s">
        <v>1472</v>
      </c>
      <c r="E895" s="233" t="s">
        <v>2604</v>
      </c>
      <c r="F895" s="233" t="s">
        <v>2543</v>
      </c>
      <c r="G895" s="233" t="s">
        <v>2609</v>
      </c>
      <c r="H895" s="233"/>
      <c r="I895" s="233" t="s">
        <v>1469</v>
      </c>
      <c r="J895" s="325">
        <v>149978.57999999999</v>
      </c>
      <c r="K895" s="233" t="s">
        <v>2543</v>
      </c>
      <c r="L895" s="233" t="s">
        <v>2763</v>
      </c>
      <c r="M895" s="218" t="s">
        <v>2763</v>
      </c>
      <c r="Q895" s="218"/>
      <c r="AH895" s="233"/>
    </row>
    <row r="896" spans="3:34" x14ac:dyDescent="0.35">
      <c r="C896" s="233" t="s">
        <v>2647</v>
      </c>
      <c r="D896" s="233" t="s">
        <v>1472</v>
      </c>
      <c r="E896" s="233" t="s">
        <v>2605</v>
      </c>
      <c r="F896" s="233" t="s">
        <v>2543</v>
      </c>
      <c r="G896" s="233" t="s">
        <v>2609</v>
      </c>
      <c r="H896" s="233"/>
      <c r="I896" s="233" t="s">
        <v>1469</v>
      </c>
      <c r="J896" s="325">
        <v>50000</v>
      </c>
      <c r="K896" s="233" t="s">
        <v>2543</v>
      </c>
      <c r="L896" s="233" t="s">
        <v>2763</v>
      </c>
      <c r="M896" s="218" t="s">
        <v>2763</v>
      </c>
      <c r="Q896" s="218"/>
      <c r="AH896" s="233"/>
    </row>
    <row r="897" spans="3:34" x14ac:dyDescent="0.35">
      <c r="C897" s="233" t="s">
        <v>2647</v>
      </c>
      <c r="D897" s="233" t="s">
        <v>1472</v>
      </c>
      <c r="E897" s="233" t="s">
        <v>2597</v>
      </c>
      <c r="F897" s="233" t="s">
        <v>2543</v>
      </c>
      <c r="G897" s="233" t="s">
        <v>2609</v>
      </c>
      <c r="H897" s="233"/>
      <c r="I897" s="233" t="s">
        <v>1469</v>
      </c>
      <c r="J897" s="325">
        <v>500000</v>
      </c>
      <c r="K897" s="233" t="s">
        <v>2543</v>
      </c>
      <c r="L897" s="233" t="s">
        <v>2763</v>
      </c>
      <c r="M897" s="218" t="s">
        <v>2763</v>
      </c>
      <c r="Q897" s="218"/>
      <c r="AH897" s="233"/>
    </row>
    <row r="898" spans="3:34" x14ac:dyDescent="0.35">
      <c r="C898" s="233" t="s">
        <v>2647</v>
      </c>
      <c r="D898" s="233" t="s">
        <v>1472</v>
      </c>
      <c r="E898" s="233" t="s">
        <v>2595</v>
      </c>
      <c r="F898" s="233" t="s">
        <v>2543</v>
      </c>
      <c r="G898" s="233" t="s">
        <v>2609</v>
      </c>
      <c r="H898" s="233"/>
      <c r="I898" s="233" t="s">
        <v>1469</v>
      </c>
      <c r="J898" s="325">
        <v>100000</v>
      </c>
      <c r="K898" s="233" t="s">
        <v>2543</v>
      </c>
      <c r="L898" s="233" t="s">
        <v>2763</v>
      </c>
      <c r="M898" s="218" t="s">
        <v>2763</v>
      </c>
      <c r="Q898" s="218"/>
      <c r="AH898" s="233"/>
    </row>
    <row r="899" spans="3:34" x14ac:dyDescent="0.35">
      <c r="C899" s="233" t="s">
        <v>2909</v>
      </c>
      <c r="D899" s="233" t="s">
        <v>1468</v>
      </c>
      <c r="E899" s="233" t="s">
        <v>2593</v>
      </c>
      <c r="F899" s="233" t="s">
        <v>2543</v>
      </c>
      <c r="G899" s="233" t="s">
        <v>2609</v>
      </c>
      <c r="H899" s="233"/>
      <c r="I899" s="233" t="s">
        <v>1469</v>
      </c>
      <c r="J899" s="325">
        <v>180</v>
      </c>
      <c r="K899" s="233" t="s">
        <v>2543</v>
      </c>
      <c r="L899" s="233" t="s">
        <v>2763</v>
      </c>
      <c r="M899" s="218" t="s">
        <v>2763</v>
      </c>
      <c r="Q899" s="218"/>
      <c r="AH899" s="233"/>
    </row>
    <row r="900" spans="3:34" x14ac:dyDescent="0.35">
      <c r="C900" s="233" t="s">
        <v>2909</v>
      </c>
      <c r="D900" s="233" t="s">
        <v>1468</v>
      </c>
      <c r="E900" s="233" t="s">
        <v>2563</v>
      </c>
      <c r="F900" s="233" t="s">
        <v>2543</v>
      </c>
      <c r="G900" s="233" t="s">
        <v>2609</v>
      </c>
      <c r="H900" s="233"/>
      <c r="I900" s="233" t="s">
        <v>1469</v>
      </c>
      <c r="J900" s="325">
        <v>267960</v>
      </c>
      <c r="K900" s="233" t="s">
        <v>2543</v>
      </c>
      <c r="L900" s="233" t="s">
        <v>2763</v>
      </c>
      <c r="M900" s="218" t="s">
        <v>2763</v>
      </c>
      <c r="Q900" s="218"/>
      <c r="AH900" s="233"/>
    </row>
    <row r="901" spans="3:34" x14ac:dyDescent="0.35">
      <c r="C901" s="233" t="s">
        <v>2909</v>
      </c>
      <c r="D901" s="233" t="s">
        <v>1468</v>
      </c>
      <c r="E901" s="233" t="s">
        <v>2560</v>
      </c>
      <c r="F901" s="233" t="s">
        <v>2543</v>
      </c>
      <c r="G901" s="233" t="s">
        <v>2609</v>
      </c>
      <c r="H901" s="233"/>
      <c r="I901" s="233" t="s">
        <v>1469</v>
      </c>
      <c r="J901" s="325">
        <v>481991.75</v>
      </c>
      <c r="K901" s="233" t="s">
        <v>2543</v>
      </c>
      <c r="L901" s="233" t="s">
        <v>2763</v>
      </c>
      <c r="M901" s="218" t="s">
        <v>2763</v>
      </c>
      <c r="Q901" s="218"/>
      <c r="AH901" s="233"/>
    </row>
    <row r="902" spans="3:34" x14ac:dyDescent="0.35">
      <c r="C902" s="233" t="s">
        <v>2909</v>
      </c>
      <c r="D902" s="233" t="s">
        <v>1468</v>
      </c>
      <c r="E902" s="233" t="s">
        <v>2558</v>
      </c>
      <c r="F902" s="233" t="s">
        <v>2543</v>
      </c>
      <c r="G902" s="233" t="s">
        <v>2609</v>
      </c>
      <c r="H902" s="233"/>
      <c r="I902" s="233" t="s">
        <v>1469</v>
      </c>
      <c r="J902" s="325">
        <v>397237.23</v>
      </c>
      <c r="K902" s="233" t="s">
        <v>2543</v>
      </c>
      <c r="L902" s="233" t="s">
        <v>2763</v>
      </c>
      <c r="M902" s="218" t="s">
        <v>2763</v>
      </c>
      <c r="Q902" s="218"/>
      <c r="AH902" s="233"/>
    </row>
    <row r="903" spans="3:34" x14ac:dyDescent="0.35">
      <c r="C903" s="233" t="s">
        <v>2909</v>
      </c>
      <c r="D903" s="233" t="s">
        <v>1468</v>
      </c>
      <c r="E903" s="233" t="s">
        <v>2557</v>
      </c>
      <c r="F903" s="233" t="s">
        <v>2543</v>
      </c>
      <c r="G903" s="233" t="s">
        <v>2609</v>
      </c>
      <c r="H903" s="233"/>
      <c r="I903" s="233" t="s">
        <v>1469</v>
      </c>
      <c r="J903" s="325">
        <v>29459</v>
      </c>
      <c r="K903" s="233" t="s">
        <v>2543</v>
      </c>
      <c r="L903" s="233" t="s">
        <v>2763</v>
      </c>
      <c r="M903" s="218" t="s">
        <v>2763</v>
      </c>
      <c r="Q903" s="218"/>
      <c r="AH903" s="233"/>
    </row>
    <row r="904" spans="3:34" x14ac:dyDescent="0.35">
      <c r="C904" s="233" t="s">
        <v>2909</v>
      </c>
      <c r="D904" s="233" t="s">
        <v>1468</v>
      </c>
      <c r="E904" s="233" t="s">
        <v>2573</v>
      </c>
      <c r="F904" s="233" t="s">
        <v>2543</v>
      </c>
      <c r="G904" s="233" t="s">
        <v>2609</v>
      </c>
      <c r="H904" s="233"/>
      <c r="I904" s="233" t="s">
        <v>1469</v>
      </c>
      <c r="J904" s="325">
        <v>35625.29</v>
      </c>
      <c r="K904" s="233" t="s">
        <v>2543</v>
      </c>
      <c r="L904" s="233" t="s">
        <v>2763</v>
      </c>
      <c r="M904" s="218" t="s">
        <v>2763</v>
      </c>
      <c r="Q904" s="218"/>
      <c r="AH904" s="233"/>
    </row>
    <row r="905" spans="3:34" x14ac:dyDescent="0.35">
      <c r="C905" s="233" t="s">
        <v>2909</v>
      </c>
      <c r="D905" s="233" t="s">
        <v>1468</v>
      </c>
      <c r="E905" s="233" t="s">
        <v>2577</v>
      </c>
      <c r="F905" s="233" t="s">
        <v>2543</v>
      </c>
      <c r="G905" s="233" t="s">
        <v>2609</v>
      </c>
      <c r="H905" s="233"/>
      <c r="I905" s="233" t="s">
        <v>1469</v>
      </c>
      <c r="J905" s="325">
        <v>5009.43</v>
      </c>
      <c r="K905" s="233" t="s">
        <v>2543</v>
      </c>
      <c r="L905" s="233" t="s">
        <v>2763</v>
      </c>
      <c r="M905" s="218" t="s">
        <v>2763</v>
      </c>
      <c r="Q905" s="218"/>
      <c r="AH905" s="233"/>
    </row>
    <row r="906" spans="3:34" x14ac:dyDescent="0.35">
      <c r="C906" s="233" t="s">
        <v>2909</v>
      </c>
      <c r="D906" s="233" t="s">
        <v>1468</v>
      </c>
      <c r="E906" s="233" t="s">
        <v>2579</v>
      </c>
      <c r="F906" s="233" t="s">
        <v>2543</v>
      </c>
      <c r="G906" s="233" t="s">
        <v>2609</v>
      </c>
      <c r="H906" s="233"/>
      <c r="I906" s="233" t="s">
        <v>1469</v>
      </c>
      <c r="J906" s="325">
        <v>5009.43</v>
      </c>
      <c r="K906" s="233" t="s">
        <v>2543</v>
      </c>
      <c r="L906" s="233" t="s">
        <v>2763</v>
      </c>
      <c r="M906" s="218" t="s">
        <v>2763</v>
      </c>
      <c r="Q906" s="218"/>
      <c r="AH906" s="233"/>
    </row>
    <row r="907" spans="3:34" x14ac:dyDescent="0.35">
      <c r="C907" s="233" t="s">
        <v>2909</v>
      </c>
      <c r="D907" s="233" t="s">
        <v>1468</v>
      </c>
      <c r="E907" s="233" t="s">
        <v>2555</v>
      </c>
      <c r="F907" s="233" t="s">
        <v>2543</v>
      </c>
      <c r="G907" s="233" t="s">
        <v>2609</v>
      </c>
      <c r="H907" s="233"/>
      <c r="I907" s="233" t="s">
        <v>1469</v>
      </c>
      <c r="J907" s="325">
        <v>372019.08</v>
      </c>
      <c r="K907" s="233" t="s">
        <v>2543</v>
      </c>
      <c r="L907" s="233" t="s">
        <v>2763</v>
      </c>
      <c r="M907" s="218" t="s">
        <v>2763</v>
      </c>
      <c r="Q907" s="218"/>
      <c r="AH907" s="233"/>
    </row>
    <row r="908" spans="3:34" ht="16" x14ac:dyDescent="0.35">
      <c r="C908" s="71" t="s">
        <v>2910</v>
      </c>
      <c r="D908" s="233" t="s">
        <v>1468</v>
      </c>
      <c r="E908" s="233" t="s">
        <v>2557</v>
      </c>
      <c r="F908" s="233" t="s">
        <v>2543</v>
      </c>
      <c r="G908" s="233" t="s">
        <v>2609</v>
      </c>
      <c r="H908" s="233"/>
      <c r="I908" s="233" t="s">
        <v>1469</v>
      </c>
      <c r="J908" s="325">
        <v>973.13</v>
      </c>
      <c r="K908" s="233" t="s">
        <v>2543</v>
      </c>
      <c r="L908" s="233" t="s">
        <v>2763</v>
      </c>
      <c r="M908" s="218" t="s">
        <v>2763</v>
      </c>
      <c r="Q908" s="218"/>
      <c r="AH908" s="233"/>
    </row>
    <row r="909" spans="3:34" ht="16" x14ac:dyDescent="0.35">
      <c r="C909" s="71" t="s">
        <v>2910</v>
      </c>
      <c r="D909" s="233" t="s">
        <v>1468</v>
      </c>
      <c r="E909" s="233" t="s">
        <v>2555</v>
      </c>
      <c r="F909" s="233" t="s">
        <v>2543</v>
      </c>
      <c r="G909" s="233" t="s">
        <v>2609</v>
      </c>
      <c r="H909" s="233"/>
      <c r="I909" s="233" t="s">
        <v>1469</v>
      </c>
      <c r="J909" s="325">
        <v>1589718.79</v>
      </c>
      <c r="K909" s="233" t="s">
        <v>2543</v>
      </c>
      <c r="L909" s="233" t="s">
        <v>2763</v>
      </c>
      <c r="M909" s="218" t="s">
        <v>2763</v>
      </c>
      <c r="Q909" s="218"/>
      <c r="AH909" s="233"/>
    </row>
    <row r="910" spans="3:34" ht="16" x14ac:dyDescent="0.35">
      <c r="C910" s="71" t="s">
        <v>2910</v>
      </c>
      <c r="D910" s="233" t="s">
        <v>1468</v>
      </c>
      <c r="E910" s="233" t="s">
        <v>2599</v>
      </c>
      <c r="F910" s="233" t="s">
        <v>2543</v>
      </c>
      <c r="G910" s="233" t="s">
        <v>2609</v>
      </c>
      <c r="H910" s="233"/>
      <c r="I910" s="233" t="s">
        <v>1469</v>
      </c>
      <c r="J910" s="325">
        <v>3995</v>
      </c>
      <c r="K910" s="233" t="s">
        <v>2543</v>
      </c>
      <c r="L910" s="233" t="s">
        <v>2763</v>
      </c>
      <c r="M910" s="218" t="s">
        <v>2763</v>
      </c>
      <c r="Q910" s="218"/>
      <c r="AH910" s="233"/>
    </row>
    <row r="911" spans="3:34" ht="16" x14ac:dyDescent="0.35">
      <c r="C911" s="71" t="s">
        <v>2910</v>
      </c>
      <c r="D911" s="233" t="s">
        <v>1468</v>
      </c>
      <c r="E911" s="233" t="s">
        <v>2571</v>
      </c>
      <c r="F911" s="233" t="s">
        <v>2543</v>
      </c>
      <c r="G911" s="233" t="s">
        <v>2609</v>
      </c>
      <c r="H911" s="233"/>
      <c r="I911" s="233" t="s">
        <v>1469</v>
      </c>
      <c r="J911" s="325">
        <v>824464.87</v>
      </c>
      <c r="K911" s="233" t="s">
        <v>2543</v>
      </c>
      <c r="L911" s="233" t="s">
        <v>2763</v>
      </c>
      <c r="M911" s="218" t="s">
        <v>2763</v>
      </c>
      <c r="Q911" s="218"/>
      <c r="AH911" s="233"/>
    </row>
    <row r="912" spans="3:34" ht="16" x14ac:dyDescent="0.35">
      <c r="C912" s="71" t="s">
        <v>2910</v>
      </c>
      <c r="D912" s="233" t="s">
        <v>1468</v>
      </c>
      <c r="E912" s="233" t="s">
        <v>2578</v>
      </c>
      <c r="F912" s="233" t="s">
        <v>2543</v>
      </c>
      <c r="G912" s="233" t="s">
        <v>2609</v>
      </c>
      <c r="H912" s="233"/>
      <c r="I912" s="233" t="s">
        <v>1469</v>
      </c>
      <c r="J912" s="325">
        <v>886764.29</v>
      </c>
      <c r="K912" s="233" t="s">
        <v>2543</v>
      </c>
      <c r="L912" s="233" t="s">
        <v>2763</v>
      </c>
      <c r="M912" s="218" t="s">
        <v>2763</v>
      </c>
      <c r="Q912" s="218"/>
      <c r="AH912" s="233"/>
    </row>
    <row r="913" spans="3:34" ht="16" x14ac:dyDescent="0.35">
      <c r="C913" s="71" t="s">
        <v>2910</v>
      </c>
      <c r="D913" s="233" t="s">
        <v>1468</v>
      </c>
      <c r="E913" s="233" t="s">
        <v>2556</v>
      </c>
      <c r="F913" s="233" t="s">
        <v>2543</v>
      </c>
      <c r="G913" s="233" t="s">
        <v>2609</v>
      </c>
      <c r="H913" s="233"/>
      <c r="I913" s="233" t="s">
        <v>1469</v>
      </c>
      <c r="J913" s="325">
        <v>3974442.57</v>
      </c>
      <c r="K913" s="233" t="s">
        <v>2543</v>
      </c>
      <c r="L913" s="233" t="s">
        <v>2763</v>
      </c>
      <c r="M913" s="218" t="s">
        <v>2763</v>
      </c>
      <c r="Q913" s="218"/>
      <c r="AH913" s="233"/>
    </row>
    <row r="914" spans="3:34" x14ac:dyDescent="0.35">
      <c r="C914" s="233" t="s">
        <v>2648</v>
      </c>
      <c r="D914" s="233" t="s">
        <v>1468</v>
      </c>
      <c r="E914" s="233" t="s">
        <v>2554</v>
      </c>
      <c r="F914" s="233" t="s">
        <v>2543</v>
      </c>
      <c r="G914" s="233" t="s">
        <v>2609</v>
      </c>
      <c r="H914" s="233"/>
      <c r="I914" s="233" t="s">
        <v>1469</v>
      </c>
      <c r="J914" s="325">
        <v>172.59</v>
      </c>
      <c r="K914" s="233" t="s">
        <v>2543</v>
      </c>
      <c r="L914" s="233" t="s">
        <v>2763</v>
      </c>
      <c r="M914" s="218" t="s">
        <v>2763</v>
      </c>
      <c r="Q914" s="218"/>
      <c r="AH914" s="233"/>
    </row>
    <row r="915" spans="3:34" x14ac:dyDescent="0.35">
      <c r="C915" s="233" t="s">
        <v>2648</v>
      </c>
      <c r="D915" s="233" t="s">
        <v>1471</v>
      </c>
      <c r="E915" s="233" t="s">
        <v>2561</v>
      </c>
      <c r="F915" s="233" t="s">
        <v>2543</v>
      </c>
      <c r="G915" s="233" t="s">
        <v>2609</v>
      </c>
      <c r="H915" s="233"/>
      <c r="I915" s="233" t="s">
        <v>1469</v>
      </c>
      <c r="J915" s="325">
        <v>90000</v>
      </c>
      <c r="K915" s="233" t="s">
        <v>2543</v>
      </c>
      <c r="L915" s="233" t="s">
        <v>2763</v>
      </c>
      <c r="M915" s="218" t="s">
        <v>2763</v>
      </c>
      <c r="Q915" s="218"/>
      <c r="AH915" s="233"/>
    </row>
    <row r="916" spans="3:34" ht="14.5" thickBot="1" x14ac:dyDescent="0.4">
      <c r="G916" s="236"/>
      <c r="Q916" s="218"/>
      <c r="AH916" s="233"/>
    </row>
    <row r="917" spans="3:34" ht="16.5" thickBot="1" x14ac:dyDescent="0.45">
      <c r="G917" s="236"/>
      <c r="I917" s="241" t="s">
        <v>2545</v>
      </c>
      <c r="J917" s="243"/>
      <c r="K917" s="262">
        <f>SUMIF(Table10[Devise de déclaration],"USD",Table10[Valeur de revenus])+(IFERROR(SUMIF(Table10[Devise de déclaration],"&lt;&gt;USD",Table10[Valeur de revenus])/'Partie 1 - Présentation'!$E$51,0))</f>
        <v>1665052961.6399989</v>
      </c>
      <c r="Q917" s="218"/>
      <c r="AH917" s="233"/>
    </row>
    <row r="918" spans="3:34" ht="16.5" thickBot="1" x14ac:dyDescent="0.45">
      <c r="G918" s="236"/>
      <c r="I918" s="243"/>
      <c r="J918" s="312"/>
      <c r="K918" s="313"/>
      <c r="Q918" s="218"/>
      <c r="AH918" s="233"/>
    </row>
    <row r="919" spans="3:34" ht="16.5" thickBot="1" x14ac:dyDescent="0.45">
      <c r="G919" s="236"/>
      <c r="I919" s="241" t="str">
        <f>"Total en "&amp;'Partie 1 - Présentation'!$E$50</f>
        <v>Total en CDF</v>
      </c>
      <c r="J919" s="243"/>
      <c r="K919" s="262">
        <f>IF('Partie 1 - Présentation'!$E$50="USD",0,SUMIF(Table10[Devise de déclaration],'Partie 1 - Présentation'!$E$50,Table10[Valeur de revenus]))+(IFERROR(SUMIF(Table10[Devise de déclaration],"USD",Table10[Valeur de revenus])*'Partie 1 - Présentation'!$E$51,0))</f>
        <v>2411829214935.5386</v>
      </c>
      <c r="Q919" s="218"/>
      <c r="AH919" s="233"/>
    </row>
    <row r="920" spans="3:34" ht="16" x14ac:dyDescent="0.4">
      <c r="G920" s="236"/>
      <c r="I920" s="312"/>
      <c r="J920" s="312"/>
      <c r="K920" s="313"/>
      <c r="Q920" s="218"/>
      <c r="AH920" s="233"/>
    </row>
    <row r="921" spans="3:34" x14ac:dyDescent="0.35">
      <c r="C921" s="218" t="s">
        <v>1466</v>
      </c>
      <c r="Q921" s="218"/>
      <c r="AH921" s="233"/>
    </row>
    <row r="922" spans="3:34" ht="22.5" x14ac:dyDescent="0.35">
      <c r="C922" s="245" t="s">
        <v>2362</v>
      </c>
      <c r="D922" s="230"/>
      <c r="E922" s="230"/>
      <c r="F922" s="230"/>
      <c r="G922" s="230"/>
      <c r="H922" s="230"/>
      <c r="I922" s="230"/>
      <c r="J922" s="230"/>
      <c r="K922" s="230"/>
      <c r="Q922" s="218"/>
      <c r="AH922" s="233"/>
    </row>
    <row r="923" spans="3:34" x14ac:dyDescent="0.35">
      <c r="C923" s="246" t="s">
        <v>2380</v>
      </c>
      <c r="D923" s="247"/>
      <c r="E923" s="247"/>
      <c r="F923" s="247"/>
      <c r="G923" s="248"/>
      <c r="H923" s="247"/>
      <c r="I923" s="247"/>
      <c r="J923" s="247"/>
      <c r="K923" s="247"/>
      <c r="Q923" s="218"/>
      <c r="AH923" s="233"/>
    </row>
    <row r="924" spans="3:34" x14ac:dyDescent="0.35">
      <c r="C924" s="246"/>
      <c r="D924" s="247"/>
      <c r="E924" s="247"/>
      <c r="F924" s="247"/>
      <c r="G924" s="248"/>
      <c r="H924" s="247"/>
      <c r="I924" s="247"/>
      <c r="J924" s="247"/>
      <c r="K924" s="247"/>
      <c r="Q924" s="218"/>
      <c r="AH924" s="233"/>
    </row>
    <row r="925" spans="3:34" x14ac:dyDescent="0.35">
      <c r="C925" s="246" t="s">
        <v>2381</v>
      </c>
      <c r="D925" s="412" t="s">
        <v>2370</v>
      </c>
      <c r="E925" s="412"/>
      <c r="F925" s="412"/>
      <c r="G925" s="412"/>
      <c r="H925" s="412"/>
      <c r="I925" s="412"/>
      <c r="J925" s="412"/>
      <c r="K925" s="412"/>
      <c r="Q925" s="218"/>
      <c r="AH925" s="233"/>
    </row>
    <row r="926" spans="3:34" x14ac:dyDescent="0.35">
      <c r="C926" s="246" t="s">
        <v>2381</v>
      </c>
      <c r="D926" s="412" t="s">
        <v>2370</v>
      </c>
      <c r="E926" s="412"/>
      <c r="F926" s="412"/>
      <c r="G926" s="412"/>
      <c r="H926" s="412"/>
      <c r="I926" s="412"/>
      <c r="J926" s="412"/>
      <c r="K926" s="412"/>
      <c r="Q926" s="218"/>
      <c r="AH926" s="233"/>
    </row>
    <row r="927" spans="3:34" x14ac:dyDescent="0.35">
      <c r="C927" s="246" t="s">
        <v>2381</v>
      </c>
      <c r="D927" s="412" t="s">
        <v>2370</v>
      </c>
      <c r="E927" s="412"/>
      <c r="F927" s="412"/>
      <c r="G927" s="412"/>
      <c r="H927" s="412"/>
      <c r="I927" s="412"/>
      <c r="J927" s="412"/>
      <c r="K927" s="412"/>
      <c r="Q927" s="218"/>
      <c r="AH927" s="233"/>
    </row>
    <row r="928" spans="3:34" x14ac:dyDescent="0.35">
      <c r="C928" s="246" t="s">
        <v>2381</v>
      </c>
      <c r="D928" s="412" t="s">
        <v>2370</v>
      </c>
      <c r="E928" s="412"/>
      <c r="F928" s="412"/>
      <c r="G928" s="412"/>
      <c r="H928" s="412"/>
      <c r="I928" s="412"/>
      <c r="J928" s="412"/>
      <c r="K928" s="412"/>
      <c r="Q928" s="218"/>
      <c r="AH928" s="233"/>
    </row>
    <row r="929" spans="3:34" x14ac:dyDescent="0.35">
      <c r="C929" s="246" t="s">
        <v>2381</v>
      </c>
      <c r="D929" s="247" t="s">
        <v>2081</v>
      </c>
      <c r="E929" s="247"/>
      <c r="F929" s="247"/>
      <c r="G929" s="248"/>
      <c r="H929" s="247"/>
      <c r="I929" s="247"/>
      <c r="J929" s="247"/>
      <c r="K929" s="247"/>
      <c r="Q929" s="218"/>
      <c r="AH929" s="233"/>
    </row>
    <row r="930" spans="3:34" x14ac:dyDescent="0.35">
      <c r="C930" s="246"/>
      <c r="D930" s="247"/>
      <c r="E930" s="247"/>
      <c r="F930" s="247"/>
      <c r="G930" s="248"/>
      <c r="H930" s="247"/>
      <c r="I930" s="247"/>
      <c r="J930" s="247"/>
      <c r="K930" s="247"/>
      <c r="Q930" s="218"/>
      <c r="AH930" s="233"/>
    </row>
    <row r="931" spans="3:34" ht="16.5" thickBot="1" x14ac:dyDescent="0.4">
      <c r="C931" s="62"/>
      <c r="D931" s="62"/>
      <c r="E931" s="62"/>
      <c r="F931" s="62"/>
      <c r="G931" s="62"/>
      <c r="H931" s="62"/>
      <c r="I931" s="62"/>
      <c r="J931" s="62"/>
      <c r="K931" s="62"/>
      <c r="Q931" s="218"/>
      <c r="AH931" s="233"/>
    </row>
    <row r="932" spans="3:34" x14ac:dyDescent="0.35">
      <c r="Q932" s="218"/>
      <c r="AH932" s="233"/>
    </row>
    <row r="933" spans="3:34" ht="16.5" thickBot="1" x14ac:dyDescent="0.45">
      <c r="C933" s="386" t="s">
        <v>2174</v>
      </c>
      <c r="D933" s="386"/>
      <c r="E933" s="386"/>
      <c r="F933" s="386"/>
      <c r="G933" s="386"/>
      <c r="H933" s="386"/>
      <c r="I933" s="386"/>
      <c r="J933" s="386"/>
      <c r="K933" s="386"/>
      <c r="L933" s="263"/>
      <c r="M933" s="263"/>
      <c r="N933" s="263"/>
      <c r="Q933" s="218"/>
      <c r="AH933" s="233"/>
    </row>
    <row r="934" spans="3:34" ht="16.5" thickBot="1" x14ac:dyDescent="0.45">
      <c r="C934" s="371" t="s">
        <v>2175</v>
      </c>
      <c r="D934" s="371"/>
      <c r="E934" s="371"/>
      <c r="F934" s="371"/>
      <c r="G934" s="371"/>
      <c r="H934" s="371"/>
      <c r="I934" s="371"/>
      <c r="J934" s="371"/>
      <c r="K934" s="371"/>
      <c r="L934" s="264"/>
      <c r="M934" s="264"/>
      <c r="N934" s="264"/>
      <c r="Q934" s="218"/>
      <c r="AH934" s="233"/>
    </row>
    <row r="935" spans="3:34" ht="16.5" thickBot="1" x14ac:dyDescent="0.45">
      <c r="C935" s="371" t="s">
        <v>2176</v>
      </c>
      <c r="D935" s="371"/>
      <c r="E935" s="371"/>
      <c r="F935" s="371"/>
      <c r="G935" s="371"/>
      <c r="H935" s="371"/>
      <c r="I935" s="371"/>
      <c r="J935" s="371"/>
      <c r="K935" s="371"/>
      <c r="L935" s="265"/>
      <c r="M935" s="265"/>
      <c r="N935" s="265"/>
      <c r="Q935" s="218"/>
      <c r="AH935" s="233"/>
    </row>
    <row r="936" spans="3:34" ht="16" x14ac:dyDescent="0.4">
      <c r="C936" s="413" t="s">
        <v>2177</v>
      </c>
      <c r="D936" s="413"/>
      <c r="E936" s="413"/>
      <c r="F936" s="413"/>
      <c r="G936" s="413"/>
      <c r="H936" s="413"/>
      <c r="I936" s="413"/>
      <c r="J936" s="413"/>
      <c r="K936" s="413"/>
      <c r="L936" s="266"/>
      <c r="M936" s="266"/>
      <c r="N936" s="266"/>
      <c r="Q936" s="218"/>
      <c r="AH936" s="233"/>
    </row>
    <row r="937" spans="3:34" ht="16.5" thickBot="1" x14ac:dyDescent="0.4">
      <c r="C937" s="62"/>
      <c r="D937" s="62"/>
      <c r="E937" s="62"/>
      <c r="F937" s="62"/>
      <c r="G937" s="62"/>
      <c r="H937" s="62"/>
      <c r="I937" s="62"/>
      <c r="J937" s="62"/>
      <c r="K937" s="62"/>
      <c r="Q937" s="218"/>
      <c r="AH937" s="233"/>
    </row>
    <row r="938" spans="3:34" x14ac:dyDescent="0.35">
      <c r="C938" s="366" t="s">
        <v>2232</v>
      </c>
      <c r="D938" s="366"/>
      <c r="E938" s="366"/>
      <c r="F938" s="366"/>
      <c r="G938" s="366"/>
      <c r="H938" s="366"/>
      <c r="I938" s="366"/>
      <c r="J938" s="366"/>
      <c r="K938" s="366"/>
      <c r="Q938" s="218"/>
      <c r="AH938" s="233"/>
    </row>
    <row r="939" spans="3:34" x14ac:dyDescent="0.35">
      <c r="C939" s="205" t="s">
        <v>2382</v>
      </c>
      <c r="D939" s="205"/>
      <c r="E939" s="205"/>
      <c r="F939" s="205"/>
      <c r="G939" s="205"/>
      <c r="H939" s="205"/>
      <c r="I939" s="366"/>
      <c r="J939" s="366"/>
      <c r="K939" s="366"/>
      <c r="Q939" s="218"/>
      <c r="AH939" s="233"/>
    </row>
    <row r="940" spans="3:34" x14ac:dyDescent="0.35">
      <c r="Q940" s="218"/>
      <c r="AH940" s="233"/>
    </row>
    <row r="941" spans="3:34" x14ac:dyDescent="0.35">
      <c r="Q941" s="218"/>
      <c r="AH941" s="233"/>
    </row>
    <row r="942" spans="3:34" x14ac:dyDescent="0.35">
      <c r="Q942" s="218"/>
      <c r="AH942" s="233"/>
    </row>
    <row r="943" spans="3:34" x14ac:dyDescent="0.35">
      <c r="Q943" s="218"/>
      <c r="AH943" s="233"/>
    </row>
    <row r="944" spans="3:34" x14ac:dyDescent="0.35">
      <c r="Q944" s="218"/>
      <c r="AH944" s="233"/>
    </row>
    <row r="945" spans="17:34" x14ac:dyDescent="0.35">
      <c r="Q945" s="218"/>
      <c r="AH945" s="233"/>
    </row>
    <row r="946" spans="17:34" x14ac:dyDescent="0.35">
      <c r="Q946" s="218"/>
      <c r="AH946" s="233"/>
    </row>
    <row r="947" spans="17:34" x14ac:dyDescent="0.35">
      <c r="Q947" s="218"/>
      <c r="AH947" s="233"/>
    </row>
    <row r="948" spans="17:34" x14ac:dyDescent="0.35">
      <c r="Q948" s="218"/>
      <c r="AH948" s="233"/>
    </row>
    <row r="949" spans="17:34" x14ac:dyDescent="0.35">
      <c r="Q949" s="218"/>
      <c r="AH949" s="233"/>
    </row>
    <row r="950" spans="17:34" x14ac:dyDescent="0.35">
      <c r="Q950" s="218"/>
      <c r="AH950" s="233"/>
    </row>
    <row r="951" spans="17:34" x14ac:dyDescent="0.35">
      <c r="Q951" s="218"/>
      <c r="AH951" s="233"/>
    </row>
    <row r="952" spans="17:34" x14ac:dyDescent="0.35">
      <c r="Q952" s="218"/>
      <c r="AH952" s="233"/>
    </row>
    <row r="953" spans="17:34" x14ac:dyDescent="0.35">
      <c r="Q953" s="218"/>
      <c r="AH953" s="233"/>
    </row>
    <row r="954" spans="17:34" x14ac:dyDescent="0.35">
      <c r="Q954" s="218"/>
      <c r="AH954" s="233"/>
    </row>
    <row r="955" spans="17:34" x14ac:dyDescent="0.35">
      <c r="Q955" s="218"/>
      <c r="AH955" s="233"/>
    </row>
    <row r="956" spans="17:34" x14ac:dyDescent="0.35">
      <c r="Q956" s="218"/>
      <c r="AH956" s="233"/>
    </row>
    <row r="957" spans="17:34" x14ac:dyDescent="0.35">
      <c r="Q957" s="218"/>
      <c r="AH957" s="233"/>
    </row>
    <row r="958" spans="17:34" x14ac:dyDescent="0.35">
      <c r="Q958" s="218"/>
      <c r="AH958" s="233"/>
    </row>
    <row r="959" spans="17:34" x14ac:dyDescent="0.35">
      <c r="Q959" s="218"/>
      <c r="AH959" s="233"/>
    </row>
    <row r="960" spans="17:34" x14ac:dyDescent="0.35">
      <c r="Q960" s="218"/>
      <c r="AH960" s="233"/>
    </row>
    <row r="961" spans="17:34" x14ac:dyDescent="0.35">
      <c r="Q961" s="218"/>
      <c r="AH961" s="233"/>
    </row>
    <row r="962" spans="17:34" x14ac:dyDescent="0.35">
      <c r="Q962" s="218"/>
      <c r="AH962" s="233"/>
    </row>
    <row r="963" spans="17:34" x14ac:dyDescent="0.35">
      <c r="Q963" s="218"/>
      <c r="AH963" s="233"/>
    </row>
    <row r="964" spans="17:34" x14ac:dyDescent="0.35">
      <c r="Q964" s="218"/>
      <c r="AH964" s="233"/>
    </row>
    <row r="965" spans="17:34" x14ac:dyDescent="0.35">
      <c r="Q965" s="218"/>
      <c r="AH965" s="233"/>
    </row>
    <row r="966" spans="17:34" x14ac:dyDescent="0.35">
      <c r="Q966" s="218"/>
      <c r="AH966" s="233"/>
    </row>
    <row r="967" spans="17:34" x14ac:dyDescent="0.35">
      <c r="Q967" s="218"/>
      <c r="AH967" s="233"/>
    </row>
    <row r="968" spans="17:34" x14ac:dyDescent="0.35">
      <c r="Q968" s="218"/>
      <c r="AH968" s="233"/>
    </row>
    <row r="969" spans="17:34" x14ac:dyDescent="0.35">
      <c r="Q969" s="218"/>
      <c r="AH969" s="233"/>
    </row>
    <row r="970" spans="17:34" x14ac:dyDescent="0.35">
      <c r="Q970" s="218"/>
      <c r="AH970" s="233"/>
    </row>
    <row r="971" spans="17:34" x14ac:dyDescent="0.35">
      <c r="Q971" s="218"/>
      <c r="AH971" s="233"/>
    </row>
    <row r="972" spans="17:34" x14ac:dyDescent="0.35">
      <c r="Q972" s="218"/>
      <c r="AH972" s="233"/>
    </row>
    <row r="973" spans="17:34" x14ac:dyDescent="0.35">
      <c r="Q973" s="218"/>
      <c r="AH973" s="233"/>
    </row>
    <row r="974" spans="17:34" x14ac:dyDescent="0.35">
      <c r="Q974" s="218"/>
      <c r="AH974" s="233"/>
    </row>
    <row r="975" spans="17:34" x14ac:dyDescent="0.35">
      <c r="Q975" s="218"/>
      <c r="AH975" s="233"/>
    </row>
    <row r="976" spans="17:34" x14ac:dyDescent="0.35">
      <c r="Q976" s="218"/>
      <c r="AH976" s="233"/>
    </row>
    <row r="977" spans="17:34" x14ac:dyDescent="0.35">
      <c r="Q977" s="218"/>
      <c r="AH977" s="233"/>
    </row>
    <row r="978" spans="17:34" x14ac:dyDescent="0.35">
      <c r="Q978" s="218"/>
      <c r="AH978" s="233"/>
    </row>
    <row r="979" spans="17:34" x14ac:dyDescent="0.35">
      <c r="Q979" s="218"/>
      <c r="AH979" s="233"/>
    </row>
    <row r="980" spans="17:34" x14ac:dyDescent="0.35">
      <c r="Q980" s="218"/>
      <c r="AH980" s="233"/>
    </row>
    <row r="981" spans="17:34" x14ac:dyDescent="0.35">
      <c r="Q981" s="218"/>
      <c r="AH981" s="233"/>
    </row>
    <row r="982" spans="17:34" x14ac:dyDescent="0.35">
      <c r="Q982" s="218"/>
      <c r="AH982" s="233"/>
    </row>
    <row r="983" spans="17:34" x14ac:dyDescent="0.35">
      <c r="Q983" s="218"/>
      <c r="AH983" s="233"/>
    </row>
    <row r="984" spans="17:34" x14ac:dyDescent="0.35">
      <c r="Q984" s="218"/>
      <c r="AH984" s="233"/>
    </row>
    <row r="985" spans="17:34" x14ac:dyDescent="0.35">
      <c r="Q985" s="218"/>
      <c r="AH985" s="233"/>
    </row>
    <row r="986" spans="17:34" x14ac:dyDescent="0.35">
      <c r="Q986" s="218"/>
      <c r="AH986" s="233"/>
    </row>
    <row r="987" spans="17:34" x14ac:dyDescent="0.35">
      <c r="Q987" s="218"/>
      <c r="AH987" s="233"/>
    </row>
    <row r="988" spans="17:34" x14ac:dyDescent="0.35">
      <c r="Q988" s="218"/>
      <c r="AH988" s="233"/>
    </row>
    <row r="989" spans="17:34" x14ac:dyDescent="0.35">
      <c r="Q989" s="218"/>
      <c r="AH989" s="233"/>
    </row>
    <row r="990" spans="17:34" x14ac:dyDescent="0.35">
      <c r="Q990" s="218"/>
      <c r="AH990" s="233"/>
    </row>
    <row r="991" spans="17:34" x14ac:dyDescent="0.35">
      <c r="Q991" s="218"/>
      <c r="AH991" s="233"/>
    </row>
    <row r="992" spans="17:34" x14ac:dyDescent="0.35">
      <c r="Q992" s="218"/>
      <c r="AH992" s="233"/>
    </row>
    <row r="993" spans="17:34" x14ac:dyDescent="0.35">
      <c r="Q993" s="218"/>
      <c r="AH993" s="233"/>
    </row>
    <row r="994" spans="17:34" x14ac:dyDescent="0.35">
      <c r="Q994" s="218"/>
      <c r="AH994" s="233"/>
    </row>
    <row r="995" spans="17:34" x14ac:dyDescent="0.35">
      <c r="Q995" s="218"/>
      <c r="AH995" s="233"/>
    </row>
    <row r="996" spans="17:34" x14ac:dyDescent="0.35">
      <c r="Q996" s="218"/>
      <c r="AH996" s="233"/>
    </row>
    <row r="997" spans="17:34" x14ac:dyDescent="0.35">
      <c r="Q997" s="218"/>
      <c r="AH997" s="233"/>
    </row>
    <row r="998" spans="17:34" x14ac:dyDescent="0.35">
      <c r="Q998" s="218"/>
      <c r="AH998" s="233"/>
    </row>
    <row r="999" spans="17:34" x14ac:dyDescent="0.35">
      <c r="Q999" s="218"/>
      <c r="AH999" s="233"/>
    </row>
    <row r="1000" spans="17:34" x14ac:dyDescent="0.35">
      <c r="Q1000" s="218"/>
      <c r="AH1000" s="233"/>
    </row>
    <row r="1001" spans="17:34" x14ac:dyDescent="0.35">
      <c r="Q1001" s="218"/>
      <c r="AH1001" s="233"/>
    </row>
    <row r="1002" spans="17:34" x14ac:dyDescent="0.35">
      <c r="Q1002" s="218"/>
      <c r="AH1002" s="233"/>
    </row>
    <row r="1003" spans="17:34" x14ac:dyDescent="0.35">
      <c r="Q1003" s="218"/>
      <c r="AH1003" s="233"/>
    </row>
    <row r="1004" spans="17:34" x14ac:dyDescent="0.35">
      <c r="Q1004" s="218"/>
      <c r="AH1004" s="233"/>
    </row>
    <row r="1005" spans="17:34" x14ac:dyDescent="0.35">
      <c r="Q1005" s="218"/>
      <c r="AH1005" s="233"/>
    </row>
    <row r="1006" spans="17:34" x14ac:dyDescent="0.35">
      <c r="Q1006" s="218"/>
      <c r="AH1006" s="233"/>
    </row>
    <row r="1007" spans="17:34" x14ac:dyDescent="0.35">
      <c r="Q1007" s="218"/>
      <c r="AH1007" s="233"/>
    </row>
    <row r="1008" spans="17:34" x14ac:dyDescent="0.35">
      <c r="Q1008" s="218"/>
      <c r="AH1008" s="233"/>
    </row>
    <row r="1009" spans="17:34" x14ac:dyDescent="0.35">
      <c r="Q1009" s="218"/>
      <c r="AH1009" s="233"/>
    </row>
    <row r="1010" spans="17:34" x14ac:dyDescent="0.35">
      <c r="Q1010" s="218"/>
      <c r="AH1010" s="233"/>
    </row>
    <row r="1011" spans="17:34" x14ac:dyDescent="0.35">
      <c r="Q1011" s="218"/>
      <c r="AH1011" s="233"/>
    </row>
    <row r="1012" spans="17:34" x14ac:dyDescent="0.35">
      <c r="Q1012" s="218"/>
      <c r="AH1012" s="233"/>
    </row>
    <row r="1013" spans="17:34" x14ac:dyDescent="0.35">
      <c r="Q1013" s="218"/>
      <c r="AH1013" s="233"/>
    </row>
    <row r="1014" spans="17:34" x14ac:dyDescent="0.35">
      <c r="Q1014" s="218"/>
      <c r="AH1014" s="233"/>
    </row>
    <row r="1015" spans="17:34" x14ac:dyDescent="0.35">
      <c r="Q1015" s="218"/>
      <c r="AH1015" s="233"/>
    </row>
    <row r="1016" spans="17:34" x14ac:dyDescent="0.35">
      <c r="Q1016" s="218"/>
      <c r="AH1016" s="233"/>
    </row>
    <row r="1017" spans="17:34" x14ac:dyDescent="0.35">
      <c r="Q1017" s="218"/>
      <c r="AH1017" s="233"/>
    </row>
    <row r="1018" spans="17:34" x14ac:dyDescent="0.35">
      <c r="Q1018" s="218"/>
      <c r="AH1018" s="233"/>
    </row>
    <row r="1019" spans="17:34" x14ac:dyDescent="0.35">
      <c r="Q1019" s="218"/>
      <c r="AH1019" s="233"/>
    </row>
    <row r="1020" spans="17:34" x14ac:dyDescent="0.35">
      <c r="Q1020" s="218"/>
      <c r="AH1020" s="233"/>
    </row>
    <row r="1021" spans="17:34" x14ac:dyDescent="0.35">
      <c r="Q1021" s="218"/>
      <c r="AH1021" s="233"/>
    </row>
    <row r="1022" spans="17:34" x14ac:dyDescent="0.35">
      <c r="Q1022" s="218"/>
      <c r="AH1022" s="233"/>
    </row>
    <row r="1023" spans="17:34" x14ac:dyDescent="0.35">
      <c r="Q1023" s="218"/>
      <c r="AH1023" s="233"/>
    </row>
    <row r="1024" spans="17:34" x14ac:dyDescent="0.35">
      <c r="Q1024" s="218"/>
      <c r="AH1024" s="233"/>
    </row>
    <row r="1025" spans="17:34" x14ac:dyDescent="0.35">
      <c r="Q1025" s="218"/>
      <c r="AH1025" s="233"/>
    </row>
    <row r="1026" spans="17:34" x14ac:dyDescent="0.35">
      <c r="Q1026" s="218"/>
      <c r="AH1026" s="233"/>
    </row>
    <row r="1027" spans="17:34" x14ac:dyDescent="0.35">
      <c r="Q1027" s="218"/>
      <c r="AH1027" s="233"/>
    </row>
    <row r="1028" spans="17:34" x14ac:dyDescent="0.35">
      <c r="Q1028" s="218"/>
      <c r="AH1028" s="233"/>
    </row>
    <row r="1029" spans="17:34" x14ac:dyDescent="0.35">
      <c r="Q1029" s="218"/>
      <c r="AH1029" s="233"/>
    </row>
    <row r="1030" spans="17:34" x14ac:dyDescent="0.35">
      <c r="Q1030" s="218"/>
      <c r="AH1030" s="233"/>
    </row>
    <row r="1031" spans="17:34" x14ac:dyDescent="0.35">
      <c r="Q1031" s="218"/>
      <c r="AH1031" s="233"/>
    </row>
    <row r="1032" spans="17:34" x14ac:dyDescent="0.35">
      <c r="Q1032" s="218"/>
      <c r="AH1032" s="233"/>
    </row>
    <row r="1033" spans="17:34" x14ac:dyDescent="0.35">
      <c r="Q1033" s="218"/>
      <c r="AH1033" s="233"/>
    </row>
    <row r="1034" spans="17:34" x14ac:dyDescent="0.35">
      <c r="Q1034" s="218"/>
      <c r="AH1034" s="233"/>
    </row>
    <row r="1035" spans="17:34" x14ac:dyDescent="0.35">
      <c r="Q1035" s="218"/>
      <c r="AH1035" s="233"/>
    </row>
    <row r="1036" spans="17:34" x14ac:dyDescent="0.35">
      <c r="Q1036" s="218"/>
      <c r="AH1036" s="233"/>
    </row>
    <row r="1037" spans="17:34" x14ac:dyDescent="0.35">
      <c r="Q1037" s="218"/>
      <c r="AH1037" s="233"/>
    </row>
    <row r="1038" spans="17:34" x14ac:dyDescent="0.35">
      <c r="Q1038" s="218"/>
      <c r="AH1038" s="233"/>
    </row>
    <row r="1039" spans="17:34" x14ac:dyDescent="0.35">
      <c r="Q1039" s="218"/>
      <c r="AH1039" s="233"/>
    </row>
    <row r="1040" spans="17:34" x14ac:dyDescent="0.35">
      <c r="Q1040" s="218"/>
      <c r="AH1040" s="233"/>
    </row>
    <row r="1041" spans="17:34" x14ac:dyDescent="0.35">
      <c r="Q1041" s="218"/>
      <c r="AH1041" s="233"/>
    </row>
    <row r="1042" spans="17:34" x14ac:dyDescent="0.35">
      <c r="Q1042" s="218"/>
      <c r="AH1042" s="233"/>
    </row>
    <row r="1043" spans="17:34" x14ac:dyDescent="0.35">
      <c r="Q1043" s="218"/>
      <c r="AH1043" s="233"/>
    </row>
    <row r="1044" spans="17:34" x14ac:dyDescent="0.35">
      <c r="Q1044" s="218"/>
      <c r="AH1044" s="233"/>
    </row>
    <row r="1045" spans="17:34" x14ac:dyDescent="0.35">
      <c r="Q1045" s="218"/>
      <c r="AH1045" s="233"/>
    </row>
    <row r="1046" spans="17:34" x14ac:dyDescent="0.35">
      <c r="Q1046" s="218"/>
      <c r="AH1046" s="233"/>
    </row>
    <row r="1047" spans="17:34" x14ac:dyDescent="0.35">
      <c r="Q1047" s="218"/>
      <c r="AH1047" s="233"/>
    </row>
    <row r="1048" spans="17:34" x14ac:dyDescent="0.35">
      <c r="Q1048" s="218"/>
      <c r="AH1048" s="233"/>
    </row>
    <row r="1049" spans="17:34" x14ac:dyDescent="0.35">
      <c r="Q1049" s="218"/>
      <c r="AH1049" s="233"/>
    </row>
    <row r="1050" spans="17:34" x14ac:dyDescent="0.35">
      <c r="Q1050" s="218"/>
      <c r="AH1050" s="233"/>
    </row>
    <row r="1051" spans="17:34" x14ac:dyDescent="0.35">
      <c r="Q1051" s="218"/>
      <c r="AH1051" s="233"/>
    </row>
    <row r="1052" spans="17:34" x14ac:dyDescent="0.35">
      <c r="Q1052" s="218"/>
      <c r="AH1052" s="233"/>
    </row>
    <row r="1053" spans="17:34" x14ac:dyDescent="0.35">
      <c r="Q1053" s="218"/>
      <c r="AH1053" s="233"/>
    </row>
    <row r="1054" spans="17:34" x14ac:dyDescent="0.35">
      <c r="Q1054" s="218"/>
      <c r="AH1054" s="233"/>
    </row>
    <row r="1055" spans="17:34" x14ac:dyDescent="0.35">
      <c r="Q1055" s="218"/>
      <c r="AH1055" s="233"/>
    </row>
    <row r="1056" spans="17:34" x14ac:dyDescent="0.35">
      <c r="Q1056" s="218"/>
      <c r="AH1056" s="233"/>
    </row>
    <row r="1057" spans="17:34" x14ac:dyDescent="0.35">
      <c r="Q1057" s="218"/>
      <c r="AH1057" s="233"/>
    </row>
    <row r="1058" spans="17:34" x14ac:dyDescent="0.35">
      <c r="Q1058" s="218"/>
      <c r="AH1058" s="233"/>
    </row>
    <row r="1059" spans="17:34" x14ac:dyDescent="0.35">
      <c r="Q1059" s="218"/>
      <c r="AH1059" s="233"/>
    </row>
    <row r="1060" spans="17:34" x14ac:dyDescent="0.35">
      <c r="Q1060" s="218"/>
      <c r="AH1060" s="233"/>
    </row>
    <row r="1061" spans="17:34" x14ac:dyDescent="0.35">
      <c r="Q1061" s="218"/>
      <c r="AH1061" s="233"/>
    </row>
    <row r="1062" spans="17:34" x14ac:dyDescent="0.35">
      <c r="Q1062" s="218"/>
      <c r="AH1062" s="233"/>
    </row>
    <row r="1063" spans="17:34" x14ac:dyDescent="0.35">
      <c r="Q1063" s="218"/>
      <c r="AH1063" s="233"/>
    </row>
    <row r="1064" spans="17:34" x14ac:dyDescent="0.35">
      <c r="Q1064" s="218"/>
      <c r="AH1064" s="233"/>
    </row>
    <row r="1065" spans="17:34" x14ac:dyDescent="0.35">
      <c r="Q1065" s="218"/>
      <c r="AH1065" s="233"/>
    </row>
    <row r="1066" spans="17:34" x14ac:dyDescent="0.35">
      <c r="Q1066" s="218"/>
      <c r="AH1066" s="233"/>
    </row>
    <row r="1067" spans="17:34" x14ac:dyDescent="0.35">
      <c r="Q1067" s="218"/>
      <c r="AH1067" s="233"/>
    </row>
    <row r="1068" spans="17:34" x14ac:dyDescent="0.35">
      <c r="Q1068" s="218"/>
      <c r="AH1068" s="233"/>
    </row>
    <row r="1069" spans="17:34" x14ac:dyDescent="0.35">
      <c r="Q1069" s="218"/>
      <c r="AH1069" s="233"/>
    </row>
    <row r="1070" spans="17:34" x14ac:dyDescent="0.35">
      <c r="Q1070" s="218"/>
      <c r="AH1070" s="233"/>
    </row>
    <row r="1071" spans="17:34" x14ac:dyDescent="0.35">
      <c r="Q1071" s="218"/>
      <c r="AH1071" s="233"/>
    </row>
    <row r="1072" spans="17:34" x14ac:dyDescent="0.35">
      <c r="Q1072" s="218"/>
      <c r="AH1072" s="233"/>
    </row>
    <row r="1073" spans="17:34" x14ac:dyDescent="0.35">
      <c r="Q1073" s="218"/>
      <c r="AH1073" s="233"/>
    </row>
    <row r="1074" spans="17:34" x14ac:dyDescent="0.35">
      <c r="Q1074" s="218"/>
      <c r="AH1074" s="233"/>
    </row>
    <row r="1075" spans="17:34" x14ac:dyDescent="0.35">
      <c r="Q1075" s="218"/>
      <c r="AH1075" s="233"/>
    </row>
    <row r="1076" spans="17:34" x14ac:dyDescent="0.35">
      <c r="Q1076" s="218"/>
      <c r="AH1076" s="233"/>
    </row>
    <row r="1077" spans="17:34" x14ac:dyDescent="0.35">
      <c r="Q1077" s="218"/>
      <c r="AH1077" s="233"/>
    </row>
    <row r="1078" spans="17:34" x14ac:dyDescent="0.35">
      <c r="Q1078" s="218"/>
      <c r="AH1078" s="233"/>
    </row>
    <row r="1079" spans="17:34" x14ac:dyDescent="0.35">
      <c r="Q1079" s="218"/>
      <c r="AH1079" s="233"/>
    </row>
    <row r="1080" spans="17:34" x14ac:dyDescent="0.35">
      <c r="Q1080" s="218"/>
      <c r="AH1080" s="233"/>
    </row>
    <row r="1081" spans="17:34" x14ac:dyDescent="0.35">
      <c r="Q1081" s="218"/>
      <c r="AH1081" s="233"/>
    </row>
    <row r="1082" spans="17:34" x14ac:dyDescent="0.35">
      <c r="Q1082" s="218"/>
      <c r="AH1082" s="233"/>
    </row>
    <row r="1083" spans="17:34" x14ac:dyDescent="0.35">
      <c r="Q1083" s="218"/>
      <c r="AH1083" s="233"/>
    </row>
    <row r="1084" spans="17:34" x14ac:dyDescent="0.35">
      <c r="Q1084" s="218"/>
      <c r="AH1084" s="233"/>
    </row>
    <row r="1085" spans="17:34" x14ac:dyDescent="0.35">
      <c r="Q1085" s="218"/>
      <c r="AH1085" s="233"/>
    </row>
    <row r="1086" spans="17:34" x14ac:dyDescent="0.35">
      <c r="Q1086" s="218"/>
      <c r="AH1086" s="233"/>
    </row>
    <row r="1087" spans="17:34" x14ac:dyDescent="0.35">
      <c r="Q1087" s="218"/>
      <c r="AH1087" s="233"/>
    </row>
    <row r="1088" spans="17:34" x14ac:dyDescent="0.35">
      <c r="Q1088" s="218"/>
      <c r="AH1088" s="233"/>
    </row>
    <row r="1089" spans="17:34" x14ac:dyDescent="0.35">
      <c r="Q1089" s="218"/>
      <c r="AH1089" s="233"/>
    </row>
    <row r="1090" spans="17:34" x14ac:dyDescent="0.35">
      <c r="Q1090" s="218"/>
      <c r="AH1090" s="233"/>
    </row>
    <row r="1091" spans="17:34" x14ac:dyDescent="0.35">
      <c r="Q1091" s="218"/>
      <c r="AH1091" s="233"/>
    </row>
    <row r="1092" spans="17:34" x14ac:dyDescent="0.35">
      <c r="Q1092" s="218"/>
      <c r="AH1092" s="233"/>
    </row>
    <row r="1093" spans="17:34" x14ac:dyDescent="0.35">
      <c r="Q1093" s="218"/>
      <c r="AH1093" s="233"/>
    </row>
    <row r="1094" spans="17:34" x14ac:dyDescent="0.35">
      <c r="Q1094" s="218"/>
      <c r="AH1094" s="233"/>
    </row>
    <row r="1095" spans="17:34" x14ac:dyDescent="0.35">
      <c r="Q1095" s="218"/>
      <c r="AH1095" s="233"/>
    </row>
    <row r="1096" spans="17:34" x14ac:dyDescent="0.35">
      <c r="Q1096" s="218"/>
      <c r="AH1096" s="233"/>
    </row>
    <row r="1097" spans="17:34" x14ac:dyDescent="0.35">
      <c r="Q1097" s="218"/>
      <c r="AH1097" s="233"/>
    </row>
    <row r="1098" spans="17:34" x14ac:dyDescent="0.35">
      <c r="Q1098" s="218"/>
      <c r="AH1098" s="233"/>
    </row>
    <row r="1099" spans="17:34" x14ac:dyDescent="0.35">
      <c r="Q1099" s="218"/>
      <c r="AH1099" s="233"/>
    </row>
    <row r="1100" spans="17:34" x14ac:dyDescent="0.35">
      <c r="Q1100" s="218"/>
      <c r="AH1100" s="233"/>
    </row>
    <row r="1101" spans="17:34" x14ac:dyDescent="0.35">
      <c r="Q1101" s="218"/>
      <c r="AH1101" s="233"/>
    </row>
    <row r="1102" spans="17:34" x14ac:dyDescent="0.35">
      <c r="Q1102" s="218"/>
      <c r="AH1102" s="233"/>
    </row>
    <row r="1103" spans="17:34" x14ac:dyDescent="0.35">
      <c r="Q1103" s="218"/>
      <c r="AH1103" s="233"/>
    </row>
    <row r="1104" spans="17:34" x14ac:dyDescent="0.35">
      <c r="Q1104" s="218"/>
      <c r="AH1104" s="233"/>
    </row>
    <row r="1105" spans="17:34" x14ac:dyDescent="0.35">
      <c r="Q1105" s="218"/>
      <c r="AH1105" s="233"/>
    </row>
    <row r="1106" spans="17:34" x14ac:dyDescent="0.35">
      <c r="Q1106" s="218"/>
      <c r="AH1106" s="233"/>
    </row>
    <row r="1107" spans="17:34" x14ac:dyDescent="0.35">
      <c r="Q1107" s="218"/>
      <c r="AH1107" s="233"/>
    </row>
    <row r="1108" spans="17:34" x14ac:dyDescent="0.35">
      <c r="Q1108" s="218"/>
      <c r="AH1108" s="233"/>
    </row>
    <row r="1109" spans="17:34" x14ac:dyDescent="0.35">
      <c r="Q1109" s="218"/>
      <c r="AH1109" s="233"/>
    </row>
    <row r="1110" spans="17:34" x14ac:dyDescent="0.35">
      <c r="Q1110" s="218"/>
      <c r="AH1110" s="233"/>
    </row>
    <row r="1111" spans="17:34" x14ac:dyDescent="0.35">
      <c r="Q1111" s="218"/>
      <c r="AH1111" s="233"/>
    </row>
    <row r="1112" spans="17:34" x14ac:dyDescent="0.35">
      <c r="Q1112" s="218"/>
      <c r="AH1112" s="233"/>
    </row>
    <row r="1113" spans="17:34" x14ac:dyDescent="0.35">
      <c r="Q1113" s="218"/>
      <c r="AH1113" s="233"/>
    </row>
    <row r="1114" spans="17:34" x14ac:dyDescent="0.35">
      <c r="Q1114" s="218"/>
      <c r="AH1114" s="233"/>
    </row>
    <row r="1115" spans="17:34" x14ac:dyDescent="0.35">
      <c r="Q1115" s="218"/>
      <c r="AH1115" s="233"/>
    </row>
    <row r="1116" spans="17:34" x14ac:dyDescent="0.35">
      <c r="Q1116" s="218"/>
      <c r="AH1116" s="233"/>
    </row>
    <row r="1117" spans="17:34" x14ac:dyDescent="0.35">
      <c r="Q1117" s="218"/>
      <c r="AH1117" s="233"/>
    </row>
    <row r="1118" spans="17:34" x14ac:dyDescent="0.35">
      <c r="Q1118" s="218"/>
      <c r="AH1118" s="233"/>
    </row>
    <row r="1119" spans="17:34" x14ac:dyDescent="0.35">
      <c r="Q1119" s="218"/>
      <c r="AH1119" s="233"/>
    </row>
    <row r="1120" spans="17:34" x14ac:dyDescent="0.35">
      <c r="Q1120" s="218"/>
      <c r="AH1120" s="233"/>
    </row>
    <row r="1121" spans="17:34" x14ac:dyDescent="0.35">
      <c r="Q1121" s="218"/>
      <c r="AH1121" s="233"/>
    </row>
    <row r="1122" spans="17:34" x14ac:dyDescent="0.35">
      <c r="Q1122" s="218"/>
      <c r="AH1122" s="233"/>
    </row>
    <row r="1123" spans="17:34" x14ac:dyDescent="0.35">
      <c r="Q1123" s="218"/>
      <c r="AH1123" s="233"/>
    </row>
    <row r="1124" spans="17:34" x14ac:dyDescent="0.35">
      <c r="Q1124" s="218"/>
      <c r="AH1124" s="233"/>
    </row>
    <row r="1125" spans="17:34" x14ac:dyDescent="0.35">
      <c r="Q1125" s="218"/>
      <c r="AH1125" s="233"/>
    </row>
    <row r="1126" spans="17:34" x14ac:dyDescent="0.35">
      <c r="Q1126" s="218"/>
      <c r="AH1126" s="233"/>
    </row>
    <row r="1127" spans="17:34" x14ac:dyDescent="0.35">
      <c r="Q1127" s="218"/>
      <c r="AH1127" s="233"/>
    </row>
    <row r="1128" spans="17:34" x14ac:dyDescent="0.35">
      <c r="Q1128" s="218"/>
      <c r="AH1128" s="233"/>
    </row>
    <row r="1129" spans="17:34" x14ac:dyDescent="0.35">
      <c r="Q1129" s="218"/>
      <c r="AH1129" s="233"/>
    </row>
    <row r="1130" spans="17:34" x14ac:dyDescent="0.35">
      <c r="Q1130" s="218"/>
      <c r="AH1130" s="233"/>
    </row>
    <row r="1131" spans="17:34" x14ac:dyDescent="0.35">
      <c r="Q1131" s="218"/>
      <c r="AH1131" s="233"/>
    </row>
    <row r="1132" spans="17:34" x14ac:dyDescent="0.35">
      <c r="Q1132" s="218"/>
      <c r="AH1132" s="233"/>
    </row>
    <row r="1133" spans="17:34" x14ac:dyDescent="0.35">
      <c r="Q1133" s="218"/>
      <c r="AH1133" s="233"/>
    </row>
    <row r="1134" spans="17:34" x14ac:dyDescent="0.35">
      <c r="Q1134" s="218"/>
      <c r="AH1134" s="233"/>
    </row>
    <row r="1135" spans="17:34" x14ac:dyDescent="0.35">
      <c r="Q1135" s="218"/>
      <c r="AH1135" s="233"/>
    </row>
    <row r="1136" spans="17:34" x14ac:dyDescent="0.35">
      <c r="Q1136" s="218"/>
      <c r="AH1136" s="233"/>
    </row>
    <row r="1137" spans="17:34" x14ac:dyDescent="0.35">
      <c r="Q1137" s="218"/>
      <c r="AH1137" s="233"/>
    </row>
    <row r="1138" spans="17:34" x14ac:dyDescent="0.35">
      <c r="Q1138" s="218"/>
      <c r="AH1138" s="233"/>
    </row>
    <row r="1139" spans="17:34" x14ac:dyDescent="0.35">
      <c r="Q1139" s="218"/>
      <c r="AH1139" s="233"/>
    </row>
    <row r="1140" spans="17:34" x14ac:dyDescent="0.35">
      <c r="Q1140" s="218"/>
      <c r="AH1140" s="233"/>
    </row>
    <row r="1141" spans="17:34" x14ac:dyDescent="0.35">
      <c r="Q1141" s="218"/>
      <c r="AH1141" s="233"/>
    </row>
    <row r="1142" spans="17:34" x14ac:dyDescent="0.35">
      <c r="Q1142" s="218"/>
      <c r="AH1142" s="233"/>
    </row>
    <row r="1143" spans="17:34" x14ac:dyDescent="0.35">
      <c r="Q1143" s="218"/>
      <c r="AH1143" s="233"/>
    </row>
    <row r="1144" spans="17:34" x14ac:dyDescent="0.35">
      <c r="Q1144" s="218"/>
      <c r="AH1144" s="233"/>
    </row>
    <row r="1145" spans="17:34" x14ac:dyDescent="0.35">
      <c r="Q1145" s="218"/>
      <c r="AH1145" s="233"/>
    </row>
    <row r="1146" spans="17:34" x14ac:dyDescent="0.35">
      <c r="Q1146" s="218"/>
      <c r="AH1146" s="233"/>
    </row>
    <row r="1147" spans="17:34" x14ac:dyDescent="0.35">
      <c r="Q1147" s="218"/>
      <c r="AH1147" s="233"/>
    </row>
    <row r="1148" spans="17:34" x14ac:dyDescent="0.35">
      <c r="Q1148" s="218"/>
      <c r="AH1148" s="233"/>
    </row>
    <row r="1149" spans="17:34" x14ac:dyDescent="0.35">
      <c r="Q1149" s="218"/>
      <c r="AH1149" s="233"/>
    </row>
    <row r="1150" spans="17:34" x14ac:dyDescent="0.35">
      <c r="Q1150" s="218"/>
      <c r="AH1150" s="233"/>
    </row>
    <row r="1151" spans="17:34" x14ac:dyDescent="0.35">
      <c r="Q1151" s="218"/>
      <c r="AH1151" s="233"/>
    </row>
    <row r="1152" spans="17:34" x14ac:dyDescent="0.35">
      <c r="Q1152" s="218"/>
      <c r="AH1152" s="233"/>
    </row>
    <row r="1153" spans="17:34" x14ac:dyDescent="0.35">
      <c r="Q1153" s="218"/>
      <c r="AH1153" s="233"/>
    </row>
    <row r="1154" spans="17:34" x14ac:dyDescent="0.35">
      <c r="Q1154" s="218"/>
      <c r="AH1154" s="233"/>
    </row>
    <row r="1155" spans="17:34" x14ac:dyDescent="0.35">
      <c r="Q1155" s="218"/>
      <c r="AH1155" s="233"/>
    </row>
    <row r="1156" spans="17:34" x14ac:dyDescent="0.35">
      <c r="Q1156" s="218"/>
      <c r="AH1156" s="233"/>
    </row>
    <row r="1157" spans="17:34" x14ac:dyDescent="0.35">
      <c r="Q1157" s="218"/>
      <c r="AH1157" s="233"/>
    </row>
    <row r="1158" spans="17:34" x14ac:dyDescent="0.35">
      <c r="Q1158" s="218"/>
      <c r="AH1158" s="233"/>
    </row>
    <row r="1159" spans="17:34" x14ac:dyDescent="0.35">
      <c r="Q1159" s="218"/>
      <c r="AH1159" s="233"/>
    </row>
    <row r="1160" spans="17:34" x14ac:dyDescent="0.35">
      <c r="Q1160" s="218"/>
      <c r="AH1160" s="233"/>
    </row>
    <row r="1161" spans="17:34" x14ac:dyDescent="0.35">
      <c r="Q1161" s="218"/>
      <c r="AH1161" s="233"/>
    </row>
    <row r="1162" spans="17:34" x14ac:dyDescent="0.35">
      <c r="Q1162" s="218"/>
      <c r="AH1162" s="233"/>
    </row>
    <row r="1163" spans="17:34" x14ac:dyDescent="0.35">
      <c r="Q1163" s="218"/>
      <c r="AH1163" s="233"/>
    </row>
    <row r="1164" spans="17:34" x14ac:dyDescent="0.35">
      <c r="Q1164" s="218"/>
      <c r="AH1164" s="233"/>
    </row>
    <row r="1165" spans="17:34" x14ac:dyDescent="0.35">
      <c r="Q1165" s="218"/>
      <c r="AH1165" s="233"/>
    </row>
    <row r="1166" spans="17:34" x14ac:dyDescent="0.35">
      <c r="Q1166" s="218"/>
      <c r="AH1166" s="233"/>
    </row>
    <row r="1167" spans="17:34" x14ac:dyDescent="0.35">
      <c r="Q1167" s="218"/>
      <c r="AH1167" s="233"/>
    </row>
    <row r="1168" spans="17:34" x14ac:dyDescent="0.35">
      <c r="Q1168" s="218"/>
      <c r="AH1168" s="233"/>
    </row>
    <row r="1169" spans="17:34" x14ac:dyDescent="0.35">
      <c r="Q1169" s="218"/>
      <c r="AH1169" s="233"/>
    </row>
    <row r="1170" spans="17:34" x14ac:dyDescent="0.35">
      <c r="Q1170" s="218"/>
      <c r="AH1170" s="233"/>
    </row>
    <row r="1171" spans="17:34" x14ac:dyDescent="0.35">
      <c r="Q1171" s="218"/>
      <c r="AH1171" s="233"/>
    </row>
    <row r="1172" spans="17:34" x14ac:dyDescent="0.35">
      <c r="Q1172" s="218"/>
      <c r="AH1172" s="233"/>
    </row>
    <row r="1173" spans="17:34" x14ac:dyDescent="0.35">
      <c r="Q1173" s="218"/>
      <c r="AH1173" s="233"/>
    </row>
    <row r="1174" spans="17:34" x14ac:dyDescent="0.35">
      <c r="Q1174" s="218"/>
      <c r="AH1174" s="233"/>
    </row>
    <row r="1175" spans="17:34" x14ac:dyDescent="0.35">
      <c r="Q1175" s="218"/>
      <c r="AH1175" s="233"/>
    </row>
    <row r="1176" spans="17:34" x14ac:dyDescent="0.35">
      <c r="Q1176" s="218"/>
      <c r="AH1176" s="233"/>
    </row>
    <row r="1177" spans="17:34" x14ac:dyDescent="0.35">
      <c r="Q1177" s="218"/>
      <c r="AH1177" s="233"/>
    </row>
    <row r="1178" spans="17:34" x14ac:dyDescent="0.35">
      <c r="Q1178" s="218"/>
      <c r="AH1178" s="233"/>
    </row>
    <row r="1179" spans="17:34" x14ac:dyDescent="0.35">
      <c r="Q1179" s="218"/>
      <c r="AH1179" s="233"/>
    </row>
    <row r="1180" spans="17:34" x14ac:dyDescent="0.35">
      <c r="Q1180" s="218"/>
      <c r="AH1180" s="233"/>
    </row>
    <row r="1181" spans="17:34" x14ac:dyDescent="0.35">
      <c r="Q1181" s="218"/>
      <c r="AH1181" s="233"/>
    </row>
    <row r="1182" spans="17:34" x14ac:dyDescent="0.35">
      <c r="Q1182" s="218"/>
      <c r="AH1182" s="233"/>
    </row>
    <row r="1183" spans="17:34" x14ac:dyDescent="0.35">
      <c r="Q1183" s="218"/>
      <c r="AH1183" s="233"/>
    </row>
    <row r="1184" spans="17:34" x14ac:dyDescent="0.35">
      <c r="Q1184" s="218"/>
      <c r="AH1184" s="233"/>
    </row>
    <row r="1185" spans="17:34" x14ac:dyDescent="0.35">
      <c r="Q1185" s="218"/>
      <c r="AH1185" s="233"/>
    </row>
    <row r="1186" spans="17:34" x14ac:dyDescent="0.35">
      <c r="Q1186" s="218"/>
      <c r="AH1186" s="233"/>
    </row>
    <row r="1187" spans="17:34" x14ac:dyDescent="0.35">
      <c r="Q1187" s="218"/>
      <c r="AH1187" s="233"/>
    </row>
    <row r="1188" spans="17:34" x14ac:dyDescent="0.35">
      <c r="Q1188" s="218"/>
      <c r="AH1188" s="233"/>
    </row>
    <row r="1189" spans="17:34" x14ac:dyDescent="0.35">
      <c r="Q1189" s="218"/>
      <c r="AH1189" s="233"/>
    </row>
    <row r="1190" spans="17:34" x14ac:dyDescent="0.35">
      <c r="Q1190" s="218"/>
      <c r="AH1190" s="233"/>
    </row>
    <row r="1191" spans="17:34" x14ac:dyDescent="0.35">
      <c r="Q1191" s="218"/>
      <c r="AH1191" s="233"/>
    </row>
    <row r="1192" spans="17:34" x14ac:dyDescent="0.35">
      <c r="Q1192" s="218"/>
      <c r="AH1192" s="233"/>
    </row>
    <row r="1193" spans="17:34" x14ac:dyDescent="0.35">
      <c r="Q1193" s="218"/>
      <c r="AH1193" s="233"/>
    </row>
    <row r="1194" spans="17:34" x14ac:dyDescent="0.35">
      <c r="Q1194" s="218"/>
      <c r="AH1194" s="233"/>
    </row>
    <row r="1195" spans="17:34" x14ac:dyDescent="0.35">
      <c r="Q1195" s="218"/>
      <c r="AH1195" s="233"/>
    </row>
    <row r="1196" spans="17:34" x14ac:dyDescent="0.35">
      <c r="Q1196" s="218"/>
      <c r="AH1196" s="233"/>
    </row>
    <row r="1197" spans="17:34" x14ac:dyDescent="0.35">
      <c r="Q1197" s="218"/>
      <c r="AH1197" s="233"/>
    </row>
    <row r="1198" spans="17:34" x14ac:dyDescent="0.35">
      <c r="Q1198" s="218"/>
      <c r="AH1198" s="233"/>
    </row>
    <row r="1199" spans="17:34" x14ac:dyDescent="0.35">
      <c r="Q1199" s="218"/>
      <c r="AH1199" s="233"/>
    </row>
    <row r="1200" spans="17:34" x14ac:dyDescent="0.35">
      <c r="Q1200" s="218"/>
      <c r="AH1200" s="233"/>
    </row>
    <row r="1201" spans="17:34" x14ac:dyDescent="0.35">
      <c r="Q1201" s="218"/>
      <c r="AH1201" s="233"/>
    </row>
    <row r="1202" spans="17:34" x14ac:dyDescent="0.35">
      <c r="Q1202" s="218"/>
      <c r="AH1202" s="233"/>
    </row>
    <row r="1203" spans="17:34" x14ac:dyDescent="0.35">
      <c r="Q1203" s="218"/>
      <c r="AH1203" s="233"/>
    </row>
    <row r="1204" spans="17:34" x14ac:dyDescent="0.35">
      <c r="Q1204" s="218"/>
      <c r="AH1204" s="233"/>
    </row>
    <row r="1205" spans="17:34" x14ac:dyDescent="0.35">
      <c r="Q1205" s="218"/>
      <c r="AH1205" s="233"/>
    </row>
    <row r="1206" spans="17:34" x14ac:dyDescent="0.35">
      <c r="Q1206" s="218"/>
      <c r="AH1206" s="233"/>
    </row>
    <row r="1207" spans="17:34" x14ac:dyDescent="0.35">
      <c r="Q1207" s="218"/>
      <c r="AH1207" s="233"/>
    </row>
    <row r="1208" spans="17:34" x14ac:dyDescent="0.35">
      <c r="Q1208" s="218"/>
      <c r="AH1208" s="233"/>
    </row>
    <row r="1209" spans="17:34" x14ac:dyDescent="0.35">
      <c r="Q1209" s="218"/>
      <c r="AH1209" s="233"/>
    </row>
    <row r="1210" spans="17:34" x14ac:dyDescent="0.35">
      <c r="Q1210" s="218"/>
      <c r="AH1210" s="233"/>
    </row>
    <row r="1211" spans="17:34" x14ac:dyDescent="0.35">
      <c r="Q1211" s="218"/>
      <c r="AH1211" s="233"/>
    </row>
    <row r="1212" spans="17:34" x14ac:dyDescent="0.35">
      <c r="Q1212" s="218"/>
      <c r="AH1212" s="233"/>
    </row>
    <row r="1213" spans="17:34" x14ac:dyDescent="0.35">
      <c r="Q1213" s="218"/>
      <c r="AH1213" s="233"/>
    </row>
    <row r="1214" spans="17:34" x14ac:dyDescent="0.35">
      <c r="Q1214" s="218"/>
      <c r="AH1214" s="233"/>
    </row>
    <row r="1215" spans="17:34" x14ac:dyDescent="0.35">
      <c r="Q1215" s="218"/>
      <c r="AH1215" s="233"/>
    </row>
    <row r="1216" spans="17:34" x14ac:dyDescent="0.35">
      <c r="Q1216" s="218"/>
      <c r="AH1216" s="233"/>
    </row>
    <row r="1217" spans="17:34" x14ac:dyDescent="0.35">
      <c r="Q1217" s="218"/>
      <c r="AH1217" s="233"/>
    </row>
    <row r="1218" spans="17:34" x14ac:dyDescent="0.35">
      <c r="Q1218" s="218"/>
      <c r="AH1218" s="233"/>
    </row>
    <row r="1219" spans="17:34" x14ac:dyDescent="0.35">
      <c r="Q1219" s="218"/>
      <c r="AH1219" s="233"/>
    </row>
    <row r="1220" spans="17:34" x14ac:dyDescent="0.35">
      <c r="Q1220" s="218"/>
      <c r="AH1220" s="233"/>
    </row>
    <row r="1221" spans="17:34" x14ac:dyDescent="0.35">
      <c r="Q1221" s="218"/>
      <c r="AH1221" s="233"/>
    </row>
    <row r="1222" spans="17:34" x14ac:dyDescent="0.35">
      <c r="Q1222" s="218"/>
      <c r="AH1222" s="233"/>
    </row>
    <row r="1223" spans="17:34" x14ac:dyDescent="0.35">
      <c r="Q1223" s="218"/>
      <c r="AH1223" s="233"/>
    </row>
    <row r="1224" spans="17:34" x14ac:dyDescent="0.35">
      <c r="Q1224" s="218"/>
      <c r="AH1224" s="233"/>
    </row>
    <row r="1225" spans="17:34" x14ac:dyDescent="0.35">
      <c r="Q1225" s="218"/>
      <c r="AH1225" s="233"/>
    </row>
    <row r="1226" spans="17:34" x14ac:dyDescent="0.35">
      <c r="Q1226" s="218"/>
      <c r="AH1226" s="233"/>
    </row>
    <row r="1227" spans="17:34" x14ac:dyDescent="0.35">
      <c r="Q1227" s="218"/>
      <c r="AH1227" s="233"/>
    </row>
    <row r="1228" spans="17:34" x14ac:dyDescent="0.35">
      <c r="Q1228" s="218"/>
      <c r="AH1228" s="233"/>
    </row>
    <row r="1229" spans="17:34" x14ac:dyDescent="0.35">
      <c r="Q1229" s="218"/>
      <c r="AH1229" s="233"/>
    </row>
    <row r="1230" spans="17:34" x14ac:dyDescent="0.35">
      <c r="Q1230" s="218"/>
      <c r="AH1230" s="233"/>
    </row>
    <row r="1231" spans="17:34" x14ac:dyDescent="0.35">
      <c r="Q1231" s="218"/>
      <c r="AH1231" s="233"/>
    </row>
    <row r="1232" spans="17:34" x14ac:dyDescent="0.35">
      <c r="Q1232" s="218"/>
      <c r="AH1232" s="233"/>
    </row>
    <row r="1233" spans="17:34" x14ac:dyDescent="0.35">
      <c r="Q1233" s="218"/>
      <c r="AH1233" s="233"/>
    </row>
    <row r="1234" spans="17:34" x14ac:dyDescent="0.35">
      <c r="Q1234" s="218"/>
      <c r="AH1234" s="233"/>
    </row>
    <row r="1235" spans="17:34" x14ac:dyDescent="0.35">
      <c r="Q1235" s="218"/>
      <c r="AH1235" s="233"/>
    </row>
    <row r="1236" spans="17:34" x14ac:dyDescent="0.35">
      <c r="Q1236" s="218"/>
      <c r="AH1236" s="233"/>
    </row>
    <row r="1237" spans="17:34" x14ac:dyDescent="0.35">
      <c r="Q1237" s="218"/>
      <c r="AH1237" s="233"/>
    </row>
    <row r="1238" spans="17:34" x14ac:dyDescent="0.35">
      <c r="Q1238" s="218"/>
      <c r="AH1238" s="233"/>
    </row>
    <row r="1239" spans="17:34" x14ac:dyDescent="0.35">
      <c r="Q1239" s="218"/>
      <c r="AH1239" s="233"/>
    </row>
    <row r="1240" spans="17:34" x14ac:dyDescent="0.35">
      <c r="Q1240" s="218"/>
      <c r="AH1240" s="233"/>
    </row>
    <row r="1241" spans="17:34" x14ac:dyDescent="0.35">
      <c r="Q1241" s="218"/>
      <c r="AH1241" s="233"/>
    </row>
    <row r="1242" spans="17:34" x14ac:dyDescent="0.35">
      <c r="Q1242" s="218"/>
      <c r="AH1242" s="233"/>
    </row>
    <row r="1243" spans="17:34" x14ac:dyDescent="0.35">
      <c r="Q1243" s="218"/>
      <c r="AH1243" s="233"/>
    </row>
    <row r="1244" spans="17:34" x14ac:dyDescent="0.35">
      <c r="Q1244" s="218"/>
      <c r="AH1244" s="233"/>
    </row>
    <row r="1245" spans="17:34" x14ac:dyDescent="0.35">
      <c r="Q1245" s="218"/>
      <c r="AH1245" s="233"/>
    </row>
    <row r="1246" spans="17:34" x14ac:dyDescent="0.35">
      <c r="Q1246" s="218"/>
      <c r="AH1246" s="233"/>
    </row>
    <row r="1247" spans="17:34" x14ac:dyDescent="0.35">
      <c r="Q1247" s="218"/>
      <c r="AH1247" s="233"/>
    </row>
    <row r="1248" spans="17:34" x14ac:dyDescent="0.35">
      <c r="Q1248" s="218"/>
      <c r="AH1248" s="233"/>
    </row>
    <row r="1249" spans="17:34" x14ac:dyDescent="0.35">
      <c r="Q1249" s="218"/>
      <c r="AH1249" s="233"/>
    </row>
    <row r="1250" spans="17:34" x14ac:dyDescent="0.35">
      <c r="Q1250" s="218"/>
      <c r="AH1250" s="233"/>
    </row>
    <row r="1251" spans="17:34" x14ac:dyDescent="0.35">
      <c r="Q1251" s="218"/>
      <c r="AH1251" s="233"/>
    </row>
    <row r="1252" spans="17:34" x14ac:dyDescent="0.35">
      <c r="Q1252" s="218"/>
      <c r="AH1252" s="233"/>
    </row>
    <row r="1253" spans="17:34" x14ac:dyDescent="0.35">
      <c r="Q1253" s="218"/>
      <c r="AH1253" s="233"/>
    </row>
    <row r="1254" spans="17:34" x14ac:dyDescent="0.35">
      <c r="Q1254" s="218"/>
      <c r="AH1254" s="233"/>
    </row>
    <row r="1255" spans="17:34" x14ac:dyDescent="0.35">
      <c r="Q1255" s="218"/>
      <c r="AH1255" s="233"/>
    </row>
    <row r="1256" spans="17:34" x14ac:dyDescent="0.35">
      <c r="Q1256" s="218"/>
      <c r="AH1256" s="233"/>
    </row>
    <row r="1257" spans="17:34" x14ac:dyDescent="0.35">
      <c r="Q1257" s="218"/>
      <c r="AH1257" s="233"/>
    </row>
    <row r="1258" spans="17:34" x14ac:dyDescent="0.35">
      <c r="Q1258" s="218"/>
      <c r="AH1258" s="233"/>
    </row>
    <row r="1259" spans="17:34" x14ac:dyDescent="0.35">
      <c r="Q1259" s="218"/>
      <c r="AH1259" s="233"/>
    </row>
    <row r="1260" spans="17:34" x14ac:dyDescent="0.35">
      <c r="Q1260" s="218"/>
      <c r="AH1260" s="233"/>
    </row>
    <row r="1261" spans="17:34" x14ac:dyDescent="0.35">
      <c r="Q1261" s="218"/>
      <c r="AH1261" s="233"/>
    </row>
    <row r="1262" spans="17:34" x14ac:dyDescent="0.35">
      <c r="Q1262" s="218"/>
      <c r="AH1262" s="233"/>
    </row>
    <row r="1263" spans="17:34" x14ac:dyDescent="0.35">
      <c r="Q1263" s="218"/>
      <c r="AH1263" s="233"/>
    </row>
    <row r="1264" spans="17:34" x14ac:dyDescent="0.35">
      <c r="Q1264" s="218"/>
      <c r="AH1264" s="233"/>
    </row>
    <row r="1265" spans="17:34" x14ac:dyDescent="0.35">
      <c r="Q1265" s="218"/>
      <c r="AH1265" s="233"/>
    </row>
    <row r="1266" spans="17:34" x14ac:dyDescent="0.35">
      <c r="Q1266" s="218"/>
      <c r="AH1266" s="233"/>
    </row>
    <row r="1267" spans="17:34" x14ac:dyDescent="0.35">
      <c r="Q1267" s="218"/>
      <c r="AH1267" s="233"/>
    </row>
    <row r="1268" spans="17:34" x14ac:dyDescent="0.35">
      <c r="Q1268" s="218"/>
      <c r="AH1268" s="233"/>
    </row>
    <row r="1269" spans="17:34" x14ac:dyDescent="0.35">
      <c r="Q1269" s="218"/>
      <c r="AH1269" s="233"/>
    </row>
    <row r="1270" spans="17:34" x14ac:dyDescent="0.35">
      <c r="Q1270" s="218"/>
      <c r="AH1270" s="233"/>
    </row>
    <row r="1271" spans="17:34" x14ac:dyDescent="0.35">
      <c r="Q1271" s="218"/>
      <c r="AH1271" s="233"/>
    </row>
    <row r="1272" spans="17:34" x14ac:dyDescent="0.35">
      <c r="Q1272" s="218"/>
      <c r="AH1272" s="233"/>
    </row>
    <row r="1273" spans="17:34" x14ac:dyDescent="0.35">
      <c r="Q1273" s="218"/>
      <c r="AH1273" s="233"/>
    </row>
    <row r="1274" spans="17:34" x14ac:dyDescent="0.35">
      <c r="Q1274" s="218"/>
      <c r="AH1274" s="233"/>
    </row>
    <row r="1275" spans="17:34" x14ac:dyDescent="0.35">
      <c r="Q1275" s="218"/>
      <c r="AH1275" s="233"/>
    </row>
    <row r="1276" spans="17:34" x14ac:dyDescent="0.35">
      <c r="Q1276" s="218"/>
      <c r="AH1276" s="233"/>
    </row>
    <row r="1277" spans="17:34" x14ac:dyDescent="0.35">
      <c r="Q1277" s="218"/>
      <c r="AH1277" s="233"/>
    </row>
    <row r="1278" spans="17:34" x14ac:dyDescent="0.35">
      <c r="Q1278" s="218"/>
      <c r="AH1278" s="233"/>
    </row>
    <row r="1279" spans="17:34" x14ac:dyDescent="0.35">
      <c r="Q1279" s="218"/>
      <c r="AH1279" s="233"/>
    </row>
    <row r="1280" spans="17:34" x14ac:dyDescent="0.35">
      <c r="Q1280" s="218"/>
      <c r="AH1280" s="233"/>
    </row>
    <row r="1281" spans="17:34" x14ac:dyDescent="0.35">
      <c r="Q1281" s="218"/>
      <c r="AH1281" s="233"/>
    </row>
    <row r="1282" spans="17:34" x14ac:dyDescent="0.35">
      <c r="Q1282" s="218"/>
      <c r="AH1282" s="233"/>
    </row>
    <row r="1283" spans="17:34" x14ac:dyDescent="0.35">
      <c r="Q1283" s="218"/>
      <c r="AH1283" s="233"/>
    </row>
    <row r="1284" spans="17:34" x14ac:dyDescent="0.35">
      <c r="Q1284" s="218"/>
      <c r="AH1284" s="233"/>
    </row>
    <row r="1285" spans="17:34" x14ac:dyDescent="0.35">
      <c r="Q1285" s="218"/>
      <c r="AH1285" s="233"/>
    </row>
    <row r="1286" spans="17:34" x14ac:dyDescent="0.35">
      <c r="Q1286" s="218"/>
      <c r="AH1286" s="233"/>
    </row>
    <row r="1287" spans="17:34" x14ac:dyDescent="0.35">
      <c r="Q1287" s="218"/>
      <c r="AH1287" s="233"/>
    </row>
    <row r="1288" spans="17:34" x14ac:dyDescent="0.35">
      <c r="Q1288" s="218"/>
      <c r="AH1288" s="233"/>
    </row>
    <row r="1289" spans="17:34" x14ac:dyDescent="0.35">
      <c r="Q1289" s="218"/>
      <c r="AH1289" s="233"/>
    </row>
    <row r="1290" spans="17:34" x14ac:dyDescent="0.35">
      <c r="Q1290" s="218"/>
      <c r="AH1290" s="233"/>
    </row>
    <row r="1291" spans="17:34" x14ac:dyDescent="0.35">
      <c r="Q1291" s="218"/>
      <c r="AH1291" s="233"/>
    </row>
    <row r="1292" spans="17:34" x14ac:dyDescent="0.35">
      <c r="Q1292" s="218"/>
      <c r="AH1292" s="233"/>
    </row>
    <row r="1293" spans="17:34" x14ac:dyDescent="0.35">
      <c r="Q1293" s="218"/>
      <c r="AH1293" s="233"/>
    </row>
    <row r="1294" spans="17:34" x14ac:dyDescent="0.35">
      <c r="Q1294" s="218"/>
      <c r="AH1294" s="233"/>
    </row>
    <row r="1295" spans="17:34" x14ac:dyDescent="0.35">
      <c r="Q1295" s="218"/>
      <c r="AH1295" s="233"/>
    </row>
    <row r="1296" spans="17:34" x14ac:dyDescent="0.35">
      <c r="Q1296" s="218"/>
      <c r="AH1296" s="233"/>
    </row>
    <row r="1297" spans="17:34" x14ac:dyDescent="0.35">
      <c r="Q1297" s="218"/>
      <c r="AH1297" s="233"/>
    </row>
    <row r="1298" spans="17:34" x14ac:dyDescent="0.35">
      <c r="Q1298" s="218"/>
      <c r="AH1298" s="233"/>
    </row>
    <row r="1299" spans="17:34" x14ac:dyDescent="0.35">
      <c r="Q1299" s="218"/>
      <c r="AH1299" s="233"/>
    </row>
    <row r="1300" spans="17:34" x14ac:dyDescent="0.35">
      <c r="Q1300" s="218"/>
      <c r="AH1300" s="233"/>
    </row>
    <row r="1301" spans="17:34" x14ac:dyDescent="0.35">
      <c r="Q1301" s="218"/>
      <c r="AH1301" s="233"/>
    </row>
    <row r="1302" spans="17:34" x14ac:dyDescent="0.35">
      <c r="Q1302" s="218"/>
      <c r="AH1302" s="233"/>
    </row>
    <row r="1303" spans="17:34" x14ac:dyDescent="0.35">
      <c r="Q1303" s="218"/>
      <c r="AH1303" s="233"/>
    </row>
    <row r="1304" spans="17:34" x14ac:dyDescent="0.35">
      <c r="Q1304" s="218"/>
      <c r="AH1304" s="233"/>
    </row>
    <row r="1305" spans="17:34" x14ac:dyDescent="0.35">
      <c r="Q1305" s="218"/>
      <c r="AH1305" s="233"/>
    </row>
    <row r="1306" spans="17:34" x14ac:dyDescent="0.35">
      <c r="Q1306" s="218"/>
      <c r="AH1306" s="233"/>
    </row>
    <row r="1307" spans="17:34" x14ac:dyDescent="0.35">
      <c r="Q1307" s="218"/>
      <c r="AH1307" s="233"/>
    </row>
    <row r="1308" spans="17:34" x14ac:dyDescent="0.35">
      <c r="Q1308" s="218"/>
      <c r="AH1308" s="233"/>
    </row>
    <row r="1309" spans="17:34" x14ac:dyDescent="0.35">
      <c r="Q1309" s="218"/>
      <c r="AH1309" s="233"/>
    </row>
    <row r="1310" spans="17:34" x14ac:dyDescent="0.35">
      <c r="Q1310" s="218"/>
      <c r="AH1310" s="233"/>
    </row>
    <row r="1311" spans="17:34" x14ac:dyDescent="0.35">
      <c r="Q1311" s="218"/>
      <c r="AH1311" s="233"/>
    </row>
    <row r="1312" spans="17:34" x14ac:dyDescent="0.35">
      <c r="Q1312" s="218"/>
      <c r="AH1312" s="233"/>
    </row>
    <row r="1313" spans="17:34" x14ac:dyDescent="0.35">
      <c r="Q1313" s="218"/>
      <c r="AH1313" s="233"/>
    </row>
    <row r="1314" spans="17:34" x14ac:dyDescent="0.35">
      <c r="Q1314" s="218"/>
      <c r="AH1314" s="233"/>
    </row>
    <row r="1315" spans="17:34" x14ac:dyDescent="0.35">
      <c r="Q1315" s="218"/>
      <c r="AH1315" s="233"/>
    </row>
    <row r="1316" spans="17:34" x14ac:dyDescent="0.35">
      <c r="Q1316" s="218"/>
      <c r="AH1316" s="233"/>
    </row>
    <row r="1317" spans="17:34" x14ac:dyDescent="0.35">
      <c r="Q1317" s="218"/>
      <c r="AH1317" s="233"/>
    </row>
    <row r="1318" spans="17:34" x14ac:dyDescent="0.35">
      <c r="Q1318" s="218"/>
      <c r="AH1318" s="233"/>
    </row>
    <row r="1319" spans="17:34" x14ac:dyDescent="0.35">
      <c r="Q1319" s="218"/>
      <c r="AH1319" s="233"/>
    </row>
    <row r="1320" spans="17:34" x14ac:dyDescent="0.35">
      <c r="Q1320" s="218"/>
      <c r="AH1320" s="233"/>
    </row>
    <row r="1321" spans="17:34" x14ac:dyDescent="0.35">
      <c r="Q1321" s="218"/>
      <c r="AH1321" s="233"/>
    </row>
    <row r="1322" spans="17:34" x14ac:dyDescent="0.35">
      <c r="Q1322" s="218"/>
      <c r="AH1322" s="233"/>
    </row>
    <row r="1323" spans="17:34" x14ac:dyDescent="0.35">
      <c r="Q1323" s="218"/>
      <c r="AH1323" s="233"/>
    </row>
    <row r="1324" spans="17:34" x14ac:dyDescent="0.35">
      <c r="Q1324" s="218"/>
      <c r="AH1324" s="233"/>
    </row>
    <row r="1325" spans="17:34" x14ac:dyDescent="0.35">
      <c r="Q1325" s="218"/>
      <c r="AH1325" s="233"/>
    </row>
    <row r="1326" spans="17:34" x14ac:dyDescent="0.35">
      <c r="Q1326" s="218"/>
      <c r="AH1326" s="233"/>
    </row>
    <row r="1327" spans="17:34" x14ac:dyDescent="0.35">
      <c r="Q1327" s="218"/>
      <c r="AH1327" s="233"/>
    </row>
    <row r="1328" spans="17:34" x14ac:dyDescent="0.35">
      <c r="Q1328" s="218"/>
      <c r="AH1328" s="233"/>
    </row>
    <row r="1329" spans="17:34" x14ac:dyDescent="0.35">
      <c r="Q1329" s="218"/>
      <c r="AH1329" s="233"/>
    </row>
    <row r="1330" spans="17:34" x14ac:dyDescent="0.35">
      <c r="Q1330" s="218"/>
      <c r="AH1330" s="233"/>
    </row>
    <row r="1331" spans="17:34" x14ac:dyDescent="0.35">
      <c r="Q1331" s="218"/>
      <c r="AH1331" s="233"/>
    </row>
    <row r="1332" spans="17:34" x14ac:dyDescent="0.35">
      <c r="Q1332" s="218"/>
      <c r="AH1332" s="233"/>
    </row>
    <row r="1333" spans="17:34" x14ac:dyDescent="0.35">
      <c r="Q1333" s="218"/>
      <c r="AH1333" s="233"/>
    </row>
    <row r="1334" spans="17:34" x14ac:dyDescent="0.35">
      <c r="Q1334" s="218"/>
      <c r="AH1334" s="233"/>
    </row>
    <row r="1335" spans="17:34" x14ac:dyDescent="0.35">
      <c r="Q1335" s="218"/>
      <c r="AH1335" s="233"/>
    </row>
    <row r="1336" spans="17:34" x14ac:dyDescent="0.35">
      <c r="Q1336" s="218"/>
      <c r="AH1336" s="233"/>
    </row>
    <row r="1337" spans="17:34" x14ac:dyDescent="0.35">
      <c r="Q1337" s="218"/>
      <c r="AH1337" s="233"/>
    </row>
    <row r="1338" spans="17:34" x14ac:dyDescent="0.35">
      <c r="Q1338" s="218"/>
      <c r="AH1338" s="233"/>
    </row>
    <row r="1339" spans="17:34" x14ac:dyDescent="0.35">
      <c r="Q1339" s="218"/>
      <c r="AH1339" s="233"/>
    </row>
    <row r="1340" spans="17:34" x14ac:dyDescent="0.35">
      <c r="Q1340" s="218"/>
      <c r="AH1340" s="233"/>
    </row>
    <row r="1341" spans="17:34" x14ac:dyDescent="0.35">
      <c r="Q1341" s="218"/>
      <c r="AH1341" s="233"/>
    </row>
    <row r="1342" spans="17:34" x14ac:dyDescent="0.35">
      <c r="Q1342" s="218"/>
      <c r="AH1342" s="233"/>
    </row>
    <row r="1343" spans="17:34" x14ac:dyDescent="0.35">
      <c r="Q1343" s="218"/>
      <c r="AH1343" s="233"/>
    </row>
    <row r="1344" spans="17:34" x14ac:dyDescent="0.35">
      <c r="Q1344" s="218"/>
      <c r="AH1344" s="233"/>
    </row>
    <row r="1345" spans="17:34" x14ac:dyDescent="0.35">
      <c r="Q1345" s="218"/>
      <c r="AH1345" s="233"/>
    </row>
    <row r="1346" spans="17:34" x14ac:dyDescent="0.35">
      <c r="Q1346" s="218"/>
      <c r="AH1346" s="233"/>
    </row>
    <row r="1347" spans="17:34" x14ac:dyDescent="0.35">
      <c r="Q1347" s="218"/>
      <c r="AH1347" s="233"/>
    </row>
    <row r="1348" spans="17:34" x14ac:dyDescent="0.35">
      <c r="Q1348" s="218"/>
      <c r="AH1348" s="233"/>
    </row>
    <row r="1349" spans="17:34" x14ac:dyDescent="0.35">
      <c r="Q1349" s="218"/>
      <c r="AH1349" s="233"/>
    </row>
    <row r="1350" spans="17:34" x14ac:dyDescent="0.35">
      <c r="Q1350" s="218"/>
      <c r="AH1350" s="233"/>
    </row>
    <row r="1351" spans="17:34" x14ac:dyDescent="0.35">
      <c r="Q1351" s="218"/>
      <c r="AH1351" s="233"/>
    </row>
    <row r="1352" spans="17:34" x14ac:dyDescent="0.35">
      <c r="Q1352" s="218"/>
      <c r="AH1352" s="233"/>
    </row>
    <row r="1353" spans="17:34" x14ac:dyDescent="0.35">
      <c r="Q1353" s="218"/>
      <c r="AH1353" s="233"/>
    </row>
    <row r="1354" spans="17:34" x14ac:dyDescent="0.35">
      <c r="Q1354" s="218"/>
      <c r="AH1354" s="233"/>
    </row>
    <row r="1355" spans="17:34" x14ac:dyDescent="0.35">
      <c r="Q1355" s="218"/>
      <c r="AH1355" s="233"/>
    </row>
    <row r="1356" spans="17:34" x14ac:dyDescent="0.35">
      <c r="Q1356" s="218"/>
      <c r="AH1356" s="233"/>
    </row>
    <row r="1357" spans="17:34" x14ac:dyDescent="0.35">
      <c r="Q1357" s="218"/>
      <c r="AH1357" s="233"/>
    </row>
    <row r="1358" spans="17:34" x14ac:dyDescent="0.35">
      <c r="Q1358" s="218"/>
      <c r="AH1358" s="233"/>
    </row>
    <row r="1359" spans="17:34" x14ac:dyDescent="0.35">
      <c r="Q1359" s="218"/>
      <c r="AH1359" s="233"/>
    </row>
    <row r="1360" spans="17:34" x14ac:dyDescent="0.35">
      <c r="Q1360" s="218"/>
      <c r="AH1360" s="233"/>
    </row>
    <row r="1361" spans="17:34" x14ac:dyDescent="0.35">
      <c r="Q1361" s="218"/>
      <c r="AH1361" s="233"/>
    </row>
    <row r="1362" spans="17:34" x14ac:dyDescent="0.35">
      <c r="Q1362" s="218"/>
      <c r="AH1362" s="233"/>
    </row>
    <row r="1363" spans="17:34" x14ac:dyDescent="0.35">
      <c r="Q1363" s="218"/>
      <c r="AH1363" s="233"/>
    </row>
    <row r="1364" spans="17:34" x14ac:dyDescent="0.35">
      <c r="Q1364" s="218"/>
      <c r="AH1364" s="233"/>
    </row>
    <row r="1365" spans="17:34" x14ac:dyDescent="0.35">
      <c r="Q1365" s="218"/>
      <c r="AH1365" s="233"/>
    </row>
    <row r="1366" spans="17:34" x14ac:dyDescent="0.35">
      <c r="Q1366" s="218"/>
      <c r="AH1366" s="233"/>
    </row>
    <row r="1367" spans="17:34" x14ac:dyDescent="0.35">
      <c r="Q1367" s="218"/>
      <c r="AH1367" s="233"/>
    </row>
    <row r="1368" spans="17:34" x14ac:dyDescent="0.35">
      <c r="Q1368" s="218"/>
      <c r="AH1368" s="233"/>
    </row>
    <row r="1369" spans="17:34" x14ac:dyDescent="0.35">
      <c r="Q1369" s="218"/>
      <c r="AH1369" s="233"/>
    </row>
    <row r="1370" spans="17:34" x14ac:dyDescent="0.35">
      <c r="Q1370" s="218"/>
      <c r="AH1370" s="233"/>
    </row>
    <row r="1371" spans="17:34" x14ac:dyDescent="0.35">
      <c r="Q1371" s="218"/>
      <c r="AH1371" s="233"/>
    </row>
    <row r="1372" spans="17:34" x14ac:dyDescent="0.35">
      <c r="Q1372" s="218"/>
      <c r="AH1372" s="233"/>
    </row>
    <row r="1373" spans="17:34" x14ac:dyDescent="0.35">
      <c r="Q1373" s="218"/>
      <c r="AH1373" s="233"/>
    </row>
    <row r="1374" spans="17:34" x14ac:dyDescent="0.35">
      <c r="Q1374" s="218"/>
      <c r="AH1374" s="233"/>
    </row>
    <row r="1375" spans="17:34" x14ac:dyDescent="0.35">
      <c r="Q1375" s="218"/>
      <c r="AH1375" s="233"/>
    </row>
    <row r="1376" spans="17:34" x14ac:dyDescent="0.35">
      <c r="Q1376" s="218"/>
      <c r="AH1376" s="233"/>
    </row>
    <row r="1377" spans="17:34" x14ac:dyDescent="0.35">
      <c r="Q1377" s="218"/>
      <c r="AH1377" s="233"/>
    </row>
    <row r="1378" spans="17:34" x14ac:dyDescent="0.35">
      <c r="Q1378" s="218"/>
      <c r="AH1378" s="233"/>
    </row>
    <row r="1379" spans="17:34" x14ac:dyDescent="0.35">
      <c r="Q1379" s="218"/>
      <c r="AH1379" s="233"/>
    </row>
    <row r="1380" spans="17:34" x14ac:dyDescent="0.35">
      <c r="Q1380" s="218"/>
      <c r="AH1380" s="233"/>
    </row>
    <row r="1381" spans="17:34" x14ac:dyDescent="0.35">
      <c r="Q1381" s="218"/>
      <c r="AH1381" s="233"/>
    </row>
    <row r="1382" spans="17:34" x14ac:dyDescent="0.35">
      <c r="Q1382" s="218"/>
      <c r="AH1382" s="233"/>
    </row>
    <row r="1383" spans="17:34" x14ac:dyDescent="0.35">
      <c r="Q1383" s="218"/>
      <c r="AH1383" s="233"/>
    </row>
    <row r="1384" spans="17:34" x14ac:dyDescent="0.35">
      <c r="Q1384" s="218"/>
      <c r="AH1384" s="233"/>
    </row>
    <row r="1385" spans="17:34" x14ac:dyDescent="0.35">
      <c r="Q1385" s="218"/>
      <c r="AH1385" s="233"/>
    </row>
    <row r="1386" spans="17:34" x14ac:dyDescent="0.35">
      <c r="Q1386" s="218"/>
      <c r="AH1386" s="233"/>
    </row>
    <row r="1387" spans="17:34" x14ac:dyDescent="0.35">
      <c r="Q1387" s="218"/>
      <c r="AH1387" s="233"/>
    </row>
    <row r="1388" spans="17:34" x14ac:dyDescent="0.35">
      <c r="Q1388" s="218"/>
      <c r="AH1388" s="233"/>
    </row>
    <row r="1389" spans="17:34" x14ac:dyDescent="0.35">
      <c r="Q1389" s="218"/>
      <c r="AH1389" s="233"/>
    </row>
    <row r="1390" spans="17:34" x14ac:dyDescent="0.35">
      <c r="Q1390" s="218"/>
      <c r="AH1390" s="233"/>
    </row>
    <row r="1391" spans="17:34" x14ac:dyDescent="0.35">
      <c r="Q1391" s="218"/>
      <c r="AH1391" s="233"/>
    </row>
    <row r="1392" spans="17:34" x14ac:dyDescent="0.35">
      <c r="Q1392" s="218"/>
      <c r="AH1392" s="233"/>
    </row>
    <row r="1393" spans="17:34" x14ac:dyDescent="0.35">
      <c r="Q1393" s="218"/>
      <c r="AH1393" s="233"/>
    </row>
    <row r="1394" spans="17:34" x14ac:dyDescent="0.35">
      <c r="Q1394" s="218"/>
      <c r="AH1394" s="233"/>
    </row>
    <row r="1395" spans="17:34" x14ac:dyDescent="0.35">
      <c r="Q1395" s="218"/>
      <c r="AH1395" s="233"/>
    </row>
    <row r="1396" spans="17:34" x14ac:dyDescent="0.35">
      <c r="Q1396" s="218"/>
      <c r="AH1396" s="233"/>
    </row>
    <row r="1397" spans="17:34" x14ac:dyDescent="0.35">
      <c r="Q1397" s="218"/>
      <c r="AH1397" s="233"/>
    </row>
    <row r="1398" spans="17:34" x14ac:dyDescent="0.35">
      <c r="Q1398" s="218"/>
      <c r="AH1398" s="233"/>
    </row>
    <row r="1399" spans="17:34" x14ac:dyDescent="0.35">
      <c r="Q1399" s="218"/>
      <c r="AH1399" s="233"/>
    </row>
    <row r="1400" spans="17:34" x14ac:dyDescent="0.35">
      <c r="Q1400" s="218"/>
      <c r="AH1400" s="233"/>
    </row>
    <row r="1401" spans="17:34" x14ac:dyDescent="0.35">
      <c r="Q1401" s="218"/>
      <c r="AH1401" s="233"/>
    </row>
    <row r="1402" spans="17:34" x14ac:dyDescent="0.35">
      <c r="Q1402" s="218"/>
      <c r="AH1402" s="233"/>
    </row>
    <row r="1403" spans="17:34" x14ac:dyDescent="0.35">
      <c r="Q1403" s="218"/>
      <c r="AH1403" s="233"/>
    </row>
    <row r="1404" spans="17:34" x14ac:dyDescent="0.35">
      <c r="Q1404" s="218"/>
      <c r="AH1404" s="233"/>
    </row>
    <row r="1405" spans="17:34" x14ac:dyDescent="0.35">
      <c r="Q1405" s="218"/>
      <c r="AH1405" s="233"/>
    </row>
    <row r="1406" spans="17:34" x14ac:dyDescent="0.35">
      <c r="Q1406" s="218"/>
      <c r="AH1406" s="233"/>
    </row>
    <row r="1407" spans="17:34" x14ac:dyDescent="0.35">
      <c r="Q1407" s="218"/>
      <c r="AH1407" s="233"/>
    </row>
    <row r="1408" spans="17:34" x14ac:dyDescent="0.35">
      <c r="Q1408" s="218"/>
      <c r="AH1408" s="233"/>
    </row>
    <row r="1409" spans="17:34" x14ac:dyDescent="0.35">
      <c r="Q1409" s="218"/>
      <c r="AH1409" s="233"/>
    </row>
    <row r="1410" spans="17:34" x14ac:dyDescent="0.35">
      <c r="Q1410" s="218"/>
      <c r="AH1410" s="233"/>
    </row>
    <row r="1411" spans="17:34" x14ac:dyDescent="0.35">
      <c r="Q1411" s="218"/>
      <c r="AH1411" s="233"/>
    </row>
    <row r="1412" spans="17:34" x14ac:dyDescent="0.35">
      <c r="Q1412" s="218"/>
      <c r="AH1412" s="233"/>
    </row>
    <row r="1413" spans="17:34" x14ac:dyDescent="0.35">
      <c r="Q1413" s="218"/>
      <c r="AH1413" s="233"/>
    </row>
    <row r="1414" spans="17:34" x14ac:dyDescent="0.35">
      <c r="Q1414" s="218"/>
      <c r="AH1414" s="233"/>
    </row>
    <row r="1415" spans="17:34" x14ac:dyDescent="0.35">
      <c r="Q1415" s="218"/>
      <c r="AH1415" s="233"/>
    </row>
    <row r="1416" spans="17:34" x14ac:dyDescent="0.35">
      <c r="Q1416" s="218"/>
      <c r="AH1416" s="233"/>
    </row>
    <row r="1417" spans="17:34" x14ac:dyDescent="0.35">
      <c r="Q1417" s="218"/>
      <c r="AH1417" s="233"/>
    </row>
    <row r="1418" spans="17:34" x14ac:dyDescent="0.35">
      <c r="Q1418" s="218"/>
      <c r="AH1418" s="233"/>
    </row>
    <row r="1419" spans="17:34" x14ac:dyDescent="0.35">
      <c r="Q1419" s="218"/>
      <c r="AH1419" s="233"/>
    </row>
    <row r="1420" spans="17:34" x14ac:dyDescent="0.35">
      <c r="Q1420" s="218"/>
      <c r="AH1420" s="233"/>
    </row>
    <row r="1421" spans="17:34" x14ac:dyDescent="0.35">
      <c r="Q1421" s="218"/>
      <c r="AH1421" s="233"/>
    </row>
    <row r="1422" spans="17:34" x14ac:dyDescent="0.35">
      <c r="Q1422" s="218"/>
      <c r="AH1422" s="233"/>
    </row>
    <row r="1423" spans="17:34" x14ac:dyDescent="0.35">
      <c r="Q1423" s="218"/>
      <c r="AH1423" s="233"/>
    </row>
    <row r="1424" spans="17:34" x14ac:dyDescent="0.35">
      <c r="Q1424" s="218"/>
      <c r="AH1424" s="233"/>
    </row>
    <row r="1425" spans="17:34" x14ac:dyDescent="0.35">
      <c r="Q1425" s="218"/>
      <c r="AH1425" s="233"/>
    </row>
    <row r="1426" spans="17:34" x14ac:dyDescent="0.35">
      <c r="Q1426" s="218"/>
      <c r="AH1426" s="233"/>
    </row>
    <row r="1427" spans="17:34" x14ac:dyDescent="0.35">
      <c r="Q1427" s="218"/>
      <c r="AH1427" s="233"/>
    </row>
    <row r="1428" spans="17:34" x14ac:dyDescent="0.35">
      <c r="Q1428" s="218"/>
      <c r="AH1428" s="233"/>
    </row>
    <row r="1429" spans="17:34" x14ac:dyDescent="0.35">
      <c r="Q1429" s="218"/>
      <c r="AH1429" s="233"/>
    </row>
    <row r="1430" spans="17:34" x14ac:dyDescent="0.35">
      <c r="Q1430" s="218"/>
      <c r="AH1430" s="233"/>
    </row>
    <row r="1431" spans="17:34" x14ac:dyDescent="0.35">
      <c r="Q1431" s="218"/>
      <c r="AH1431" s="233"/>
    </row>
    <row r="1432" spans="17:34" x14ac:dyDescent="0.35">
      <c r="Q1432" s="218"/>
      <c r="AH1432" s="233"/>
    </row>
    <row r="1433" spans="17:34" x14ac:dyDescent="0.35">
      <c r="Q1433" s="218"/>
      <c r="AH1433" s="233"/>
    </row>
    <row r="1434" spans="17:34" x14ac:dyDescent="0.35">
      <c r="Q1434" s="218"/>
      <c r="AH1434" s="233"/>
    </row>
    <row r="1435" spans="17:34" x14ac:dyDescent="0.35">
      <c r="Q1435" s="218"/>
      <c r="AH1435" s="233"/>
    </row>
    <row r="1436" spans="17:34" x14ac:dyDescent="0.35">
      <c r="Q1436" s="218"/>
      <c r="AH1436" s="233"/>
    </row>
    <row r="1437" spans="17:34" x14ac:dyDescent="0.35">
      <c r="Q1437" s="218"/>
      <c r="AH1437" s="233"/>
    </row>
    <row r="1438" spans="17:34" x14ac:dyDescent="0.35">
      <c r="Q1438" s="218"/>
      <c r="AH1438" s="233"/>
    </row>
    <row r="1439" spans="17:34" x14ac:dyDescent="0.35">
      <c r="Q1439" s="218"/>
      <c r="AH1439" s="233"/>
    </row>
    <row r="1440" spans="17:34" x14ac:dyDescent="0.35">
      <c r="Q1440" s="218"/>
      <c r="AH1440" s="233"/>
    </row>
    <row r="1441" spans="17:34" x14ac:dyDescent="0.35">
      <c r="Q1441" s="218"/>
      <c r="AH1441" s="233"/>
    </row>
    <row r="1442" spans="17:34" x14ac:dyDescent="0.35">
      <c r="Q1442" s="218"/>
      <c r="AH1442" s="233"/>
    </row>
    <row r="1443" spans="17:34" x14ac:dyDescent="0.35">
      <c r="Q1443" s="218"/>
      <c r="AH1443" s="233"/>
    </row>
    <row r="1444" spans="17:34" x14ac:dyDescent="0.35">
      <c r="Q1444" s="218"/>
      <c r="AH1444" s="233"/>
    </row>
    <row r="1445" spans="17:34" x14ac:dyDescent="0.35">
      <c r="Q1445" s="218"/>
      <c r="AH1445" s="233"/>
    </row>
    <row r="1446" spans="17:34" x14ac:dyDescent="0.35">
      <c r="Q1446" s="218"/>
      <c r="AH1446" s="233"/>
    </row>
    <row r="1447" spans="17:34" x14ac:dyDescent="0.35">
      <c r="Q1447" s="218"/>
      <c r="AH1447" s="233"/>
    </row>
    <row r="1448" spans="17:34" x14ac:dyDescent="0.35">
      <c r="Q1448" s="218"/>
      <c r="AH1448" s="233"/>
    </row>
    <row r="1449" spans="17:34" x14ac:dyDescent="0.35">
      <c r="Q1449" s="218"/>
      <c r="AH1449" s="233"/>
    </row>
    <row r="1450" spans="17:34" x14ac:dyDescent="0.35">
      <c r="Q1450" s="218"/>
      <c r="AH1450" s="233"/>
    </row>
    <row r="1451" spans="17:34" x14ac:dyDescent="0.35">
      <c r="Q1451" s="218"/>
      <c r="AH1451" s="233"/>
    </row>
    <row r="1452" spans="17:34" x14ac:dyDescent="0.35">
      <c r="Q1452" s="218"/>
      <c r="AH1452" s="233"/>
    </row>
    <row r="1453" spans="17:34" x14ac:dyDescent="0.35">
      <c r="Q1453" s="218"/>
      <c r="AH1453" s="233"/>
    </row>
    <row r="1454" spans="17:34" x14ac:dyDescent="0.35">
      <c r="Q1454" s="218"/>
      <c r="AH1454" s="233"/>
    </row>
    <row r="1455" spans="17:34" x14ac:dyDescent="0.35">
      <c r="Q1455" s="218"/>
      <c r="AH1455" s="233"/>
    </row>
    <row r="1456" spans="17:34" x14ac:dyDescent="0.35">
      <c r="Q1456" s="218"/>
      <c r="AH1456" s="233"/>
    </row>
    <row r="1457" spans="17:34" x14ac:dyDescent="0.35">
      <c r="Q1457" s="218"/>
      <c r="AH1457" s="233"/>
    </row>
    <row r="1458" spans="17:34" x14ac:dyDescent="0.35">
      <c r="Q1458" s="218"/>
      <c r="AH1458" s="233"/>
    </row>
    <row r="1459" spans="17:34" x14ac:dyDescent="0.35">
      <c r="Q1459" s="218"/>
      <c r="AH1459" s="233"/>
    </row>
    <row r="1460" spans="17:34" x14ac:dyDescent="0.35">
      <c r="Q1460" s="218"/>
      <c r="AH1460" s="233"/>
    </row>
    <row r="1461" spans="17:34" x14ac:dyDescent="0.35">
      <c r="Q1461" s="218"/>
      <c r="AH1461" s="233"/>
    </row>
    <row r="1462" spans="17:34" x14ac:dyDescent="0.35">
      <c r="Q1462" s="218"/>
      <c r="AH1462" s="233"/>
    </row>
    <row r="1463" spans="17:34" x14ac:dyDescent="0.35">
      <c r="Q1463" s="218"/>
      <c r="AH1463" s="233"/>
    </row>
    <row r="1464" spans="17:34" x14ac:dyDescent="0.35">
      <c r="Q1464" s="218"/>
      <c r="AH1464" s="233"/>
    </row>
    <row r="1465" spans="17:34" x14ac:dyDescent="0.35">
      <c r="Q1465" s="218"/>
      <c r="AH1465" s="233"/>
    </row>
    <row r="1466" spans="17:34" x14ac:dyDescent="0.35">
      <c r="Q1466" s="218"/>
      <c r="AH1466" s="233"/>
    </row>
    <row r="1467" spans="17:34" x14ac:dyDescent="0.35">
      <c r="Q1467" s="218"/>
      <c r="AH1467" s="233"/>
    </row>
    <row r="1468" spans="17:34" x14ac:dyDescent="0.35">
      <c r="Q1468" s="218"/>
      <c r="AH1468" s="233"/>
    </row>
    <row r="1469" spans="17:34" x14ac:dyDescent="0.35">
      <c r="Q1469" s="218"/>
      <c r="AH1469" s="233"/>
    </row>
    <row r="1470" spans="17:34" x14ac:dyDescent="0.35">
      <c r="Q1470" s="218"/>
      <c r="AH1470" s="233"/>
    </row>
    <row r="1471" spans="17:34" x14ac:dyDescent="0.35">
      <c r="Q1471" s="218"/>
      <c r="AH1471" s="233"/>
    </row>
    <row r="1472" spans="17:34" x14ac:dyDescent="0.35">
      <c r="Q1472" s="218"/>
      <c r="AH1472" s="233"/>
    </row>
    <row r="1473" spans="17:34" x14ac:dyDescent="0.35">
      <c r="Q1473" s="218"/>
      <c r="AH1473" s="233"/>
    </row>
    <row r="1474" spans="17:34" x14ac:dyDescent="0.35">
      <c r="Q1474" s="218"/>
      <c r="AH1474" s="233"/>
    </row>
    <row r="1475" spans="17:34" x14ac:dyDescent="0.35">
      <c r="Q1475" s="218"/>
      <c r="AH1475" s="233"/>
    </row>
    <row r="1476" spans="17:34" x14ac:dyDescent="0.35">
      <c r="Q1476" s="218"/>
      <c r="AH1476" s="233"/>
    </row>
    <row r="1477" spans="17:34" x14ac:dyDescent="0.35">
      <c r="Q1477" s="218"/>
      <c r="AH1477" s="233"/>
    </row>
    <row r="1478" spans="17:34" x14ac:dyDescent="0.35">
      <c r="Q1478" s="218"/>
      <c r="AH1478" s="233"/>
    </row>
    <row r="1479" spans="17:34" x14ac:dyDescent="0.35">
      <c r="Q1479" s="218"/>
      <c r="AH1479" s="233"/>
    </row>
    <row r="1480" spans="17:34" x14ac:dyDescent="0.35">
      <c r="Q1480" s="218"/>
      <c r="AH1480" s="233"/>
    </row>
    <row r="1481" spans="17:34" x14ac:dyDescent="0.35">
      <c r="Q1481" s="218"/>
      <c r="AH1481" s="233"/>
    </row>
    <row r="1482" spans="17:34" x14ac:dyDescent="0.35">
      <c r="Q1482" s="218"/>
      <c r="AH1482" s="233"/>
    </row>
    <row r="1483" spans="17:34" x14ac:dyDescent="0.35">
      <c r="Q1483" s="218"/>
      <c r="AH1483" s="233"/>
    </row>
    <row r="1484" spans="17:34" x14ac:dyDescent="0.35">
      <c r="Q1484" s="218"/>
      <c r="AH1484" s="233"/>
    </row>
    <row r="1485" spans="17:34" x14ac:dyDescent="0.35">
      <c r="Q1485" s="218"/>
      <c r="AH1485" s="233"/>
    </row>
    <row r="1486" spans="17:34" x14ac:dyDescent="0.35">
      <c r="Q1486" s="218"/>
      <c r="AH1486" s="233"/>
    </row>
    <row r="1487" spans="17:34" x14ac:dyDescent="0.35">
      <c r="Q1487" s="218"/>
      <c r="AH1487" s="233"/>
    </row>
    <row r="1488" spans="17:34" x14ac:dyDescent="0.35">
      <c r="Q1488" s="218"/>
      <c r="AH1488" s="233"/>
    </row>
    <row r="1489" spans="17:34" x14ac:dyDescent="0.35">
      <c r="Q1489" s="218"/>
      <c r="AH1489" s="233"/>
    </row>
    <row r="1490" spans="17:34" x14ac:dyDescent="0.35">
      <c r="Q1490" s="218"/>
      <c r="AH1490" s="233"/>
    </row>
    <row r="1491" spans="17:34" x14ac:dyDescent="0.35">
      <c r="Q1491" s="218"/>
      <c r="AH1491" s="233"/>
    </row>
    <row r="1492" spans="17:34" x14ac:dyDescent="0.35">
      <c r="Q1492" s="218"/>
      <c r="AH1492" s="233"/>
    </row>
    <row r="1493" spans="17:34" x14ac:dyDescent="0.35">
      <c r="Q1493" s="218"/>
      <c r="AH1493" s="233"/>
    </row>
    <row r="1494" spans="17:34" x14ac:dyDescent="0.35">
      <c r="Q1494" s="218"/>
      <c r="AH1494" s="233"/>
    </row>
    <row r="1495" spans="17:34" x14ac:dyDescent="0.35">
      <c r="Q1495" s="218"/>
      <c r="AH1495" s="233"/>
    </row>
    <row r="1496" spans="17:34" x14ac:dyDescent="0.35">
      <c r="Q1496" s="218"/>
      <c r="AH1496" s="233"/>
    </row>
    <row r="1497" spans="17:34" x14ac:dyDescent="0.35">
      <c r="Q1497" s="218"/>
      <c r="AH1497" s="233"/>
    </row>
    <row r="1498" spans="17:34" x14ac:dyDescent="0.35">
      <c r="Q1498" s="218"/>
      <c r="AH1498" s="233"/>
    </row>
    <row r="1499" spans="17:34" x14ac:dyDescent="0.35">
      <c r="Q1499" s="218"/>
      <c r="AH1499" s="233"/>
    </row>
    <row r="1500" spans="17:34" x14ac:dyDescent="0.35">
      <c r="Q1500" s="218"/>
      <c r="AH1500" s="233"/>
    </row>
    <row r="1501" spans="17:34" x14ac:dyDescent="0.35">
      <c r="Q1501" s="218"/>
      <c r="AH1501" s="233"/>
    </row>
    <row r="1502" spans="17:34" x14ac:dyDescent="0.35">
      <c r="Q1502" s="218"/>
      <c r="AH1502" s="233"/>
    </row>
    <row r="1503" spans="17:34" x14ac:dyDescent="0.35">
      <c r="Q1503" s="218"/>
      <c r="AH1503" s="233"/>
    </row>
    <row r="1504" spans="17:34" x14ac:dyDescent="0.35">
      <c r="Q1504" s="218"/>
      <c r="AH1504" s="233"/>
    </row>
    <row r="1505" spans="17:34" x14ac:dyDescent="0.35">
      <c r="Q1505" s="218"/>
      <c r="AH1505" s="233"/>
    </row>
    <row r="1506" spans="17:34" x14ac:dyDescent="0.35">
      <c r="Q1506" s="218"/>
      <c r="AH1506" s="233"/>
    </row>
    <row r="1507" spans="17:34" x14ac:dyDescent="0.35">
      <c r="Q1507" s="218"/>
      <c r="AH1507" s="233"/>
    </row>
    <row r="1508" spans="17:34" x14ac:dyDescent="0.35">
      <c r="Q1508" s="218"/>
      <c r="AH1508" s="233"/>
    </row>
    <row r="1509" spans="17:34" x14ac:dyDescent="0.35">
      <c r="Q1509" s="218"/>
      <c r="AH1509" s="233"/>
    </row>
    <row r="1510" spans="17:34" x14ac:dyDescent="0.35">
      <c r="Q1510" s="218"/>
      <c r="AH1510" s="233"/>
    </row>
    <row r="1511" spans="17:34" x14ac:dyDescent="0.35">
      <c r="Q1511" s="218"/>
      <c r="AH1511" s="233"/>
    </row>
    <row r="1512" spans="17:34" x14ac:dyDescent="0.35">
      <c r="Q1512" s="218"/>
      <c r="AH1512" s="233"/>
    </row>
    <row r="1513" spans="17:34" x14ac:dyDescent="0.35">
      <c r="Q1513" s="218"/>
      <c r="AH1513" s="233"/>
    </row>
    <row r="1514" spans="17:34" x14ac:dyDescent="0.35">
      <c r="Q1514" s="218"/>
      <c r="AH1514" s="233"/>
    </row>
    <row r="1515" spans="17:34" x14ac:dyDescent="0.35">
      <c r="Q1515" s="218"/>
      <c r="AH1515" s="233"/>
    </row>
    <row r="1516" spans="17:34" x14ac:dyDescent="0.35">
      <c r="Q1516" s="218"/>
      <c r="AH1516" s="233"/>
    </row>
    <row r="1517" spans="17:34" x14ac:dyDescent="0.35">
      <c r="Q1517" s="218"/>
      <c r="AH1517" s="233"/>
    </row>
    <row r="1518" spans="17:34" x14ac:dyDescent="0.35">
      <c r="Q1518" s="218"/>
      <c r="AH1518" s="233"/>
    </row>
    <row r="1519" spans="17:34" x14ac:dyDescent="0.35">
      <c r="Q1519" s="218"/>
      <c r="AH1519" s="233"/>
    </row>
    <row r="1520" spans="17:34" x14ac:dyDescent="0.35">
      <c r="Q1520" s="218"/>
      <c r="AH1520" s="233"/>
    </row>
    <row r="1521" spans="17:34" x14ac:dyDescent="0.35">
      <c r="Q1521" s="218"/>
      <c r="AH1521" s="233"/>
    </row>
    <row r="1522" spans="17:34" x14ac:dyDescent="0.35">
      <c r="Q1522" s="218"/>
      <c r="AH1522" s="233"/>
    </row>
    <row r="1523" spans="17:34" x14ac:dyDescent="0.35">
      <c r="Q1523" s="218"/>
      <c r="AH1523" s="233"/>
    </row>
    <row r="1524" spans="17:34" x14ac:dyDescent="0.35">
      <c r="Q1524" s="218"/>
      <c r="AH1524" s="233"/>
    </row>
    <row r="1525" spans="17:34" x14ac:dyDescent="0.35">
      <c r="Q1525" s="218"/>
      <c r="AH1525" s="233"/>
    </row>
    <row r="1526" spans="17:34" x14ac:dyDescent="0.35">
      <c r="Q1526" s="218"/>
      <c r="AH1526" s="233"/>
    </row>
    <row r="1527" spans="17:34" x14ac:dyDescent="0.35">
      <c r="Q1527" s="218"/>
      <c r="AH1527" s="233"/>
    </row>
    <row r="1528" spans="17:34" x14ac:dyDescent="0.35">
      <c r="Q1528" s="218"/>
      <c r="AH1528" s="233"/>
    </row>
    <row r="1529" spans="17:34" x14ac:dyDescent="0.35">
      <c r="Q1529" s="218"/>
      <c r="AH1529" s="233"/>
    </row>
    <row r="1530" spans="17:34" x14ac:dyDescent="0.35">
      <c r="Q1530" s="218"/>
      <c r="AH1530" s="233"/>
    </row>
    <row r="1531" spans="17:34" x14ac:dyDescent="0.35">
      <c r="Q1531" s="218"/>
      <c r="AH1531" s="233"/>
    </row>
    <row r="1532" spans="17:34" x14ac:dyDescent="0.35">
      <c r="Q1532" s="218"/>
      <c r="AH1532" s="233"/>
    </row>
    <row r="1533" spans="17:34" x14ac:dyDescent="0.35">
      <c r="Q1533" s="218"/>
      <c r="AH1533" s="233"/>
    </row>
    <row r="1534" spans="17:34" x14ac:dyDescent="0.35">
      <c r="Q1534" s="218"/>
      <c r="AH1534" s="233"/>
    </row>
    <row r="1535" spans="17:34" x14ac:dyDescent="0.35">
      <c r="Q1535" s="218"/>
      <c r="AH1535" s="233"/>
    </row>
    <row r="1536" spans="17:34" x14ac:dyDescent="0.35">
      <c r="Q1536" s="218"/>
      <c r="AH1536" s="233"/>
    </row>
    <row r="1537" spans="17:34" x14ac:dyDescent="0.35">
      <c r="Q1537" s="218"/>
      <c r="AH1537" s="233"/>
    </row>
    <row r="1538" spans="17:34" x14ac:dyDescent="0.35">
      <c r="Q1538" s="218"/>
      <c r="AH1538" s="233"/>
    </row>
    <row r="1539" spans="17:34" x14ac:dyDescent="0.35">
      <c r="Q1539" s="218"/>
      <c r="AH1539" s="233"/>
    </row>
    <row r="1540" spans="17:34" x14ac:dyDescent="0.35">
      <c r="Q1540" s="218"/>
      <c r="AH1540" s="233"/>
    </row>
    <row r="1541" spans="17:34" x14ac:dyDescent="0.35">
      <c r="Q1541" s="218"/>
      <c r="AH1541" s="233"/>
    </row>
    <row r="1542" spans="17:34" x14ac:dyDescent="0.35">
      <c r="Q1542" s="218"/>
      <c r="AH1542" s="233"/>
    </row>
    <row r="1543" spans="17:34" x14ac:dyDescent="0.35">
      <c r="Q1543" s="218"/>
      <c r="AH1543" s="233"/>
    </row>
    <row r="1544" spans="17:34" x14ac:dyDescent="0.35">
      <c r="Q1544" s="218"/>
      <c r="AH1544" s="233"/>
    </row>
    <row r="1545" spans="17:34" x14ac:dyDescent="0.35">
      <c r="Q1545" s="218"/>
      <c r="AH1545" s="233"/>
    </row>
    <row r="1546" spans="17:34" x14ac:dyDescent="0.35">
      <c r="Q1546" s="218"/>
      <c r="AH1546" s="233"/>
    </row>
    <row r="1547" spans="17:34" x14ac:dyDescent="0.35">
      <c r="Q1547" s="218"/>
      <c r="AH1547" s="233"/>
    </row>
    <row r="1548" spans="17:34" x14ac:dyDescent="0.35">
      <c r="Q1548" s="218"/>
      <c r="AH1548" s="233"/>
    </row>
    <row r="1549" spans="17:34" x14ac:dyDescent="0.35">
      <c r="Q1549" s="218"/>
      <c r="AH1549" s="233"/>
    </row>
    <row r="1550" spans="17:34" x14ac:dyDescent="0.35">
      <c r="Q1550" s="218"/>
      <c r="AH1550" s="233"/>
    </row>
    <row r="1551" spans="17:34" x14ac:dyDescent="0.35">
      <c r="Q1551" s="218"/>
      <c r="AH1551" s="233"/>
    </row>
    <row r="1552" spans="17:34" x14ac:dyDescent="0.35">
      <c r="Q1552" s="218"/>
      <c r="AH1552" s="233"/>
    </row>
    <row r="1553" spans="17:34" x14ac:dyDescent="0.35">
      <c r="Q1553" s="218"/>
      <c r="AH1553" s="233"/>
    </row>
    <row r="1554" spans="17:34" x14ac:dyDescent="0.35">
      <c r="Q1554" s="218"/>
      <c r="AH1554" s="233"/>
    </row>
    <row r="1555" spans="17:34" x14ac:dyDescent="0.35">
      <c r="Q1555" s="218"/>
      <c r="AH1555" s="233"/>
    </row>
    <row r="1556" spans="17:34" x14ac:dyDescent="0.35">
      <c r="Q1556" s="218"/>
      <c r="AH1556" s="233"/>
    </row>
    <row r="1557" spans="17:34" x14ac:dyDescent="0.35">
      <c r="Q1557" s="218"/>
      <c r="AH1557" s="233"/>
    </row>
    <row r="1558" spans="17:34" x14ac:dyDescent="0.35">
      <c r="Q1558" s="218"/>
      <c r="AH1558" s="233"/>
    </row>
    <row r="1559" spans="17:34" x14ac:dyDescent="0.35">
      <c r="Q1559" s="218"/>
      <c r="AH1559" s="233"/>
    </row>
    <row r="1560" spans="17:34" x14ac:dyDescent="0.35">
      <c r="Q1560" s="218"/>
      <c r="AH1560" s="233"/>
    </row>
    <row r="1561" spans="17:34" x14ac:dyDescent="0.35">
      <c r="Q1561" s="218"/>
      <c r="AH1561" s="233"/>
    </row>
    <row r="1562" spans="17:34" x14ac:dyDescent="0.35">
      <c r="Q1562" s="218"/>
      <c r="AH1562" s="233"/>
    </row>
    <row r="1563" spans="17:34" x14ac:dyDescent="0.35">
      <c r="Q1563" s="218"/>
      <c r="AH1563" s="233"/>
    </row>
    <row r="1564" spans="17:34" x14ac:dyDescent="0.35">
      <c r="Q1564" s="218"/>
      <c r="AH1564" s="233"/>
    </row>
    <row r="1565" spans="17:34" x14ac:dyDescent="0.35">
      <c r="Q1565" s="218"/>
      <c r="AH1565" s="233"/>
    </row>
    <row r="1566" spans="17:34" x14ac:dyDescent="0.35">
      <c r="Q1566" s="218"/>
      <c r="AH1566" s="233"/>
    </row>
    <row r="1567" spans="17:34" x14ac:dyDescent="0.35">
      <c r="Q1567" s="218"/>
      <c r="AH1567" s="233"/>
    </row>
    <row r="1568" spans="17:34" x14ac:dyDescent="0.35">
      <c r="Q1568" s="218"/>
      <c r="AH1568" s="233"/>
    </row>
    <row r="1569" spans="17:34" x14ac:dyDescent="0.35">
      <c r="Q1569" s="218"/>
      <c r="AH1569" s="233"/>
    </row>
    <row r="1570" spans="17:34" x14ac:dyDescent="0.35">
      <c r="Q1570" s="218"/>
      <c r="AH1570" s="233"/>
    </row>
    <row r="1571" spans="17:34" x14ac:dyDescent="0.35">
      <c r="Q1571" s="218"/>
      <c r="AH1571" s="233"/>
    </row>
    <row r="1572" spans="17:34" x14ac:dyDescent="0.35">
      <c r="Q1572" s="218"/>
      <c r="AH1572" s="233"/>
    </row>
    <row r="1573" spans="17:34" x14ac:dyDescent="0.35">
      <c r="Q1573" s="218"/>
      <c r="AH1573" s="233"/>
    </row>
    <row r="1574" spans="17:34" x14ac:dyDescent="0.35">
      <c r="Q1574" s="218"/>
      <c r="AH1574" s="233"/>
    </row>
    <row r="1575" spans="17:34" x14ac:dyDescent="0.35">
      <c r="Q1575" s="218"/>
      <c r="AH1575" s="233"/>
    </row>
    <row r="1576" spans="17:34" x14ac:dyDescent="0.35">
      <c r="Q1576" s="218"/>
      <c r="AH1576" s="233"/>
    </row>
    <row r="1577" spans="17:34" x14ac:dyDescent="0.35">
      <c r="Q1577" s="218"/>
      <c r="AH1577" s="233"/>
    </row>
    <row r="1578" spans="17:34" x14ac:dyDescent="0.35">
      <c r="Q1578" s="218"/>
      <c r="AH1578" s="233"/>
    </row>
    <row r="1579" spans="17:34" x14ac:dyDescent="0.35">
      <c r="Q1579" s="218"/>
      <c r="AH1579" s="233"/>
    </row>
    <row r="1580" spans="17:34" x14ac:dyDescent="0.35">
      <c r="Q1580" s="218"/>
      <c r="AH1580" s="233"/>
    </row>
    <row r="1581" spans="17:34" x14ac:dyDescent="0.35">
      <c r="Q1581" s="218"/>
      <c r="AH1581" s="233"/>
    </row>
    <row r="1582" spans="17:34" x14ac:dyDescent="0.35">
      <c r="Q1582" s="218"/>
      <c r="AH1582" s="233"/>
    </row>
    <row r="1583" spans="17:34" x14ac:dyDescent="0.35">
      <c r="Q1583" s="218"/>
      <c r="AH1583" s="233"/>
    </row>
    <row r="1584" spans="17:34" x14ac:dyDescent="0.35">
      <c r="Q1584" s="218"/>
      <c r="AH1584" s="233"/>
    </row>
    <row r="1585" spans="17:34" x14ac:dyDescent="0.35">
      <c r="Q1585" s="218"/>
      <c r="AH1585" s="233"/>
    </row>
    <row r="1586" spans="17:34" x14ac:dyDescent="0.35">
      <c r="Q1586" s="218"/>
      <c r="AH1586" s="233"/>
    </row>
    <row r="1587" spans="17:34" x14ac:dyDescent="0.35">
      <c r="Q1587" s="218"/>
      <c r="AH1587" s="233"/>
    </row>
    <row r="1588" spans="17:34" x14ac:dyDescent="0.35">
      <c r="Q1588" s="218"/>
      <c r="AH1588" s="233"/>
    </row>
    <row r="1589" spans="17:34" x14ac:dyDescent="0.35">
      <c r="Q1589" s="218"/>
      <c r="AH1589" s="233"/>
    </row>
    <row r="1590" spans="17:34" x14ac:dyDescent="0.35">
      <c r="Q1590" s="218"/>
      <c r="AH1590" s="233"/>
    </row>
    <row r="1591" spans="17:34" x14ac:dyDescent="0.35">
      <c r="Q1591" s="218"/>
      <c r="AH1591" s="233"/>
    </row>
    <row r="1592" spans="17:34" x14ac:dyDescent="0.35">
      <c r="Q1592" s="218"/>
      <c r="AH1592" s="233"/>
    </row>
    <row r="1593" spans="17:34" x14ac:dyDescent="0.35">
      <c r="Q1593" s="218"/>
      <c r="AH1593" s="233"/>
    </row>
    <row r="1594" spans="17:34" x14ac:dyDescent="0.35">
      <c r="Q1594" s="218"/>
      <c r="AH1594" s="233"/>
    </row>
    <row r="1595" spans="17:34" x14ac:dyDescent="0.35">
      <c r="Q1595" s="218"/>
      <c r="AH1595" s="233"/>
    </row>
    <row r="1596" spans="17:34" x14ac:dyDescent="0.35">
      <c r="Q1596" s="218"/>
      <c r="AH1596" s="233"/>
    </row>
    <row r="1597" spans="17:34" x14ac:dyDescent="0.35">
      <c r="Q1597" s="218"/>
      <c r="AH1597" s="233"/>
    </row>
    <row r="1598" spans="17:34" x14ac:dyDescent="0.35">
      <c r="Q1598" s="218"/>
      <c r="AH1598" s="233"/>
    </row>
    <row r="1599" spans="17:34" x14ac:dyDescent="0.35">
      <c r="Q1599" s="218"/>
      <c r="AH1599" s="233"/>
    </row>
    <row r="1600" spans="17:34" x14ac:dyDescent="0.35">
      <c r="Q1600" s="218"/>
      <c r="AH1600" s="233"/>
    </row>
    <row r="1601" spans="17:34" x14ac:dyDescent="0.35">
      <c r="Q1601" s="218"/>
      <c r="AH1601" s="233"/>
    </row>
    <row r="1602" spans="17:34" x14ac:dyDescent="0.35">
      <c r="Q1602" s="218"/>
      <c r="AH1602" s="233"/>
    </row>
    <row r="1603" spans="17:34" x14ac:dyDescent="0.35">
      <c r="Q1603" s="218"/>
      <c r="AH1603" s="233"/>
    </row>
    <row r="1604" spans="17:34" x14ac:dyDescent="0.35">
      <c r="Q1604" s="218"/>
      <c r="AH1604" s="233"/>
    </row>
    <row r="1605" spans="17:34" x14ac:dyDescent="0.35">
      <c r="Q1605" s="218"/>
      <c r="AH1605" s="233"/>
    </row>
    <row r="1606" spans="17:34" x14ac:dyDescent="0.35">
      <c r="Q1606" s="218"/>
      <c r="AH1606" s="233"/>
    </row>
    <row r="1607" spans="17:34" x14ac:dyDescent="0.35">
      <c r="Q1607" s="218"/>
      <c r="AH1607" s="233"/>
    </row>
    <row r="1608" spans="17:34" x14ac:dyDescent="0.35">
      <c r="Q1608" s="218"/>
      <c r="AH1608" s="233"/>
    </row>
    <row r="1609" spans="17:34" x14ac:dyDescent="0.35">
      <c r="Q1609" s="218"/>
      <c r="AH1609" s="233"/>
    </row>
    <row r="1610" spans="17:34" x14ac:dyDescent="0.35">
      <c r="Q1610" s="218"/>
      <c r="AH1610" s="233"/>
    </row>
    <row r="1611" spans="17:34" x14ac:dyDescent="0.35">
      <c r="Q1611" s="218"/>
      <c r="AH1611" s="233"/>
    </row>
    <row r="1612" spans="17:34" x14ac:dyDescent="0.35">
      <c r="Q1612" s="218"/>
      <c r="AH1612" s="233"/>
    </row>
    <row r="1613" spans="17:34" x14ac:dyDescent="0.35">
      <c r="Q1613" s="218"/>
      <c r="AH1613" s="233"/>
    </row>
    <row r="1614" spans="17:34" x14ac:dyDescent="0.35">
      <c r="Q1614" s="218"/>
      <c r="AH1614" s="233"/>
    </row>
    <row r="1615" spans="17:34" x14ac:dyDescent="0.35">
      <c r="Q1615" s="218"/>
      <c r="AH1615" s="233"/>
    </row>
    <row r="1616" spans="17:34" x14ac:dyDescent="0.35">
      <c r="Q1616" s="218"/>
      <c r="AH1616" s="233"/>
    </row>
    <row r="1617" spans="17:34" x14ac:dyDescent="0.35">
      <c r="Q1617" s="218"/>
      <c r="AH1617" s="233"/>
    </row>
    <row r="1618" spans="17:34" x14ac:dyDescent="0.35">
      <c r="Q1618" s="218"/>
      <c r="AH1618" s="233"/>
    </row>
    <row r="1619" spans="17:34" x14ac:dyDescent="0.35">
      <c r="Q1619" s="218"/>
      <c r="AH1619" s="233"/>
    </row>
    <row r="1620" spans="17:34" x14ac:dyDescent="0.35">
      <c r="Q1620" s="218"/>
      <c r="AH1620" s="233"/>
    </row>
    <row r="1621" spans="17:34" x14ac:dyDescent="0.35">
      <c r="Q1621" s="218"/>
      <c r="AH1621" s="233"/>
    </row>
    <row r="1622" spans="17:34" x14ac:dyDescent="0.35">
      <c r="Q1622" s="218"/>
      <c r="AH1622" s="233"/>
    </row>
    <row r="1623" spans="17:34" x14ac:dyDescent="0.35">
      <c r="Q1623" s="218"/>
      <c r="AH1623" s="233"/>
    </row>
    <row r="1624" spans="17:34" x14ac:dyDescent="0.35">
      <c r="Q1624" s="218"/>
      <c r="AH1624" s="233"/>
    </row>
    <row r="1625" spans="17:34" x14ac:dyDescent="0.35">
      <c r="Q1625" s="218"/>
      <c r="AH1625" s="233"/>
    </row>
    <row r="1626" spans="17:34" x14ac:dyDescent="0.35">
      <c r="Q1626" s="218"/>
      <c r="AH1626" s="233"/>
    </row>
    <row r="1627" spans="17:34" x14ac:dyDescent="0.35">
      <c r="Q1627" s="218"/>
      <c r="AH1627" s="233"/>
    </row>
    <row r="1628" spans="17:34" x14ac:dyDescent="0.35">
      <c r="Q1628" s="218"/>
      <c r="AH1628" s="233"/>
    </row>
    <row r="1629" spans="17:34" x14ac:dyDescent="0.35">
      <c r="Q1629" s="218"/>
      <c r="AH1629" s="233"/>
    </row>
    <row r="1630" spans="17:34" x14ac:dyDescent="0.35">
      <c r="Q1630" s="218"/>
      <c r="AH1630" s="233"/>
    </row>
    <row r="1631" spans="17:34" x14ac:dyDescent="0.35">
      <c r="Q1631" s="218"/>
      <c r="AH1631" s="233"/>
    </row>
    <row r="1632" spans="17:34" x14ac:dyDescent="0.35">
      <c r="Q1632" s="218"/>
      <c r="AH1632" s="233"/>
    </row>
    <row r="1633" spans="17:34" x14ac:dyDescent="0.35">
      <c r="Q1633" s="218"/>
      <c r="AH1633" s="233"/>
    </row>
    <row r="1634" spans="17:34" x14ac:dyDescent="0.35">
      <c r="Q1634" s="218"/>
      <c r="AH1634" s="233"/>
    </row>
    <row r="1635" spans="17:34" x14ac:dyDescent="0.35">
      <c r="Q1635" s="218"/>
      <c r="AH1635" s="233"/>
    </row>
    <row r="1636" spans="17:34" x14ac:dyDescent="0.35">
      <c r="Q1636" s="218"/>
      <c r="AH1636" s="233"/>
    </row>
    <row r="1637" spans="17:34" x14ac:dyDescent="0.35">
      <c r="Q1637" s="218"/>
      <c r="AH1637" s="233"/>
    </row>
    <row r="1638" spans="17:34" x14ac:dyDescent="0.35">
      <c r="Q1638" s="218"/>
      <c r="AH1638" s="233"/>
    </row>
    <row r="1639" spans="17:34" x14ac:dyDescent="0.35">
      <c r="Q1639" s="218"/>
      <c r="AH1639" s="233"/>
    </row>
    <row r="1640" spans="17:34" x14ac:dyDescent="0.35">
      <c r="Q1640" s="218"/>
      <c r="AH1640" s="233"/>
    </row>
    <row r="1641" spans="17:34" x14ac:dyDescent="0.35">
      <c r="Q1641" s="218"/>
      <c r="AH1641" s="233"/>
    </row>
    <row r="1642" spans="17:34" x14ac:dyDescent="0.35">
      <c r="Q1642" s="218"/>
      <c r="AH1642" s="233"/>
    </row>
    <row r="1643" spans="17:34" x14ac:dyDescent="0.35">
      <c r="Q1643" s="218"/>
      <c r="AH1643" s="233"/>
    </row>
    <row r="1644" spans="17:34" x14ac:dyDescent="0.35">
      <c r="Q1644" s="218"/>
      <c r="AH1644" s="233"/>
    </row>
    <row r="1645" spans="17:34" x14ac:dyDescent="0.35">
      <c r="Q1645" s="218"/>
      <c r="AH1645" s="233"/>
    </row>
    <row r="1646" spans="17:34" x14ac:dyDescent="0.35">
      <c r="Q1646" s="218"/>
      <c r="AH1646" s="233"/>
    </row>
    <row r="1647" spans="17:34" x14ac:dyDescent="0.35">
      <c r="Q1647" s="218"/>
      <c r="AH1647" s="233"/>
    </row>
    <row r="1648" spans="17:34" x14ac:dyDescent="0.35">
      <c r="Q1648" s="218"/>
      <c r="AH1648" s="233"/>
    </row>
    <row r="1649" spans="17:34" x14ac:dyDescent="0.35">
      <c r="Q1649" s="218"/>
      <c r="AH1649" s="233"/>
    </row>
    <row r="1650" spans="17:34" x14ac:dyDescent="0.35">
      <c r="Q1650" s="218"/>
      <c r="AH1650" s="233"/>
    </row>
    <row r="1651" spans="17:34" x14ac:dyDescent="0.35">
      <c r="Q1651" s="218"/>
      <c r="AH1651" s="233"/>
    </row>
    <row r="1652" spans="17:34" x14ac:dyDescent="0.35">
      <c r="Q1652" s="218"/>
      <c r="AH1652" s="233"/>
    </row>
    <row r="1653" spans="17:34" x14ac:dyDescent="0.35">
      <c r="Q1653" s="218"/>
      <c r="AH1653" s="233"/>
    </row>
    <row r="1654" spans="17:34" x14ac:dyDescent="0.35">
      <c r="Q1654" s="218"/>
      <c r="AH1654" s="233"/>
    </row>
    <row r="1655" spans="17:34" x14ac:dyDescent="0.35">
      <c r="Q1655" s="218"/>
      <c r="AH1655" s="233"/>
    </row>
    <row r="1656" spans="17:34" x14ac:dyDescent="0.35">
      <c r="Q1656" s="218"/>
      <c r="AH1656" s="233"/>
    </row>
    <row r="1657" spans="17:34" x14ac:dyDescent="0.35">
      <c r="Q1657" s="218"/>
      <c r="AH1657" s="233"/>
    </row>
    <row r="1658" spans="17:34" x14ac:dyDescent="0.35">
      <c r="Q1658" s="218"/>
      <c r="AH1658" s="233"/>
    </row>
    <row r="1659" spans="17:34" x14ac:dyDescent="0.35">
      <c r="Q1659" s="218"/>
      <c r="AH1659" s="233"/>
    </row>
    <row r="1660" spans="17:34" x14ac:dyDescent="0.35">
      <c r="Q1660" s="218"/>
      <c r="AH1660" s="233"/>
    </row>
    <row r="1661" spans="17:34" x14ac:dyDescent="0.35">
      <c r="Q1661" s="218"/>
      <c r="AH1661" s="233"/>
    </row>
    <row r="1662" spans="17:34" x14ac:dyDescent="0.35">
      <c r="Q1662" s="218"/>
      <c r="AH1662" s="233"/>
    </row>
    <row r="1663" spans="17:34" x14ac:dyDescent="0.35">
      <c r="Q1663" s="218"/>
      <c r="AH1663" s="233"/>
    </row>
    <row r="1664" spans="17:34" x14ac:dyDescent="0.35">
      <c r="Q1664" s="218"/>
      <c r="AH1664" s="233"/>
    </row>
    <row r="1665" spans="17:34" x14ac:dyDescent="0.35">
      <c r="Q1665" s="218"/>
      <c r="AH1665" s="233"/>
    </row>
    <row r="1666" spans="17:34" x14ac:dyDescent="0.35">
      <c r="Q1666" s="218"/>
      <c r="AH1666" s="233"/>
    </row>
    <row r="1667" spans="17:34" x14ac:dyDescent="0.35">
      <c r="Q1667" s="218"/>
      <c r="AH1667" s="233"/>
    </row>
    <row r="1668" spans="17:34" x14ac:dyDescent="0.35">
      <c r="Q1668" s="218"/>
      <c r="AH1668" s="233"/>
    </row>
    <row r="1669" spans="17:34" x14ac:dyDescent="0.35">
      <c r="Q1669" s="218"/>
      <c r="AH1669" s="233"/>
    </row>
    <row r="1670" spans="17:34" x14ac:dyDescent="0.35">
      <c r="Q1670" s="218"/>
      <c r="AH1670" s="233"/>
    </row>
    <row r="1671" spans="17:34" x14ac:dyDescent="0.35">
      <c r="Q1671" s="218"/>
      <c r="AH1671" s="233"/>
    </row>
    <row r="1672" spans="17:34" x14ac:dyDescent="0.35">
      <c r="Q1672" s="218"/>
      <c r="AH1672" s="233"/>
    </row>
    <row r="1673" spans="17:34" x14ac:dyDescent="0.35">
      <c r="Q1673" s="218"/>
      <c r="AH1673" s="233"/>
    </row>
    <row r="1674" spans="17:34" x14ac:dyDescent="0.35">
      <c r="Q1674" s="218"/>
      <c r="AH1674" s="233"/>
    </row>
    <row r="1675" spans="17:34" x14ac:dyDescent="0.35">
      <c r="Q1675" s="218"/>
      <c r="AH1675" s="233"/>
    </row>
    <row r="1676" spans="17:34" x14ac:dyDescent="0.35">
      <c r="Q1676" s="218"/>
      <c r="AH1676" s="233"/>
    </row>
    <row r="1677" spans="17:34" x14ac:dyDescent="0.35">
      <c r="Q1677" s="218"/>
      <c r="AH1677" s="233"/>
    </row>
    <row r="1678" spans="17:34" x14ac:dyDescent="0.35">
      <c r="Q1678" s="218"/>
      <c r="AH1678" s="233"/>
    </row>
    <row r="1679" spans="17:34" x14ac:dyDescent="0.35">
      <c r="Q1679" s="218"/>
      <c r="AH1679" s="233"/>
    </row>
    <row r="1680" spans="17:34" x14ac:dyDescent="0.35">
      <c r="Q1680" s="218"/>
      <c r="AH1680" s="233"/>
    </row>
    <row r="1681" spans="17:34" x14ac:dyDescent="0.35">
      <c r="Q1681" s="218"/>
      <c r="AH1681" s="233"/>
    </row>
    <row r="1682" spans="17:34" x14ac:dyDescent="0.35">
      <c r="Q1682" s="218"/>
      <c r="AH1682" s="233"/>
    </row>
    <row r="1683" spans="17:34" x14ac:dyDescent="0.35">
      <c r="Q1683" s="218"/>
      <c r="AH1683" s="233"/>
    </row>
    <row r="1684" spans="17:34" x14ac:dyDescent="0.35">
      <c r="Q1684" s="218"/>
      <c r="AH1684" s="233"/>
    </row>
    <row r="1685" spans="17:34" x14ac:dyDescent="0.35">
      <c r="Q1685" s="218"/>
      <c r="AH1685" s="233"/>
    </row>
    <row r="1686" spans="17:34" x14ac:dyDescent="0.35">
      <c r="Q1686" s="218"/>
      <c r="AH1686" s="233"/>
    </row>
    <row r="1687" spans="17:34" x14ac:dyDescent="0.35">
      <c r="Q1687" s="218"/>
      <c r="AH1687" s="233"/>
    </row>
    <row r="1688" spans="17:34" x14ac:dyDescent="0.35">
      <c r="Q1688" s="218"/>
      <c r="AH1688" s="233"/>
    </row>
    <row r="1689" spans="17:34" x14ac:dyDescent="0.35">
      <c r="Q1689" s="218"/>
      <c r="AH1689" s="233"/>
    </row>
    <row r="1690" spans="17:34" x14ac:dyDescent="0.35">
      <c r="Q1690" s="218"/>
      <c r="AH1690" s="233"/>
    </row>
    <row r="1691" spans="17:34" x14ac:dyDescent="0.35">
      <c r="Q1691" s="218"/>
      <c r="AH1691" s="233"/>
    </row>
    <row r="1692" spans="17:34" x14ac:dyDescent="0.35">
      <c r="Q1692" s="218"/>
      <c r="AH1692" s="233"/>
    </row>
    <row r="1693" spans="17:34" x14ac:dyDescent="0.35">
      <c r="Q1693" s="218"/>
      <c r="AH1693" s="233"/>
    </row>
    <row r="1694" spans="17:34" x14ac:dyDescent="0.35">
      <c r="Q1694" s="218"/>
      <c r="AH1694" s="233"/>
    </row>
    <row r="1695" spans="17:34" x14ac:dyDescent="0.35">
      <c r="Q1695" s="218"/>
      <c r="AH1695" s="233"/>
    </row>
    <row r="1696" spans="17:34" x14ac:dyDescent="0.35">
      <c r="Q1696" s="218"/>
      <c r="AH1696" s="233"/>
    </row>
    <row r="1697" spans="17:34" x14ac:dyDescent="0.35">
      <c r="Q1697" s="218"/>
      <c r="AH1697" s="233"/>
    </row>
    <row r="1698" spans="17:34" x14ac:dyDescent="0.35">
      <c r="Q1698" s="218"/>
      <c r="AH1698" s="233"/>
    </row>
    <row r="1699" spans="17:34" x14ac:dyDescent="0.35">
      <c r="Q1699" s="218"/>
      <c r="AH1699" s="233"/>
    </row>
    <row r="1700" spans="17:34" x14ac:dyDescent="0.35">
      <c r="Q1700" s="218"/>
      <c r="AH1700" s="233"/>
    </row>
    <row r="1701" spans="17:34" x14ac:dyDescent="0.35">
      <c r="Q1701" s="218"/>
      <c r="AH1701" s="233"/>
    </row>
    <row r="1702" spans="17:34" x14ac:dyDescent="0.35">
      <c r="Q1702" s="218"/>
      <c r="AH1702" s="233"/>
    </row>
    <row r="1703" spans="17:34" x14ac:dyDescent="0.35">
      <c r="Q1703" s="218"/>
      <c r="AH1703" s="233"/>
    </row>
    <row r="1704" spans="17:34" x14ac:dyDescent="0.35">
      <c r="Q1704" s="218"/>
      <c r="AH1704" s="233"/>
    </row>
    <row r="1705" spans="17:34" x14ac:dyDescent="0.35">
      <c r="Q1705" s="218"/>
      <c r="AH1705" s="233"/>
    </row>
    <row r="1706" spans="17:34" x14ac:dyDescent="0.35">
      <c r="Q1706" s="218"/>
      <c r="AH1706" s="233"/>
    </row>
    <row r="1707" spans="17:34" x14ac:dyDescent="0.35">
      <c r="Q1707" s="218"/>
      <c r="AH1707" s="233"/>
    </row>
    <row r="1708" spans="17:34" x14ac:dyDescent="0.35">
      <c r="Q1708" s="218"/>
      <c r="AH1708" s="233"/>
    </row>
    <row r="1709" spans="17:34" x14ac:dyDescent="0.35">
      <c r="Q1709" s="218"/>
      <c r="AH1709" s="233"/>
    </row>
    <row r="1710" spans="17:34" x14ac:dyDescent="0.35">
      <c r="Q1710" s="218"/>
      <c r="AH1710" s="233"/>
    </row>
    <row r="1711" spans="17:34" x14ac:dyDescent="0.35">
      <c r="Q1711" s="218"/>
      <c r="AH1711" s="233"/>
    </row>
    <row r="1712" spans="17:34" x14ac:dyDescent="0.35">
      <c r="Q1712" s="218"/>
      <c r="AH1712" s="233"/>
    </row>
    <row r="1713" spans="17:34" x14ac:dyDescent="0.35">
      <c r="Q1713" s="218"/>
      <c r="AH1713" s="233"/>
    </row>
    <row r="1714" spans="17:34" x14ac:dyDescent="0.35">
      <c r="Q1714" s="218"/>
      <c r="AH1714" s="233"/>
    </row>
    <row r="1715" spans="17:34" x14ac:dyDescent="0.35">
      <c r="Q1715" s="218"/>
      <c r="AH1715" s="233"/>
    </row>
    <row r="1716" spans="17:34" x14ac:dyDescent="0.35">
      <c r="Q1716" s="218"/>
      <c r="AH1716" s="233"/>
    </row>
    <row r="1717" spans="17:34" x14ac:dyDescent="0.35">
      <c r="Q1717" s="218"/>
      <c r="AH1717" s="233"/>
    </row>
    <row r="1718" spans="17:34" x14ac:dyDescent="0.35">
      <c r="Q1718" s="218"/>
      <c r="AH1718" s="233"/>
    </row>
    <row r="1719" spans="17:34" x14ac:dyDescent="0.35">
      <c r="Q1719" s="218"/>
      <c r="AH1719" s="233"/>
    </row>
    <row r="1720" spans="17:34" x14ac:dyDescent="0.35">
      <c r="Q1720" s="218"/>
      <c r="AH1720" s="233"/>
    </row>
    <row r="1721" spans="17:34" x14ac:dyDescent="0.35">
      <c r="Q1721" s="218"/>
      <c r="AH1721" s="233"/>
    </row>
    <row r="1722" spans="17:34" x14ac:dyDescent="0.35">
      <c r="Q1722" s="218"/>
      <c r="AH1722" s="233"/>
    </row>
    <row r="1723" spans="17:34" x14ac:dyDescent="0.35">
      <c r="Q1723" s="218"/>
      <c r="AH1723" s="233"/>
    </row>
    <row r="1724" spans="17:34" x14ac:dyDescent="0.35">
      <c r="Q1724" s="218"/>
      <c r="AH1724" s="233"/>
    </row>
    <row r="1725" spans="17:34" x14ac:dyDescent="0.35">
      <c r="Q1725" s="218"/>
      <c r="AH1725" s="233"/>
    </row>
    <row r="1726" spans="17:34" x14ac:dyDescent="0.35">
      <c r="Q1726" s="218"/>
      <c r="AH1726" s="233"/>
    </row>
    <row r="1727" spans="17:34" x14ac:dyDescent="0.35">
      <c r="Q1727" s="218"/>
      <c r="AH1727" s="233"/>
    </row>
    <row r="1728" spans="17:34" x14ac:dyDescent="0.35">
      <c r="Q1728" s="218"/>
      <c r="AH1728" s="233"/>
    </row>
    <row r="1729" spans="17:34" x14ac:dyDescent="0.35">
      <c r="Q1729" s="218"/>
      <c r="AH1729" s="233"/>
    </row>
    <row r="1730" spans="17:34" x14ac:dyDescent="0.35">
      <c r="Q1730" s="218"/>
      <c r="AH1730" s="233"/>
    </row>
    <row r="1731" spans="17:34" x14ac:dyDescent="0.35">
      <c r="Q1731" s="218"/>
      <c r="AH1731" s="233"/>
    </row>
    <row r="1732" spans="17:34" x14ac:dyDescent="0.35">
      <c r="Q1732" s="218"/>
      <c r="AH1732" s="233"/>
    </row>
    <row r="1733" spans="17:34" x14ac:dyDescent="0.35">
      <c r="Q1733" s="218"/>
      <c r="AH1733" s="233"/>
    </row>
    <row r="1734" spans="17:34" x14ac:dyDescent="0.35">
      <c r="Q1734" s="218"/>
      <c r="AH1734" s="233"/>
    </row>
    <row r="1735" spans="17:34" x14ac:dyDescent="0.35">
      <c r="Q1735" s="218"/>
      <c r="AH1735" s="233"/>
    </row>
    <row r="1736" spans="17:34" x14ac:dyDescent="0.35">
      <c r="Q1736" s="218"/>
      <c r="AH1736" s="233"/>
    </row>
    <row r="1737" spans="17:34" x14ac:dyDescent="0.35">
      <c r="Q1737" s="218"/>
      <c r="AH1737" s="233"/>
    </row>
    <row r="1738" spans="17:34" x14ac:dyDescent="0.35">
      <c r="Q1738" s="218"/>
      <c r="AH1738" s="233"/>
    </row>
    <row r="1739" spans="17:34" x14ac:dyDescent="0.35">
      <c r="Q1739" s="218"/>
      <c r="AH1739" s="233"/>
    </row>
    <row r="1740" spans="17:34" x14ac:dyDescent="0.35">
      <c r="Q1740" s="218"/>
      <c r="AH1740" s="233"/>
    </row>
    <row r="1741" spans="17:34" x14ac:dyDescent="0.35">
      <c r="Q1741" s="218"/>
      <c r="AH1741" s="233"/>
    </row>
    <row r="1742" spans="17:34" x14ac:dyDescent="0.35">
      <c r="Q1742" s="218"/>
      <c r="AH1742" s="233"/>
    </row>
    <row r="1743" spans="17:34" x14ac:dyDescent="0.35">
      <c r="Q1743" s="218"/>
      <c r="AH1743" s="233"/>
    </row>
    <row r="1744" spans="17:34" x14ac:dyDescent="0.35">
      <c r="Q1744" s="218"/>
      <c r="AH1744" s="233"/>
    </row>
    <row r="1745" spans="17:34" x14ac:dyDescent="0.35">
      <c r="Q1745" s="218"/>
      <c r="AH1745" s="233"/>
    </row>
    <row r="1746" spans="17:34" x14ac:dyDescent="0.35">
      <c r="Q1746" s="218"/>
      <c r="AH1746" s="233"/>
    </row>
    <row r="1747" spans="17:34" x14ac:dyDescent="0.35">
      <c r="Q1747" s="218"/>
      <c r="AH1747" s="233"/>
    </row>
    <row r="1748" spans="17:34" x14ac:dyDescent="0.35">
      <c r="Q1748" s="218"/>
      <c r="AH1748" s="233"/>
    </row>
    <row r="1749" spans="17:34" x14ac:dyDescent="0.35">
      <c r="Q1749" s="218"/>
      <c r="AH1749" s="233"/>
    </row>
    <row r="1750" spans="17:34" x14ac:dyDescent="0.35">
      <c r="Q1750" s="218"/>
      <c r="AH1750" s="233"/>
    </row>
    <row r="1751" spans="17:34" x14ac:dyDescent="0.35">
      <c r="Q1751" s="218"/>
      <c r="AH1751" s="233"/>
    </row>
    <row r="1752" spans="17:34" x14ac:dyDescent="0.35">
      <c r="Q1752" s="218"/>
      <c r="AH1752" s="233"/>
    </row>
    <row r="1753" spans="17:34" x14ac:dyDescent="0.35">
      <c r="Q1753" s="218"/>
      <c r="AH1753" s="233"/>
    </row>
    <row r="1754" spans="17:34" x14ac:dyDescent="0.35">
      <c r="Q1754" s="218"/>
      <c r="AH1754" s="233"/>
    </row>
    <row r="1755" spans="17:34" x14ac:dyDescent="0.35">
      <c r="Q1755" s="218"/>
      <c r="AH1755" s="233"/>
    </row>
    <row r="1756" spans="17:34" x14ac:dyDescent="0.35">
      <c r="Q1756" s="218"/>
      <c r="AH1756" s="233"/>
    </row>
    <row r="1757" spans="17:34" x14ac:dyDescent="0.35">
      <c r="Q1757" s="218"/>
      <c r="AH1757" s="233"/>
    </row>
    <row r="1758" spans="17:34" x14ac:dyDescent="0.35">
      <c r="Q1758" s="218"/>
      <c r="AH1758" s="233"/>
    </row>
    <row r="1759" spans="17:34" x14ac:dyDescent="0.35">
      <c r="Q1759" s="218"/>
      <c r="AH1759" s="233"/>
    </row>
    <row r="1760" spans="17:34" x14ac:dyDescent="0.35">
      <c r="Q1760" s="218"/>
      <c r="AH1760" s="233"/>
    </row>
    <row r="1761" spans="17:34" x14ac:dyDescent="0.35">
      <c r="Q1761" s="218"/>
      <c r="AH1761" s="233"/>
    </row>
    <row r="1762" spans="17:34" x14ac:dyDescent="0.35">
      <c r="Q1762" s="218"/>
      <c r="AH1762" s="233"/>
    </row>
    <row r="1763" spans="17:34" x14ac:dyDescent="0.35">
      <c r="Q1763" s="218"/>
      <c r="AH1763" s="233"/>
    </row>
    <row r="1764" spans="17:34" x14ac:dyDescent="0.35">
      <c r="Q1764" s="218"/>
      <c r="AH1764" s="233"/>
    </row>
    <row r="1765" spans="17:34" x14ac:dyDescent="0.35">
      <c r="Q1765" s="218"/>
      <c r="AH1765" s="233"/>
    </row>
    <row r="1766" spans="17:34" x14ac:dyDescent="0.35">
      <c r="Q1766" s="218"/>
      <c r="AH1766" s="233"/>
    </row>
    <row r="1767" spans="17:34" x14ac:dyDescent="0.35">
      <c r="Q1767" s="218"/>
      <c r="AH1767" s="233"/>
    </row>
    <row r="1768" spans="17:34" x14ac:dyDescent="0.35">
      <c r="Q1768" s="218"/>
      <c r="AH1768" s="233"/>
    </row>
    <row r="1769" spans="17:34" x14ac:dyDescent="0.35">
      <c r="Q1769" s="218"/>
      <c r="AH1769" s="233"/>
    </row>
    <row r="1770" spans="17:34" x14ac:dyDescent="0.35">
      <c r="Q1770" s="218"/>
      <c r="AH1770" s="233"/>
    </row>
    <row r="1771" spans="17:34" x14ac:dyDescent="0.35">
      <c r="Q1771" s="218"/>
      <c r="AH1771" s="233"/>
    </row>
    <row r="1772" spans="17:34" x14ac:dyDescent="0.35">
      <c r="Q1772" s="218"/>
      <c r="AH1772" s="233"/>
    </row>
    <row r="1773" spans="17:34" x14ac:dyDescent="0.35">
      <c r="Q1773" s="218"/>
      <c r="AH1773" s="233"/>
    </row>
    <row r="1774" spans="17:34" x14ac:dyDescent="0.35">
      <c r="Q1774" s="218"/>
      <c r="AH1774" s="233"/>
    </row>
    <row r="1775" spans="17:34" x14ac:dyDescent="0.35">
      <c r="Q1775" s="218"/>
      <c r="AH1775" s="233"/>
    </row>
    <row r="1776" spans="17:34" x14ac:dyDescent="0.35">
      <c r="Q1776" s="218"/>
      <c r="AH1776" s="233"/>
    </row>
    <row r="1777" spans="17:34" x14ac:dyDescent="0.35">
      <c r="Q1777" s="218"/>
      <c r="AH1777" s="233"/>
    </row>
    <row r="1778" spans="17:34" x14ac:dyDescent="0.35">
      <c r="Q1778" s="218"/>
      <c r="AH1778" s="233"/>
    </row>
    <row r="1779" spans="17:34" x14ac:dyDescent="0.35">
      <c r="Q1779" s="218"/>
      <c r="AH1779" s="233"/>
    </row>
    <row r="1780" spans="17:34" x14ac:dyDescent="0.35">
      <c r="Q1780" s="218"/>
      <c r="AH1780" s="233"/>
    </row>
    <row r="1781" spans="17:34" x14ac:dyDescent="0.35">
      <c r="Q1781" s="218"/>
      <c r="AH1781" s="233"/>
    </row>
    <row r="1782" spans="17:34" x14ac:dyDescent="0.35">
      <c r="Q1782" s="218"/>
      <c r="AH1782" s="233"/>
    </row>
    <row r="1783" spans="17:34" x14ac:dyDescent="0.35">
      <c r="Q1783" s="218"/>
      <c r="AH1783" s="233"/>
    </row>
    <row r="1784" spans="17:34" x14ac:dyDescent="0.35">
      <c r="Q1784" s="218"/>
      <c r="AH1784" s="233"/>
    </row>
    <row r="1785" spans="17:34" x14ac:dyDescent="0.35">
      <c r="Q1785" s="218"/>
      <c r="AH1785" s="233"/>
    </row>
    <row r="1786" spans="17:34" x14ac:dyDescent="0.35">
      <c r="Q1786" s="218"/>
      <c r="AH1786" s="233"/>
    </row>
    <row r="1787" spans="17:34" x14ac:dyDescent="0.35">
      <c r="Q1787" s="218"/>
      <c r="AH1787" s="233"/>
    </row>
    <row r="1788" spans="17:34" x14ac:dyDescent="0.35">
      <c r="Q1788" s="218"/>
      <c r="AH1788" s="233"/>
    </row>
    <row r="1789" spans="17:34" x14ac:dyDescent="0.35">
      <c r="Q1789" s="218"/>
      <c r="AH1789" s="233"/>
    </row>
    <row r="1790" spans="17:34" x14ac:dyDescent="0.35">
      <c r="Q1790" s="218"/>
      <c r="AH1790" s="233"/>
    </row>
    <row r="1791" spans="17:34" x14ac:dyDescent="0.35">
      <c r="Q1791" s="218"/>
      <c r="AH1791" s="233"/>
    </row>
    <row r="1792" spans="17:34" x14ac:dyDescent="0.35">
      <c r="Q1792" s="218"/>
      <c r="AH1792" s="233"/>
    </row>
    <row r="1793" spans="17:34" x14ac:dyDescent="0.35">
      <c r="Q1793" s="218"/>
      <c r="AH1793" s="233"/>
    </row>
    <row r="1794" spans="17:34" x14ac:dyDescent="0.35">
      <c r="Q1794" s="218"/>
      <c r="AH1794" s="233"/>
    </row>
    <row r="1795" spans="17:34" x14ac:dyDescent="0.35">
      <c r="Q1795" s="218"/>
      <c r="AH1795" s="233"/>
    </row>
    <row r="1796" spans="17:34" x14ac:dyDescent="0.35">
      <c r="Q1796" s="218"/>
      <c r="AH1796" s="233"/>
    </row>
    <row r="1797" spans="17:34" x14ac:dyDescent="0.35">
      <c r="Q1797" s="218"/>
      <c r="AH1797" s="233"/>
    </row>
    <row r="1798" spans="17:34" x14ac:dyDescent="0.35">
      <c r="Q1798" s="218"/>
      <c r="AH1798" s="233"/>
    </row>
    <row r="1799" spans="17:34" x14ac:dyDescent="0.35">
      <c r="Q1799" s="218"/>
      <c r="AH1799" s="233"/>
    </row>
    <row r="1800" spans="17:34" x14ac:dyDescent="0.35">
      <c r="Q1800" s="218"/>
      <c r="AH1800" s="233"/>
    </row>
    <row r="1801" spans="17:34" x14ac:dyDescent="0.35">
      <c r="Q1801" s="218"/>
      <c r="AH1801" s="233"/>
    </row>
    <row r="1802" spans="17:34" x14ac:dyDescent="0.35">
      <c r="Q1802" s="218"/>
      <c r="AH1802" s="233"/>
    </row>
    <row r="1803" spans="17:34" x14ac:dyDescent="0.35">
      <c r="Q1803" s="218"/>
      <c r="AH1803" s="233"/>
    </row>
    <row r="1804" spans="17:34" x14ac:dyDescent="0.35">
      <c r="Q1804" s="218"/>
      <c r="AH1804" s="233"/>
    </row>
    <row r="1805" spans="17:34" x14ac:dyDescent="0.35">
      <c r="Q1805" s="218"/>
      <c r="AH1805" s="233"/>
    </row>
    <row r="1806" spans="17:34" x14ac:dyDescent="0.35">
      <c r="Q1806" s="218"/>
      <c r="AH1806" s="233"/>
    </row>
    <row r="1807" spans="17:34" x14ac:dyDescent="0.35">
      <c r="Q1807" s="218"/>
      <c r="AH1807" s="233"/>
    </row>
    <row r="1808" spans="17:34" x14ac:dyDescent="0.35">
      <c r="Q1808" s="218"/>
      <c r="AH1808" s="233"/>
    </row>
    <row r="1809" spans="17:34" x14ac:dyDescent="0.35">
      <c r="Q1809" s="218"/>
      <c r="AH1809" s="233"/>
    </row>
    <row r="1810" spans="17:34" x14ac:dyDescent="0.35">
      <c r="Q1810" s="218"/>
      <c r="AH1810" s="233"/>
    </row>
    <row r="1811" spans="17:34" x14ac:dyDescent="0.35">
      <c r="Q1811" s="218"/>
      <c r="AH1811" s="233"/>
    </row>
    <row r="1812" spans="17:34" x14ac:dyDescent="0.35">
      <c r="Q1812" s="218"/>
      <c r="AH1812" s="233"/>
    </row>
    <row r="1813" spans="17:34" x14ac:dyDescent="0.35">
      <c r="Q1813" s="218"/>
      <c r="AH1813" s="233"/>
    </row>
    <row r="1814" spans="17:34" x14ac:dyDescent="0.35">
      <c r="Q1814" s="218"/>
      <c r="AH1814" s="233"/>
    </row>
    <row r="1815" spans="17:34" x14ac:dyDescent="0.35">
      <c r="Q1815" s="218"/>
      <c r="AH1815" s="233"/>
    </row>
    <row r="1816" spans="17:34" x14ac:dyDescent="0.35">
      <c r="Q1816" s="218"/>
      <c r="AH1816" s="233"/>
    </row>
    <row r="1817" spans="17:34" x14ac:dyDescent="0.35">
      <c r="Q1817" s="218"/>
      <c r="AH1817" s="233"/>
    </row>
    <row r="1818" spans="17:34" x14ac:dyDescent="0.35">
      <c r="Q1818" s="218"/>
      <c r="AH1818" s="233"/>
    </row>
    <row r="1819" spans="17:34" x14ac:dyDescent="0.35">
      <c r="Q1819" s="218"/>
      <c r="AH1819" s="233"/>
    </row>
    <row r="1820" spans="17:34" x14ac:dyDescent="0.35">
      <c r="Q1820" s="218"/>
      <c r="AH1820" s="233"/>
    </row>
    <row r="1821" spans="17:34" x14ac:dyDescent="0.35">
      <c r="Q1821" s="218"/>
      <c r="AH1821" s="233"/>
    </row>
    <row r="1822" spans="17:34" x14ac:dyDescent="0.35">
      <c r="Q1822" s="218"/>
      <c r="AH1822" s="233"/>
    </row>
    <row r="1823" spans="17:34" x14ac:dyDescent="0.35">
      <c r="Q1823" s="218"/>
      <c r="AH1823" s="233"/>
    </row>
    <row r="1824" spans="17:34" x14ac:dyDescent="0.35">
      <c r="Q1824" s="218"/>
      <c r="AH1824" s="233"/>
    </row>
    <row r="1825" spans="17:34" x14ac:dyDescent="0.35">
      <c r="Q1825" s="218"/>
      <c r="AH1825" s="233"/>
    </row>
    <row r="1826" spans="17:34" x14ac:dyDescent="0.35">
      <c r="Q1826" s="218"/>
      <c r="AH1826" s="233"/>
    </row>
    <row r="1827" spans="17:34" x14ac:dyDescent="0.35">
      <c r="Q1827" s="218"/>
      <c r="AH1827" s="233"/>
    </row>
    <row r="1828" spans="17:34" x14ac:dyDescent="0.35">
      <c r="Q1828" s="218"/>
      <c r="AH1828" s="233"/>
    </row>
    <row r="1829" spans="17:34" x14ac:dyDescent="0.35">
      <c r="Q1829" s="218"/>
      <c r="AH1829" s="233"/>
    </row>
    <row r="1830" spans="17:34" x14ac:dyDescent="0.35">
      <c r="Q1830" s="218"/>
      <c r="AH1830" s="233"/>
    </row>
    <row r="1831" spans="17:34" x14ac:dyDescent="0.35">
      <c r="Q1831" s="218"/>
      <c r="AH1831" s="233"/>
    </row>
    <row r="1832" spans="17:34" x14ac:dyDescent="0.35">
      <c r="Q1832" s="218"/>
      <c r="AH1832" s="233"/>
    </row>
    <row r="1833" spans="17:34" x14ac:dyDescent="0.35">
      <c r="Q1833" s="218"/>
      <c r="AH1833" s="233"/>
    </row>
    <row r="1834" spans="17:34" x14ac:dyDescent="0.35">
      <c r="Q1834" s="218"/>
      <c r="AH1834" s="233"/>
    </row>
    <row r="1835" spans="17:34" x14ac:dyDescent="0.35">
      <c r="Q1835" s="218"/>
      <c r="AH1835" s="233"/>
    </row>
    <row r="1836" spans="17:34" x14ac:dyDescent="0.35">
      <c r="Q1836" s="218"/>
      <c r="AH1836" s="233"/>
    </row>
    <row r="1837" spans="17:34" x14ac:dyDescent="0.35">
      <c r="Q1837" s="218"/>
      <c r="AH1837" s="233"/>
    </row>
    <row r="1838" spans="17:34" x14ac:dyDescent="0.35">
      <c r="Q1838" s="218"/>
      <c r="AH1838" s="233"/>
    </row>
    <row r="1839" spans="17:34" x14ac:dyDescent="0.35">
      <c r="Q1839" s="218"/>
      <c r="AH1839" s="233"/>
    </row>
    <row r="1840" spans="17:34" x14ac:dyDescent="0.35">
      <c r="Q1840" s="218"/>
      <c r="AH1840" s="233"/>
    </row>
    <row r="1841" spans="17:34" x14ac:dyDescent="0.35">
      <c r="Q1841" s="218"/>
      <c r="AH1841" s="233"/>
    </row>
    <row r="1842" spans="17:34" x14ac:dyDescent="0.35">
      <c r="Q1842" s="218"/>
      <c r="AH1842" s="233"/>
    </row>
    <row r="1843" spans="17:34" x14ac:dyDescent="0.35">
      <c r="Q1843" s="218"/>
      <c r="AH1843" s="233"/>
    </row>
    <row r="1844" spans="17:34" x14ac:dyDescent="0.35">
      <c r="Q1844" s="218"/>
      <c r="AH1844" s="233"/>
    </row>
    <row r="1845" spans="17:34" x14ac:dyDescent="0.35">
      <c r="Q1845" s="218"/>
      <c r="AH1845" s="233"/>
    </row>
    <row r="1846" spans="17:34" x14ac:dyDescent="0.35">
      <c r="Q1846" s="218"/>
      <c r="AH1846" s="233"/>
    </row>
    <row r="1847" spans="17:34" x14ac:dyDescent="0.35">
      <c r="Q1847" s="218"/>
      <c r="AH1847" s="233"/>
    </row>
    <row r="1848" spans="17:34" x14ac:dyDescent="0.35">
      <c r="Q1848" s="218"/>
      <c r="AH1848" s="233"/>
    </row>
    <row r="1849" spans="17:34" x14ac:dyDescent="0.35">
      <c r="Q1849" s="218"/>
      <c r="AH1849" s="233"/>
    </row>
    <row r="1850" spans="17:34" x14ac:dyDescent="0.35">
      <c r="Q1850" s="218"/>
      <c r="AH1850" s="233"/>
    </row>
    <row r="1851" spans="17:34" x14ac:dyDescent="0.35">
      <c r="Q1851" s="218"/>
      <c r="AH1851" s="233"/>
    </row>
    <row r="1852" spans="17:34" x14ac:dyDescent="0.35">
      <c r="Q1852" s="218"/>
      <c r="AH1852" s="233"/>
    </row>
    <row r="1853" spans="17:34" x14ac:dyDescent="0.35">
      <c r="Q1853" s="218"/>
      <c r="AH1853" s="233"/>
    </row>
    <row r="1854" spans="17:34" x14ac:dyDescent="0.35">
      <c r="Q1854" s="218"/>
      <c r="AH1854" s="233"/>
    </row>
    <row r="1855" spans="17:34" x14ac:dyDescent="0.35">
      <c r="Q1855" s="218"/>
      <c r="AH1855" s="233"/>
    </row>
    <row r="1856" spans="17:34" x14ac:dyDescent="0.35">
      <c r="Q1856" s="218"/>
      <c r="AH1856" s="233"/>
    </row>
    <row r="1857" spans="17:34" x14ac:dyDescent="0.35">
      <c r="Q1857" s="218"/>
      <c r="AH1857" s="233"/>
    </row>
    <row r="1858" spans="17:34" x14ac:dyDescent="0.35">
      <c r="Q1858" s="218"/>
      <c r="AH1858" s="233"/>
    </row>
    <row r="1859" spans="17:34" x14ac:dyDescent="0.35">
      <c r="Q1859" s="218"/>
      <c r="AH1859" s="233"/>
    </row>
    <row r="1860" spans="17:34" x14ac:dyDescent="0.35">
      <c r="Q1860" s="218"/>
      <c r="AH1860" s="233"/>
    </row>
    <row r="1861" spans="17:34" x14ac:dyDescent="0.35">
      <c r="Q1861" s="218"/>
      <c r="AH1861" s="233"/>
    </row>
    <row r="1862" spans="17:34" x14ac:dyDescent="0.35">
      <c r="Q1862" s="218"/>
      <c r="AH1862" s="233"/>
    </row>
    <row r="1863" spans="17:34" x14ac:dyDescent="0.35">
      <c r="Q1863" s="218"/>
      <c r="AH1863" s="233"/>
    </row>
    <row r="1864" spans="17:34" x14ac:dyDescent="0.35">
      <c r="Q1864" s="218"/>
      <c r="AH1864" s="233"/>
    </row>
    <row r="1865" spans="17:34" x14ac:dyDescent="0.35">
      <c r="Q1865" s="218"/>
      <c r="AH1865" s="233"/>
    </row>
    <row r="1866" spans="17:34" x14ac:dyDescent="0.35">
      <c r="Q1866" s="218"/>
      <c r="AH1866" s="233"/>
    </row>
    <row r="1867" spans="17:34" x14ac:dyDescent="0.35">
      <c r="Q1867" s="218"/>
      <c r="AH1867" s="233"/>
    </row>
    <row r="1868" spans="17:34" x14ac:dyDescent="0.35">
      <c r="Q1868" s="218"/>
      <c r="AH1868" s="233"/>
    </row>
    <row r="1869" spans="17:34" x14ac:dyDescent="0.35">
      <c r="Q1869" s="218"/>
      <c r="AH1869" s="233"/>
    </row>
    <row r="1870" spans="17:34" x14ac:dyDescent="0.35">
      <c r="Q1870" s="218"/>
      <c r="AH1870" s="233"/>
    </row>
    <row r="1871" spans="17:34" x14ac:dyDescent="0.35">
      <c r="Q1871" s="218"/>
      <c r="AH1871" s="233"/>
    </row>
    <row r="1872" spans="17:34" x14ac:dyDescent="0.35">
      <c r="Q1872" s="218"/>
      <c r="AH1872" s="233"/>
    </row>
    <row r="1873" spans="17:34" x14ac:dyDescent="0.35">
      <c r="Q1873" s="218"/>
      <c r="AH1873" s="233"/>
    </row>
    <row r="1874" spans="17:34" x14ac:dyDescent="0.35">
      <c r="Q1874" s="218"/>
      <c r="AH1874" s="233"/>
    </row>
    <row r="1875" spans="17:34" x14ac:dyDescent="0.35">
      <c r="Q1875" s="218"/>
      <c r="AH1875" s="233"/>
    </row>
    <row r="1876" spans="17:34" x14ac:dyDescent="0.35">
      <c r="Q1876" s="218"/>
      <c r="AH1876" s="233"/>
    </row>
    <row r="1877" spans="17:34" x14ac:dyDescent="0.35">
      <c r="Q1877" s="218"/>
      <c r="AH1877" s="233"/>
    </row>
    <row r="1878" spans="17:34" x14ac:dyDescent="0.35">
      <c r="Q1878" s="218"/>
      <c r="AH1878" s="233"/>
    </row>
    <row r="1879" spans="17:34" x14ac:dyDescent="0.35">
      <c r="Q1879" s="218"/>
      <c r="AH1879" s="233"/>
    </row>
    <row r="1880" spans="17:34" x14ac:dyDescent="0.35">
      <c r="Q1880" s="218"/>
      <c r="AH1880" s="233"/>
    </row>
    <row r="1881" spans="17:34" x14ac:dyDescent="0.35">
      <c r="Q1881" s="218"/>
      <c r="AH1881" s="233"/>
    </row>
    <row r="1882" spans="17:34" x14ac:dyDescent="0.35">
      <c r="Q1882" s="218"/>
      <c r="AH1882" s="233"/>
    </row>
    <row r="1883" spans="17:34" x14ac:dyDescent="0.35">
      <c r="Q1883" s="218"/>
      <c r="AH1883" s="233"/>
    </row>
    <row r="1884" spans="17:34" x14ac:dyDescent="0.35">
      <c r="Q1884" s="218"/>
      <c r="AH1884" s="233"/>
    </row>
    <row r="1885" spans="17:34" x14ac:dyDescent="0.35">
      <c r="Q1885" s="218"/>
      <c r="AH1885" s="233"/>
    </row>
    <row r="1886" spans="17:34" x14ac:dyDescent="0.35">
      <c r="Q1886" s="218"/>
      <c r="AH1886" s="233"/>
    </row>
    <row r="1887" spans="17:34" x14ac:dyDescent="0.35">
      <c r="Q1887" s="218"/>
      <c r="AH1887" s="233"/>
    </row>
    <row r="1888" spans="17:34" x14ac:dyDescent="0.35">
      <c r="Q1888" s="218"/>
      <c r="AH1888" s="233"/>
    </row>
    <row r="1889" spans="17:34" x14ac:dyDescent="0.35">
      <c r="Q1889" s="218"/>
      <c r="AH1889" s="233"/>
    </row>
    <row r="1890" spans="17:34" x14ac:dyDescent="0.35">
      <c r="Q1890" s="218"/>
      <c r="AH1890" s="233"/>
    </row>
    <row r="1891" spans="17:34" x14ac:dyDescent="0.35">
      <c r="Q1891" s="218"/>
      <c r="AH1891" s="233"/>
    </row>
    <row r="1892" spans="17:34" x14ac:dyDescent="0.35">
      <c r="Q1892" s="218"/>
      <c r="AH1892" s="233"/>
    </row>
    <row r="1893" spans="17:34" x14ac:dyDescent="0.35">
      <c r="Q1893" s="218"/>
      <c r="AH1893" s="233"/>
    </row>
    <row r="1894" spans="17:34" x14ac:dyDescent="0.35">
      <c r="Q1894" s="218"/>
      <c r="AH1894" s="233"/>
    </row>
    <row r="1895" spans="17:34" x14ac:dyDescent="0.35">
      <c r="Q1895" s="218"/>
      <c r="AH1895" s="233"/>
    </row>
    <row r="1896" spans="17:34" x14ac:dyDescent="0.35">
      <c r="Q1896" s="218"/>
      <c r="AH1896" s="233"/>
    </row>
    <row r="1897" spans="17:34" x14ac:dyDescent="0.35">
      <c r="Q1897" s="218"/>
      <c r="AH1897" s="233"/>
    </row>
    <row r="1898" spans="17:34" x14ac:dyDescent="0.35">
      <c r="Q1898" s="218"/>
      <c r="AH1898" s="233"/>
    </row>
    <row r="1899" spans="17:34" x14ac:dyDescent="0.35">
      <c r="Q1899" s="218"/>
      <c r="AH1899" s="233"/>
    </row>
    <row r="1900" spans="17:34" x14ac:dyDescent="0.35">
      <c r="Q1900" s="218"/>
      <c r="AH1900" s="233"/>
    </row>
    <row r="1901" spans="17:34" x14ac:dyDescent="0.35">
      <c r="Q1901" s="218"/>
      <c r="AH1901" s="233"/>
    </row>
    <row r="1902" spans="17:34" x14ac:dyDescent="0.35">
      <c r="Q1902" s="218"/>
      <c r="AH1902" s="233"/>
    </row>
    <row r="1903" spans="17:34" x14ac:dyDescent="0.35">
      <c r="Q1903" s="218"/>
      <c r="AH1903" s="233"/>
    </row>
    <row r="1904" spans="17:34" x14ac:dyDescent="0.35">
      <c r="Q1904" s="218"/>
      <c r="AH1904" s="233"/>
    </row>
    <row r="1905" spans="17:34" x14ac:dyDescent="0.35">
      <c r="Q1905" s="218"/>
      <c r="AH1905" s="233"/>
    </row>
    <row r="1906" spans="17:34" x14ac:dyDescent="0.35">
      <c r="Q1906" s="218"/>
      <c r="AH1906" s="233"/>
    </row>
    <row r="1907" spans="17:34" x14ac:dyDescent="0.35">
      <c r="Q1907" s="218"/>
      <c r="AH1907" s="233"/>
    </row>
    <row r="1908" spans="17:34" x14ac:dyDescent="0.35">
      <c r="Q1908" s="218"/>
      <c r="AH1908" s="233"/>
    </row>
    <row r="1909" spans="17:34" x14ac:dyDescent="0.35">
      <c r="Q1909" s="218"/>
      <c r="AH1909" s="233"/>
    </row>
    <row r="1910" spans="17:34" x14ac:dyDescent="0.35">
      <c r="Q1910" s="218"/>
      <c r="AH1910" s="233"/>
    </row>
    <row r="1911" spans="17:34" x14ac:dyDescent="0.35">
      <c r="Q1911" s="218"/>
      <c r="AH1911" s="233"/>
    </row>
    <row r="1912" spans="17:34" x14ac:dyDescent="0.35">
      <c r="Q1912" s="218"/>
      <c r="AH1912" s="233"/>
    </row>
    <row r="1913" spans="17:34" x14ac:dyDescent="0.35">
      <c r="Q1913" s="218"/>
      <c r="AH1913" s="233"/>
    </row>
    <row r="1914" spans="17:34" x14ac:dyDescent="0.35">
      <c r="Q1914" s="218"/>
      <c r="AH1914" s="233"/>
    </row>
    <row r="1915" spans="17:34" x14ac:dyDescent="0.35">
      <c r="Q1915" s="218"/>
      <c r="AH1915" s="233"/>
    </row>
    <row r="1916" spans="17:34" x14ac:dyDescent="0.35">
      <c r="Q1916" s="218"/>
      <c r="AH1916" s="233"/>
    </row>
    <row r="1917" spans="17:34" x14ac:dyDescent="0.35">
      <c r="Q1917" s="218"/>
      <c r="AH1917" s="233"/>
    </row>
    <row r="1918" spans="17:34" x14ac:dyDescent="0.35">
      <c r="Q1918" s="218"/>
      <c r="AH1918" s="233"/>
    </row>
    <row r="1919" spans="17:34" x14ac:dyDescent="0.35">
      <c r="Q1919" s="218"/>
      <c r="AH1919" s="233"/>
    </row>
    <row r="1920" spans="17:34" x14ac:dyDescent="0.35">
      <c r="Q1920" s="218"/>
      <c r="AH1920" s="233"/>
    </row>
    <row r="1921" spans="17:34" x14ac:dyDescent="0.35">
      <c r="Q1921" s="218"/>
      <c r="AH1921" s="233"/>
    </row>
    <row r="1922" spans="17:34" x14ac:dyDescent="0.35">
      <c r="Q1922" s="218"/>
      <c r="AH1922" s="233"/>
    </row>
    <row r="1923" spans="17:34" x14ac:dyDescent="0.35">
      <c r="Q1923" s="218"/>
      <c r="AH1923" s="233"/>
    </row>
    <row r="1924" spans="17:34" x14ac:dyDescent="0.35">
      <c r="Q1924" s="218"/>
      <c r="AH1924" s="233"/>
    </row>
    <row r="1925" spans="17:34" x14ac:dyDescent="0.35">
      <c r="Q1925" s="218"/>
      <c r="AH1925" s="233"/>
    </row>
    <row r="1926" spans="17:34" x14ac:dyDescent="0.35">
      <c r="Q1926" s="218"/>
      <c r="AH1926" s="233"/>
    </row>
    <row r="1927" spans="17:34" x14ac:dyDescent="0.35">
      <c r="Q1927" s="218"/>
      <c r="AH1927" s="233"/>
    </row>
    <row r="1928" spans="17:34" x14ac:dyDescent="0.35">
      <c r="Q1928" s="218"/>
      <c r="AH1928" s="233"/>
    </row>
    <row r="1929" spans="17:34" x14ac:dyDescent="0.35">
      <c r="Q1929" s="218"/>
      <c r="AH1929" s="233"/>
    </row>
    <row r="1930" spans="17:34" x14ac:dyDescent="0.35">
      <c r="Q1930" s="218"/>
      <c r="AH1930" s="233"/>
    </row>
    <row r="1931" spans="17:34" x14ac:dyDescent="0.35">
      <c r="Q1931" s="218"/>
      <c r="AH1931" s="233"/>
    </row>
    <row r="1932" spans="17:34" x14ac:dyDescent="0.35">
      <c r="Q1932" s="218"/>
      <c r="AH1932" s="233"/>
    </row>
    <row r="1933" spans="17:34" x14ac:dyDescent="0.35">
      <c r="Q1933" s="218"/>
      <c r="AH1933" s="233"/>
    </row>
    <row r="1934" spans="17:34" x14ac:dyDescent="0.35">
      <c r="Q1934" s="218"/>
      <c r="AH1934" s="233"/>
    </row>
    <row r="1935" spans="17:34" x14ac:dyDescent="0.35">
      <c r="Q1935" s="218"/>
      <c r="AH1935" s="233"/>
    </row>
    <row r="1936" spans="17:34" x14ac:dyDescent="0.35">
      <c r="Q1936" s="218"/>
      <c r="AH1936" s="233"/>
    </row>
    <row r="1937" spans="17:34" x14ac:dyDescent="0.35">
      <c r="Q1937" s="218"/>
      <c r="AH1937" s="233"/>
    </row>
    <row r="1938" spans="17:34" x14ac:dyDescent="0.35">
      <c r="Q1938" s="218"/>
      <c r="AH1938" s="233"/>
    </row>
    <row r="1939" spans="17:34" x14ac:dyDescent="0.35">
      <c r="Q1939" s="218"/>
      <c r="AH1939" s="233"/>
    </row>
    <row r="1940" spans="17:34" x14ac:dyDescent="0.35">
      <c r="Q1940" s="218"/>
      <c r="AH1940" s="233"/>
    </row>
    <row r="1941" spans="17:34" x14ac:dyDescent="0.35">
      <c r="Q1941" s="218"/>
      <c r="AH1941" s="233"/>
    </row>
    <row r="1942" spans="17:34" x14ac:dyDescent="0.35">
      <c r="Q1942" s="218"/>
      <c r="AH1942" s="233"/>
    </row>
    <row r="1943" spans="17:34" x14ac:dyDescent="0.35">
      <c r="Q1943" s="218"/>
      <c r="AH1943" s="233"/>
    </row>
    <row r="1944" spans="17:34" x14ac:dyDescent="0.35">
      <c r="Q1944" s="218"/>
      <c r="AH1944" s="233"/>
    </row>
    <row r="1945" spans="17:34" x14ac:dyDescent="0.35">
      <c r="Q1945" s="218"/>
      <c r="AH1945" s="233"/>
    </row>
    <row r="1946" spans="17:34" x14ac:dyDescent="0.35">
      <c r="Q1946" s="218"/>
      <c r="AH1946" s="233"/>
    </row>
    <row r="1947" spans="17:34" x14ac:dyDescent="0.35">
      <c r="Q1947" s="218"/>
      <c r="AH1947" s="233"/>
    </row>
    <row r="1948" spans="17:34" x14ac:dyDescent="0.35">
      <c r="Q1948" s="218"/>
      <c r="AH1948" s="233"/>
    </row>
    <row r="1949" spans="17:34" x14ac:dyDescent="0.35">
      <c r="Q1949" s="218"/>
      <c r="AH1949" s="233"/>
    </row>
    <row r="1950" spans="17:34" x14ac:dyDescent="0.35">
      <c r="Q1950" s="218"/>
      <c r="AH1950" s="233"/>
    </row>
    <row r="1951" spans="17:34" x14ac:dyDescent="0.35">
      <c r="Q1951" s="218"/>
      <c r="AH1951" s="233"/>
    </row>
    <row r="1952" spans="17:34" x14ac:dyDescent="0.35">
      <c r="Q1952" s="218"/>
      <c r="AH1952" s="233"/>
    </row>
    <row r="1953" spans="17:34" x14ac:dyDescent="0.35">
      <c r="Q1953" s="218"/>
      <c r="AH1953" s="233"/>
    </row>
    <row r="1954" spans="17:34" x14ac:dyDescent="0.35">
      <c r="Q1954" s="218"/>
      <c r="AH1954" s="233"/>
    </row>
    <row r="1955" spans="17:34" x14ac:dyDescent="0.35">
      <c r="Q1955" s="218"/>
      <c r="AH1955" s="233"/>
    </row>
    <row r="1956" spans="17:34" x14ac:dyDescent="0.35">
      <c r="Q1956" s="218"/>
      <c r="AH1956" s="233"/>
    </row>
    <row r="1957" spans="17:34" x14ac:dyDescent="0.35">
      <c r="Q1957" s="218"/>
      <c r="AH1957" s="233"/>
    </row>
    <row r="1958" spans="17:34" x14ac:dyDescent="0.35">
      <c r="Q1958" s="218"/>
      <c r="AH1958" s="233"/>
    </row>
    <row r="1959" spans="17:34" x14ac:dyDescent="0.35">
      <c r="Q1959" s="218"/>
      <c r="AH1959" s="233"/>
    </row>
    <row r="1960" spans="17:34" x14ac:dyDescent="0.35">
      <c r="Q1960" s="218"/>
      <c r="AH1960" s="233"/>
    </row>
    <row r="1961" spans="17:34" x14ac:dyDescent="0.35">
      <c r="Q1961" s="218"/>
      <c r="AH1961" s="233"/>
    </row>
    <row r="1962" spans="17:34" x14ac:dyDescent="0.35">
      <c r="Q1962" s="218"/>
      <c r="AH1962" s="233"/>
    </row>
    <row r="1963" spans="17:34" x14ac:dyDescent="0.35">
      <c r="Q1963" s="218"/>
      <c r="AH1963" s="233"/>
    </row>
    <row r="1964" spans="17:34" x14ac:dyDescent="0.35">
      <c r="Q1964" s="218"/>
      <c r="AH1964" s="233"/>
    </row>
    <row r="1965" spans="17:34" x14ac:dyDescent="0.35">
      <c r="Q1965" s="218"/>
      <c r="AH1965" s="233"/>
    </row>
    <row r="1966" spans="17:34" x14ac:dyDescent="0.35">
      <c r="Q1966" s="218"/>
      <c r="AH1966" s="233"/>
    </row>
    <row r="1967" spans="17:34" x14ac:dyDescent="0.35">
      <c r="Q1967" s="218"/>
      <c r="AH1967" s="233"/>
    </row>
    <row r="1968" spans="17:34" x14ac:dyDescent="0.35">
      <c r="Q1968" s="218"/>
      <c r="AH1968" s="233"/>
    </row>
    <row r="1969" spans="17:34" x14ac:dyDescent="0.35">
      <c r="Q1969" s="218"/>
      <c r="AH1969" s="233"/>
    </row>
    <row r="1970" spans="17:34" x14ac:dyDescent="0.35">
      <c r="Q1970" s="218"/>
      <c r="AH1970" s="233"/>
    </row>
    <row r="1971" spans="17:34" x14ac:dyDescent="0.35">
      <c r="Q1971" s="218"/>
      <c r="AH1971" s="233"/>
    </row>
    <row r="1972" spans="17:34" x14ac:dyDescent="0.35">
      <c r="Q1972" s="218"/>
      <c r="AH1972" s="233"/>
    </row>
    <row r="1973" spans="17:34" x14ac:dyDescent="0.35">
      <c r="Q1973" s="218"/>
      <c r="AH1973" s="233"/>
    </row>
    <row r="1974" spans="17:34" x14ac:dyDescent="0.35">
      <c r="Q1974" s="218"/>
      <c r="AH1974" s="233"/>
    </row>
    <row r="1975" spans="17:34" x14ac:dyDescent="0.35">
      <c r="Q1975" s="218"/>
      <c r="AH1975" s="233"/>
    </row>
    <row r="1976" spans="17:34" x14ac:dyDescent="0.35">
      <c r="Q1976" s="218"/>
      <c r="AH1976" s="233"/>
    </row>
    <row r="1977" spans="17:34" x14ac:dyDescent="0.35">
      <c r="Q1977" s="218"/>
      <c r="AH1977" s="233"/>
    </row>
    <row r="1978" spans="17:34" x14ac:dyDescent="0.35">
      <c r="Q1978" s="218"/>
      <c r="AH1978" s="233"/>
    </row>
    <row r="1979" spans="17:34" x14ac:dyDescent="0.35">
      <c r="Q1979" s="218"/>
      <c r="AH1979" s="233"/>
    </row>
    <row r="1980" spans="17:34" x14ac:dyDescent="0.35">
      <c r="Q1980" s="218"/>
      <c r="AH1980" s="233"/>
    </row>
    <row r="1981" spans="17:34" x14ac:dyDescent="0.35">
      <c r="Q1981" s="218"/>
      <c r="AH1981" s="233"/>
    </row>
    <row r="1982" spans="17:34" x14ac:dyDescent="0.35">
      <c r="Q1982" s="218"/>
      <c r="AH1982" s="233"/>
    </row>
    <row r="1983" spans="17:34" x14ac:dyDescent="0.35">
      <c r="Q1983" s="218"/>
      <c r="AH1983" s="233"/>
    </row>
    <row r="1984" spans="17:34" x14ac:dyDescent="0.35">
      <c r="Q1984" s="218"/>
      <c r="AH1984" s="233"/>
    </row>
    <row r="1985" spans="17:34" x14ac:dyDescent="0.35">
      <c r="Q1985" s="218"/>
      <c r="AH1985" s="233"/>
    </row>
    <row r="1986" spans="17:34" x14ac:dyDescent="0.35">
      <c r="Q1986" s="218"/>
      <c r="AH1986" s="233"/>
    </row>
    <row r="1987" spans="17:34" x14ac:dyDescent="0.35">
      <c r="Q1987" s="218"/>
      <c r="AH1987" s="233"/>
    </row>
    <row r="1988" spans="17:34" x14ac:dyDescent="0.35">
      <c r="Q1988" s="218"/>
      <c r="AH1988" s="233"/>
    </row>
    <row r="1989" spans="17:34" x14ac:dyDescent="0.35">
      <c r="Q1989" s="218"/>
      <c r="AH1989" s="233"/>
    </row>
    <row r="1990" spans="17:34" x14ac:dyDescent="0.35">
      <c r="Q1990" s="218"/>
      <c r="AH1990" s="233"/>
    </row>
    <row r="1991" spans="17:34" x14ac:dyDescent="0.35">
      <c r="Q1991" s="218"/>
      <c r="AH1991" s="233"/>
    </row>
    <row r="1992" spans="17:34" x14ac:dyDescent="0.35">
      <c r="Q1992" s="218"/>
      <c r="AH1992" s="233"/>
    </row>
    <row r="1993" spans="17:34" x14ac:dyDescent="0.35">
      <c r="Q1993" s="218"/>
      <c r="AH1993" s="233"/>
    </row>
    <row r="1994" spans="17:34" x14ac:dyDescent="0.35">
      <c r="Q1994" s="218"/>
      <c r="AH1994" s="233"/>
    </row>
    <row r="1995" spans="17:34" x14ac:dyDescent="0.35">
      <c r="Q1995" s="218"/>
      <c r="AH1995" s="233"/>
    </row>
    <row r="1996" spans="17:34" x14ac:dyDescent="0.35">
      <c r="Q1996" s="218"/>
      <c r="AH1996" s="233"/>
    </row>
    <row r="1997" spans="17:34" x14ac:dyDescent="0.35">
      <c r="Q1997" s="218"/>
      <c r="AH1997" s="233"/>
    </row>
    <row r="1998" spans="17:34" x14ac:dyDescent="0.35">
      <c r="Q1998" s="218"/>
      <c r="AH1998" s="233"/>
    </row>
    <row r="1999" spans="17:34" x14ac:dyDescent="0.35">
      <c r="Q1999" s="218"/>
      <c r="AH1999" s="233"/>
    </row>
    <row r="2000" spans="17:34" x14ac:dyDescent="0.35">
      <c r="Q2000" s="218"/>
      <c r="AH2000" s="233"/>
    </row>
    <row r="2001" spans="17:34" x14ac:dyDescent="0.35">
      <c r="Q2001" s="218"/>
      <c r="AH2001" s="233"/>
    </row>
    <row r="2002" spans="17:34" x14ac:dyDescent="0.35">
      <c r="Q2002" s="218"/>
      <c r="AH2002" s="233"/>
    </row>
    <row r="2003" spans="17:34" x14ac:dyDescent="0.35">
      <c r="Q2003" s="218"/>
      <c r="AH2003" s="233"/>
    </row>
    <row r="2004" spans="17:34" x14ac:dyDescent="0.35">
      <c r="Q2004" s="218"/>
      <c r="AH2004" s="233"/>
    </row>
    <row r="2005" spans="17:34" x14ac:dyDescent="0.35">
      <c r="Q2005" s="218"/>
      <c r="AH2005" s="233"/>
    </row>
    <row r="2006" spans="17:34" x14ac:dyDescent="0.35">
      <c r="Q2006" s="218"/>
      <c r="AH2006" s="233"/>
    </row>
    <row r="2007" spans="17:34" x14ac:dyDescent="0.35">
      <c r="Q2007" s="218"/>
      <c r="AH2007" s="233"/>
    </row>
    <row r="2008" spans="17:34" x14ac:dyDescent="0.35">
      <c r="Q2008" s="218"/>
      <c r="AH2008" s="233"/>
    </row>
    <row r="2009" spans="17:34" x14ac:dyDescent="0.35">
      <c r="Q2009" s="218"/>
      <c r="AH2009" s="233"/>
    </row>
    <row r="2010" spans="17:34" x14ac:dyDescent="0.35">
      <c r="Q2010" s="218"/>
      <c r="AH2010" s="233"/>
    </row>
    <row r="2011" spans="17:34" x14ac:dyDescent="0.35">
      <c r="Q2011" s="218"/>
      <c r="AH2011" s="233"/>
    </row>
    <row r="2012" spans="17:34" x14ac:dyDescent="0.35">
      <c r="Q2012" s="218"/>
      <c r="AH2012" s="233"/>
    </row>
    <row r="2013" spans="17:34" x14ac:dyDescent="0.35">
      <c r="Q2013" s="218"/>
      <c r="AH2013" s="233"/>
    </row>
    <row r="2014" spans="17:34" x14ac:dyDescent="0.35">
      <c r="Q2014" s="218"/>
      <c r="AH2014" s="233"/>
    </row>
    <row r="2015" spans="17:34" x14ac:dyDescent="0.35">
      <c r="Q2015" s="218"/>
      <c r="AH2015" s="233"/>
    </row>
    <row r="2016" spans="17:34" x14ac:dyDescent="0.35">
      <c r="Q2016" s="218"/>
      <c r="AH2016" s="233"/>
    </row>
    <row r="2017" spans="17:34" x14ac:dyDescent="0.35">
      <c r="Q2017" s="218"/>
      <c r="AH2017" s="233"/>
    </row>
    <row r="2018" spans="17:34" x14ac:dyDescent="0.35">
      <c r="Q2018" s="218"/>
      <c r="AH2018" s="233"/>
    </row>
    <row r="2019" spans="17:34" x14ac:dyDescent="0.35">
      <c r="Q2019" s="218"/>
      <c r="AH2019" s="233"/>
    </row>
    <row r="2020" spans="17:34" x14ac:dyDescent="0.35">
      <c r="Q2020" s="218"/>
      <c r="AH2020" s="233"/>
    </row>
    <row r="2021" spans="17:34" x14ac:dyDescent="0.35">
      <c r="Q2021" s="218"/>
      <c r="AH2021" s="233"/>
    </row>
    <row r="2022" spans="17:34" x14ac:dyDescent="0.35">
      <c r="Q2022" s="218"/>
      <c r="AH2022" s="233"/>
    </row>
    <row r="2023" spans="17:34" x14ac:dyDescent="0.35">
      <c r="Q2023" s="218"/>
      <c r="AH2023" s="233"/>
    </row>
    <row r="2024" spans="17:34" x14ac:dyDescent="0.35">
      <c r="Q2024" s="218"/>
      <c r="AH2024" s="233"/>
    </row>
    <row r="2025" spans="17:34" x14ac:dyDescent="0.35">
      <c r="Q2025" s="218"/>
      <c r="AH2025" s="233"/>
    </row>
    <row r="2026" spans="17:34" x14ac:dyDescent="0.35">
      <c r="Q2026" s="218"/>
      <c r="AH2026" s="233"/>
    </row>
    <row r="2027" spans="17:34" x14ac:dyDescent="0.35">
      <c r="Q2027" s="218"/>
      <c r="AH2027" s="233"/>
    </row>
    <row r="2028" spans="17:34" x14ac:dyDescent="0.35">
      <c r="Q2028" s="218"/>
      <c r="AH2028" s="233"/>
    </row>
    <row r="2029" spans="17:34" x14ac:dyDescent="0.35">
      <c r="Q2029" s="218"/>
      <c r="AH2029" s="233"/>
    </row>
    <row r="2030" spans="17:34" x14ac:dyDescent="0.35">
      <c r="Q2030" s="218"/>
      <c r="AH2030" s="233"/>
    </row>
    <row r="2031" spans="17:34" x14ac:dyDescent="0.35">
      <c r="Q2031" s="218"/>
      <c r="AH2031" s="233"/>
    </row>
    <row r="2032" spans="17:34" x14ac:dyDescent="0.35">
      <c r="Q2032" s="218"/>
      <c r="AH2032" s="233"/>
    </row>
    <row r="2033" spans="17:34" x14ac:dyDescent="0.35">
      <c r="Q2033" s="218"/>
      <c r="AH2033" s="233"/>
    </row>
    <row r="2034" spans="17:34" x14ac:dyDescent="0.35">
      <c r="Q2034" s="218"/>
      <c r="AH2034" s="233"/>
    </row>
    <row r="2035" spans="17:34" x14ac:dyDescent="0.35">
      <c r="Q2035" s="218"/>
      <c r="AH2035" s="233"/>
    </row>
    <row r="2036" spans="17:34" x14ac:dyDescent="0.35">
      <c r="Q2036" s="218"/>
      <c r="AH2036" s="233"/>
    </row>
    <row r="2037" spans="17:34" x14ac:dyDescent="0.35">
      <c r="Q2037" s="218"/>
      <c r="AH2037" s="233"/>
    </row>
    <row r="2038" spans="17:34" x14ac:dyDescent="0.35">
      <c r="Q2038" s="218"/>
      <c r="AH2038" s="233"/>
    </row>
    <row r="2039" spans="17:34" x14ac:dyDescent="0.35">
      <c r="Q2039" s="218"/>
      <c r="AH2039" s="233"/>
    </row>
    <row r="2040" spans="17:34" x14ac:dyDescent="0.35">
      <c r="Q2040" s="218"/>
      <c r="AH2040" s="233"/>
    </row>
    <row r="2041" spans="17:34" x14ac:dyDescent="0.35">
      <c r="Q2041" s="218"/>
      <c r="AH2041" s="233"/>
    </row>
    <row r="2042" spans="17:34" x14ac:dyDescent="0.35">
      <c r="Q2042" s="218"/>
      <c r="AH2042" s="233"/>
    </row>
    <row r="2043" spans="17:34" x14ac:dyDescent="0.35">
      <c r="Q2043" s="218"/>
      <c r="AH2043" s="233"/>
    </row>
    <row r="2044" spans="17:34" x14ac:dyDescent="0.35">
      <c r="Q2044" s="218"/>
      <c r="AH2044" s="233"/>
    </row>
    <row r="2045" spans="17:34" x14ac:dyDescent="0.35">
      <c r="Q2045" s="218"/>
      <c r="AH2045" s="233"/>
    </row>
    <row r="2046" spans="17:34" x14ac:dyDescent="0.35">
      <c r="Q2046" s="218"/>
      <c r="AH2046" s="233"/>
    </row>
    <row r="2047" spans="17:34" x14ac:dyDescent="0.35">
      <c r="Q2047" s="218"/>
      <c r="AH2047" s="233"/>
    </row>
    <row r="2048" spans="17:34" x14ac:dyDescent="0.35">
      <c r="Q2048" s="218"/>
      <c r="AH2048" s="233"/>
    </row>
    <row r="2049" spans="17:34" x14ac:dyDescent="0.35">
      <c r="Q2049" s="218"/>
      <c r="AH2049" s="233"/>
    </row>
    <row r="2050" spans="17:34" x14ac:dyDescent="0.35">
      <c r="Q2050" s="218"/>
      <c r="AH2050" s="233"/>
    </row>
    <row r="2051" spans="17:34" x14ac:dyDescent="0.35">
      <c r="Q2051" s="218"/>
      <c r="AH2051" s="233"/>
    </row>
    <row r="2052" spans="17:34" x14ac:dyDescent="0.35">
      <c r="Q2052" s="218"/>
      <c r="AH2052" s="233"/>
    </row>
    <row r="2053" spans="17:34" x14ac:dyDescent="0.35">
      <c r="Q2053" s="218"/>
      <c r="AH2053" s="233"/>
    </row>
    <row r="2054" spans="17:34" x14ac:dyDescent="0.35">
      <c r="Q2054" s="218"/>
      <c r="AH2054" s="233"/>
    </row>
    <row r="2055" spans="17:34" x14ac:dyDescent="0.35">
      <c r="Q2055" s="218"/>
      <c r="AH2055" s="233"/>
    </row>
    <row r="2056" spans="17:34" x14ac:dyDescent="0.35">
      <c r="Q2056" s="218"/>
      <c r="AH2056" s="233"/>
    </row>
    <row r="2057" spans="17:34" x14ac:dyDescent="0.35">
      <c r="Q2057" s="218"/>
      <c r="AH2057" s="233"/>
    </row>
    <row r="2058" spans="17:34" x14ac:dyDescent="0.35">
      <c r="Q2058" s="218"/>
      <c r="AH2058" s="233"/>
    </row>
    <row r="2059" spans="17:34" x14ac:dyDescent="0.35">
      <c r="Q2059" s="218"/>
      <c r="AH2059" s="233"/>
    </row>
    <row r="2060" spans="17:34" x14ac:dyDescent="0.35">
      <c r="Q2060" s="218"/>
      <c r="AH2060" s="233"/>
    </row>
    <row r="2061" spans="17:34" x14ac:dyDescent="0.35">
      <c r="Q2061" s="218"/>
      <c r="AH2061" s="233"/>
    </row>
    <row r="2062" spans="17:34" x14ac:dyDescent="0.35">
      <c r="Q2062" s="218"/>
      <c r="AH2062" s="233"/>
    </row>
    <row r="2063" spans="17:34" x14ac:dyDescent="0.35">
      <c r="Q2063" s="218"/>
      <c r="AH2063" s="233"/>
    </row>
    <row r="2064" spans="17:34" x14ac:dyDescent="0.35">
      <c r="Q2064" s="218"/>
      <c r="AH2064" s="233"/>
    </row>
    <row r="2065" spans="17:34" x14ac:dyDescent="0.35">
      <c r="Q2065" s="218"/>
      <c r="AH2065" s="233"/>
    </row>
    <row r="2066" spans="17:34" x14ac:dyDescent="0.35">
      <c r="Q2066" s="218"/>
      <c r="AH2066" s="233"/>
    </row>
    <row r="2067" spans="17:34" x14ac:dyDescent="0.35">
      <c r="Q2067" s="218"/>
      <c r="AH2067" s="233"/>
    </row>
    <row r="2068" spans="17:34" x14ac:dyDescent="0.35">
      <c r="Q2068" s="218"/>
      <c r="AH2068" s="233"/>
    </row>
    <row r="2069" spans="17:34" x14ac:dyDescent="0.35">
      <c r="Q2069" s="218"/>
      <c r="AH2069" s="233"/>
    </row>
    <row r="2070" spans="17:34" x14ac:dyDescent="0.35">
      <c r="Q2070" s="218"/>
      <c r="AH2070" s="233"/>
    </row>
    <row r="2071" spans="17:34" x14ac:dyDescent="0.35">
      <c r="Q2071" s="218"/>
      <c r="AH2071" s="233"/>
    </row>
    <row r="2072" spans="17:34" x14ac:dyDescent="0.35">
      <c r="Q2072" s="218"/>
      <c r="AH2072" s="233"/>
    </row>
    <row r="2073" spans="17:34" x14ac:dyDescent="0.35">
      <c r="Q2073" s="218"/>
      <c r="AH2073" s="233"/>
    </row>
    <row r="2074" spans="17:34" x14ac:dyDescent="0.35">
      <c r="Q2074" s="218"/>
      <c r="AH2074" s="233"/>
    </row>
    <row r="2075" spans="17:34" x14ac:dyDescent="0.35">
      <c r="Q2075" s="218"/>
      <c r="AH2075" s="233"/>
    </row>
    <row r="2076" spans="17:34" x14ac:dyDescent="0.35">
      <c r="Q2076" s="218"/>
      <c r="AH2076" s="233"/>
    </row>
    <row r="2077" spans="17:34" x14ac:dyDescent="0.35">
      <c r="Q2077" s="218"/>
      <c r="AH2077" s="233"/>
    </row>
    <row r="2078" spans="17:34" x14ac:dyDescent="0.35">
      <c r="Q2078" s="218"/>
      <c r="AH2078" s="233"/>
    </row>
    <row r="2079" spans="17:34" x14ac:dyDescent="0.35">
      <c r="Q2079" s="218"/>
      <c r="AH2079" s="233"/>
    </row>
    <row r="2080" spans="17:34" x14ac:dyDescent="0.35">
      <c r="Q2080" s="218"/>
      <c r="AH2080" s="233"/>
    </row>
    <row r="2081" spans="17:34" x14ac:dyDescent="0.35">
      <c r="Q2081" s="218"/>
      <c r="AH2081" s="233"/>
    </row>
    <row r="2082" spans="17:34" x14ac:dyDescent="0.35">
      <c r="Q2082" s="218"/>
      <c r="AH2082" s="233"/>
    </row>
    <row r="2083" spans="17:34" x14ac:dyDescent="0.35">
      <c r="Q2083" s="218"/>
      <c r="AH2083" s="233"/>
    </row>
    <row r="2084" spans="17:34" x14ac:dyDescent="0.35">
      <c r="Q2084" s="218"/>
      <c r="AH2084" s="233"/>
    </row>
    <row r="2085" spans="17:34" x14ac:dyDescent="0.35">
      <c r="Q2085" s="218"/>
      <c r="AH2085" s="233"/>
    </row>
    <row r="2086" spans="17:34" x14ac:dyDescent="0.35">
      <c r="Q2086" s="218"/>
      <c r="AH2086" s="233"/>
    </row>
    <row r="2087" spans="17:34" x14ac:dyDescent="0.35">
      <c r="Q2087" s="218"/>
      <c r="AH2087" s="233"/>
    </row>
    <row r="2088" spans="17:34" x14ac:dyDescent="0.35">
      <c r="Q2088" s="218"/>
      <c r="AH2088" s="233"/>
    </row>
    <row r="2089" spans="17:34" x14ac:dyDescent="0.35">
      <c r="Q2089" s="218"/>
      <c r="AH2089" s="233"/>
    </row>
    <row r="2090" spans="17:34" x14ac:dyDescent="0.35">
      <c r="Q2090" s="218"/>
      <c r="AH2090" s="233"/>
    </row>
    <row r="2091" spans="17:34" x14ac:dyDescent="0.35">
      <c r="Q2091" s="218"/>
      <c r="AH2091" s="233"/>
    </row>
    <row r="2092" spans="17:34" x14ac:dyDescent="0.35">
      <c r="Q2092" s="218"/>
      <c r="AH2092" s="233"/>
    </row>
    <row r="2093" spans="17:34" x14ac:dyDescent="0.35">
      <c r="Q2093" s="218"/>
      <c r="AH2093" s="233"/>
    </row>
    <row r="2094" spans="17:34" x14ac:dyDescent="0.35">
      <c r="Q2094" s="218"/>
      <c r="AH2094" s="233"/>
    </row>
    <row r="2095" spans="17:34" x14ac:dyDescent="0.35">
      <c r="Q2095" s="218"/>
      <c r="AH2095" s="233"/>
    </row>
    <row r="2096" spans="17:34" x14ac:dyDescent="0.35">
      <c r="Q2096" s="218"/>
      <c r="AH2096" s="233"/>
    </row>
    <row r="2097" spans="17:34" x14ac:dyDescent="0.35">
      <c r="Q2097" s="218"/>
      <c r="AH2097" s="233"/>
    </row>
    <row r="2098" spans="17:34" x14ac:dyDescent="0.35">
      <c r="Q2098" s="218"/>
      <c r="AH2098" s="233"/>
    </row>
    <row r="2099" spans="17:34" x14ac:dyDescent="0.35">
      <c r="Q2099" s="218"/>
      <c r="AH2099" s="233"/>
    </row>
    <row r="2100" spans="17:34" x14ac:dyDescent="0.35">
      <c r="Q2100" s="218"/>
      <c r="AH2100" s="233"/>
    </row>
    <row r="2101" spans="17:34" x14ac:dyDescent="0.35">
      <c r="Q2101" s="218"/>
      <c r="AH2101" s="233"/>
    </row>
    <row r="2102" spans="17:34" x14ac:dyDescent="0.35">
      <c r="Q2102" s="218"/>
      <c r="AH2102" s="233"/>
    </row>
    <row r="2103" spans="17:34" x14ac:dyDescent="0.35">
      <c r="Q2103" s="218"/>
      <c r="AH2103" s="233"/>
    </row>
    <row r="2104" spans="17:34" x14ac:dyDescent="0.35">
      <c r="Q2104" s="218"/>
      <c r="AH2104" s="233"/>
    </row>
    <row r="2105" spans="17:34" x14ac:dyDescent="0.35">
      <c r="Q2105" s="218"/>
      <c r="AH2105" s="233"/>
    </row>
    <row r="2106" spans="17:34" x14ac:dyDescent="0.35">
      <c r="Q2106" s="218"/>
      <c r="AH2106" s="233"/>
    </row>
    <row r="2107" spans="17:34" x14ac:dyDescent="0.35">
      <c r="Q2107" s="218"/>
      <c r="AH2107" s="233"/>
    </row>
    <row r="2108" spans="17:34" x14ac:dyDescent="0.35">
      <c r="Q2108" s="218"/>
      <c r="AH2108" s="233"/>
    </row>
    <row r="2109" spans="17:34" x14ac:dyDescent="0.35">
      <c r="Q2109" s="218"/>
      <c r="AH2109" s="233"/>
    </row>
    <row r="2110" spans="17:34" x14ac:dyDescent="0.35">
      <c r="Q2110" s="218"/>
      <c r="AH2110" s="233"/>
    </row>
    <row r="2111" spans="17:34" x14ac:dyDescent="0.35">
      <c r="Q2111" s="218"/>
      <c r="AH2111" s="233"/>
    </row>
    <row r="2112" spans="17:34" x14ac:dyDescent="0.35">
      <c r="Q2112" s="218"/>
      <c r="AH2112" s="233"/>
    </row>
    <row r="2113" spans="17:34" x14ac:dyDescent="0.35">
      <c r="Q2113" s="218"/>
      <c r="AH2113" s="233"/>
    </row>
    <row r="2114" spans="17:34" x14ac:dyDescent="0.35">
      <c r="Q2114" s="218"/>
      <c r="AH2114" s="233"/>
    </row>
    <row r="2115" spans="17:34" x14ac:dyDescent="0.35">
      <c r="Q2115" s="218"/>
      <c r="AH2115" s="233"/>
    </row>
    <row r="2116" spans="17:34" x14ac:dyDescent="0.35">
      <c r="Q2116" s="218"/>
      <c r="AH2116" s="233"/>
    </row>
    <row r="2117" spans="17:34" x14ac:dyDescent="0.35">
      <c r="Q2117" s="218"/>
      <c r="AH2117" s="233"/>
    </row>
    <row r="2118" spans="17:34" x14ac:dyDescent="0.35">
      <c r="Q2118" s="218"/>
      <c r="AH2118" s="233"/>
    </row>
    <row r="2119" spans="17:34" x14ac:dyDescent="0.35">
      <c r="Q2119" s="218"/>
      <c r="AH2119" s="233"/>
    </row>
    <row r="2120" spans="17:34" x14ac:dyDescent="0.35">
      <c r="Q2120" s="218"/>
      <c r="AH2120" s="233"/>
    </row>
    <row r="2121" spans="17:34" x14ac:dyDescent="0.35">
      <c r="Q2121" s="218"/>
      <c r="AH2121" s="233"/>
    </row>
    <row r="2122" spans="17:34" x14ac:dyDescent="0.35">
      <c r="Q2122" s="218"/>
      <c r="AH2122" s="233"/>
    </row>
    <row r="2123" spans="17:34" x14ac:dyDescent="0.35">
      <c r="Q2123" s="218"/>
      <c r="AH2123" s="233"/>
    </row>
    <row r="2124" spans="17:34" x14ac:dyDescent="0.35">
      <c r="Q2124" s="218"/>
      <c r="AH2124" s="233"/>
    </row>
    <row r="2125" spans="17:34" x14ac:dyDescent="0.35">
      <c r="Q2125" s="218"/>
      <c r="AH2125" s="233"/>
    </row>
    <row r="2126" spans="17:34" x14ac:dyDescent="0.35">
      <c r="Q2126" s="218"/>
      <c r="AH2126" s="233"/>
    </row>
    <row r="2127" spans="17:34" x14ac:dyDescent="0.35">
      <c r="Q2127" s="218"/>
      <c r="AH2127" s="233"/>
    </row>
    <row r="2128" spans="17:34" x14ac:dyDescent="0.35">
      <c r="Q2128" s="218"/>
      <c r="AH2128" s="233"/>
    </row>
    <row r="2129" spans="17:34" x14ac:dyDescent="0.35">
      <c r="Q2129" s="218"/>
      <c r="AH2129" s="233"/>
    </row>
    <row r="2130" spans="17:34" x14ac:dyDescent="0.35">
      <c r="Q2130" s="218"/>
      <c r="AH2130" s="233"/>
    </row>
    <row r="2131" spans="17:34" x14ac:dyDescent="0.35">
      <c r="Q2131" s="218"/>
      <c r="AH2131" s="233"/>
    </row>
    <row r="2132" spans="17:34" x14ac:dyDescent="0.35">
      <c r="Q2132" s="218"/>
      <c r="AH2132" s="233"/>
    </row>
    <row r="2133" spans="17:34" x14ac:dyDescent="0.35">
      <c r="Q2133" s="218"/>
      <c r="AH2133" s="233"/>
    </row>
    <row r="2134" spans="17:34" x14ac:dyDescent="0.35">
      <c r="Q2134" s="218"/>
      <c r="AH2134" s="233"/>
    </row>
    <row r="2135" spans="17:34" x14ac:dyDescent="0.35">
      <c r="Q2135" s="218"/>
      <c r="AH2135" s="233"/>
    </row>
    <row r="2136" spans="17:34" x14ac:dyDescent="0.35">
      <c r="Q2136" s="218"/>
      <c r="AH2136" s="233"/>
    </row>
    <row r="2137" spans="17:34" x14ac:dyDescent="0.35">
      <c r="Q2137" s="218"/>
      <c r="AH2137" s="233"/>
    </row>
    <row r="2138" spans="17:34" x14ac:dyDescent="0.35">
      <c r="Q2138" s="218"/>
      <c r="AH2138" s="233"/>
    </row>
    <row r="2139" spans="17:34" x14ac:dyDescent="0.35">
      <c r="Q2139" s="218"/>
      <c r="AH2139" s="233"/>
    </row>
    <row r="2140" spans="17:34" x14ac:dyDescent="0.35">
      <c r="Q2140" s="218"/>
      <c r="AH2140" s="233"/>
    </row>
    <row r="2141" spans="17:34" x14ac:dyDescent="0.35">
      <c r="Q2141" s="218"/>
      <c r="AH2141" s="233"/>
    </row>
    <row r="2142" spans="17:34" x14ac:dyDescent="0.35">
      <c r="Q2142" s="218"/>
      <c r="AH2142" s="233"/>
    </row>
    <row r="2143" spans="17:34" x14ac:dyDescent="0.35">
      <c r="Q2143" s="218"/>
      <c r="AH2143" s="233"/>
    </row>
    <row r="2144" spans="17:34" x14ac:dyDescent="0.35">
      <c r="Q2144" s="218"/>
      <c r="AH2144" s="233"/>
    </row>
    <row r="2145" spans="17:34" x14ac:dyDescent="0.35">
      <c r="Q2145" s="218"/>
      <c r="AH2145" s="233"/>
    </row>
    <row r="2146" spans="17:34" x14ac:dyDescent="0.35">
      <c r="Q2146" s="218"/>
      <c r="AH2146" s="233"/>
    </row>
    <row r="2147" spans="17:34" x14ac:dyDescent="0.35">
      <c r="Q2147" s="218"/>
      <c r="AH2147" s="233"/>
    </row>
    <row r="2148" spans="17:34" x14ac:dyDescent="0.35">
      <c r="Q2148" s="218"/>
      <c r="AH2148" s="233"/>
    </row>
    <row r="2149" spans="17:34" x14ac:dyDescent="0.35">
      <c r="Q2149" s="218"/>
      <c r="AH2149" s="233"/>
    </row>
    <row r="2150" spans="17:34" x14ac:dyDescent="0.35">
      <c r="Q2150" s="218"/>
      <c r="AH2150" s="233"/>
    </row>
    <row r="2151" spans="17:34" x14ac:dyDescent="0.35">
      <c r="Q2151" s="218"/>
      <c r="AH2151" s="233"/>
    </row>
    <row r="2152" spans="17:34" x14ac:dyDescent="0.35">
      <c r="Q2152" s="218"/>
      <c r="AH2152" s="233"/>
    </row>
    <row r="2153" spans="17:34" x14ac:dyDescent="0.35">
      <c r="Q2153" s="218"/>
      <c r="AH2153" s="233"/>
    </row>
    <row r="2154" spans="17:34" x14ac:dyDescent="0.35">
      <c r="Q2154" s="218"/>
      <c r="AH2154" s="233"/>
    </row>
    <row r="2155" spans="17:34" x14ac:dyDescent="0.35">
      <c r="Q2155" s="218"/>
      <c r="AH2155" s="233"/>
    </row>
    <row r="2156" spans="17:34" x14ac:dyDescent="0.35">
      <c r="Q2156" s="218"/>
      <c r="AH2156" s="233"/>
    </row>
    <row r="2157" spans="17:34" x14ac:dyDescent="0.35">
      <c r="Q2157" s="218"/>
      <c r="AH2157" s="233"/>
    </row>
    <row r="2158" spans="17:34" x14ac:dyDescent="0.35">
      <c r="Q2158" s="218"/>
      <c r="AH2158" s="233"/>
    </row>
    <row r="2159" spans="17:34" x14ac:dyDescent="0.35">
      <c r="Q2159" s="218"/>
      <c r="AH2159" s="233"/>
    </row>
    <row r="2160" spans="17:34" x14ac:dyDescent="0.35">
      <c r="Q2160" s="218"/>
      <c r="AH2160" s="233"/>
    </row>
    <row r="2161" spans="17:34" x14ac:dyDescent="0.35">
      <c r="Q2161" s="218"/>
      <c r="AH2161" s="233"/>
    </row>
    <row r="2162" spans="17:34" x14ac:dyDescent="0.35">
      <c r="Q2162" s="218"/>
      <c r="AH2162" s="233"/>
    </row>
    <row r="2163" spans="17:34" x14ac:dyDescent="0.35">
      <c r="Q2163" s="218"/>
      <c r="AH2163" s="233"/>
    </row>
    <row r="2164" spans="17:34" x14ac:dyDescent="0.35">
      <c r="Q2164" s="218"/>
      <c r="AH2164" s="233"/>
    </row>
    <row r="2165" spans="17:34" x14ac:dyDescent="0.35">
      <c r="Q2165" s="218"/>
      <c r="AH2165" s="233"/>
    </row>
    <row r="2166" spans="17:34" x14ac:dyDescent="0.35">
      <c r="Q2166" s="218"/>
      <c r="AH2166" s="233"/>
    </row>
    <row r="2167" spans="17:34" x14ac:dyDescent="0.35">
      <c r="Q2167" s="218"/>
      <c r="AH2167" s="233"/>
    </row>
    <row r="2168" spans="17:34" x14ac:dyDescent="0.35">
      <c r="Q2168" s="218"/>
      <c r="AH2168" s="233"/>
    </row>
    <row r="2169" spans="17:34" x14ac:dyDescent="0.35">
      <c r="Q2169" s="218"/>
      <c r="AH2169" s="233"/>
    </row>
    <row r="2170" spans="17:34" x14ac:dyDescent="0.35">
      <c r="Q2170" s="218"/>
      <c r="AH2170" s="233"/>
    </row>
    <row r="2171" spans="17:34" x14ac:dyDescent="0.35">
      <c r="Q2171" s="218"/>
      <c r="AH2171" s="233"/>
    </row>
    <row r="2172" spans="17:34" x14ac:dyDescent="0.35">
      <c r="Q2172" s="218"/>
      <c r="AH2172" s="233"/>
    </row>
    <row r="2173" spans="17:34" x14ac:dyDescent="0.35">
      <c r="Q2173" s="218"/>
      <c r="AH2173" s="233"/>
    </row>
    <row r="2174" spans="17:34" x14ac:dyDescent="0.35">
      <c r="Q2174" s="218"/>
      <c r="AH2174" s="233"/>
    </row>
    <row r="2175" spans="17:34" x14ac:dyDescent="0.35">
      <c r="Q2175" s="218"/>
      <c r="AH2175" s="233"/>
    </row>
    <row r="2176" spans="17:34" x14ac:dyDescent="0.35">
      <c r="Q2176" s="218"/>
      <c r="AH2176" s="233"/>
    </row>
    <row r="2177" spans="17:34" x14ac:dyDescent="0.35">
      <c r="Q2177" s="218"/>
      <c r="AH2177" s="233"/>
    </row>
    <row r="2178" spans="17:34" x14ac:dyDescent="0.35">
      <c r="Q2178" s="218"/>
      <c r="AH2178" s="233"/>
    </row>
    <row r="2179" spans="17:34" x14ac:dyDescent="0.35">
      <c r="Q2179" s="218"/>
      <c r="AH2179" s="233"/>
    </row>
    <row r="2180" spans="17:34" x14ac:dyDescent="0.35">
      <c r="Q2180" s="218"/>
      <c r="AH2180" s="233"/>
    </row>
    <row r="2181" spans="17:34" x14ac:dyDescent="0.35">
      <c r="Q2181" s="218"/>
      <c r="AH2181" s="233"/>
    </row>
    <row r="2182" spans="17:34" x14ac:dyDescent="0.35">
      <c r="Q2182" s="218"/>
      <c r="AH2182" s="233"/>
    </row>
    <row r="2183" spans="17:34" x14ac:dyDescent="0.35">
      <c r="Q2183" s="218"/>
      <c r="AH2183" s="233"/>
    </row>
    <row r="2184" spans="17:34" x14ac:dyDescent="0.35">
      <c r="Q2184" s="218"/>
      <c r="AH2184" s="233"/>
    </row>
    <row r="2185" spans="17:34" x14ac:dyDescent="0.35">
      <c r="Q2185" s="218"/>
      <c r="AH2185" s="233"/>
    </row>
    <row r="2186" spans="17:34" x14ac:dyDescent="0.35">
      <c r="Q2186" s="218"/>
      <c r="AH2186" s="233"/>
    </row>
    <row r="2187" spans="17:34" x14ac:dyDescent="0.35">
      <c r="Q2187" s="218"/>
      <c r="AH2187" s="233"/>
    </row>
    <row r="2188" spans="17:34" x14ac:dyDescent="0.35">
      <c r="Q2188" s="218"/>
      <c r="AH2188" s="233"/>
    </row>
    <row r="2189" spans="17:34" x14ac:dyDescent="0.35">
      <c r="Q2189" s="218"/>
      <c r="AH2189" s="233"/>
    </row>
    <row r="2190" spans="17:34" x14ac:dyDescent="0.35">
      <c r="Q2190" s="218"/>
      <c r="AH2190" s="233"/>
    </row>
    <row r="2191" spans="17:34" x14ac:dyDescent="0.35">
      <c r="Q2191" s="218"/>
      <c r="AH2191" s="233"/>
    </row>
    <row r="2192" spans="17:34" x14ac:dyDescent="0.35">
      <c r="Q2192" s="218"/>
      <c r="AH2192" s="233"/>
    </row>
    <row r="2193" spans="17:34" x14ac:dyDescent="0.35">
      <c r="Q2193" s="218"/>
      <c r="AH2193" s="233"/>
    </row>
    <row r="2194" spans="17:34" x14ac:dyDescent="0.35">
      <c r="Q2194" s="218"/>
      <c r="AH2194" s="233"/>
    </row>
    <row r="2195" spans="17:34" x14ac:dyDescent="0.35">
      <c r="Q2195" s="218"/>
      <c r="AH2195" s="233"/>
    </row>
    <row r="2196" spans="17:34" x14ac:dyDescent="0.35">
      <c r="Q2196" s="218"/>
      <c r="AH2196" s="233"/>
    </row>
    <row r="2197" spans="17:34" x14ac:dyDescent="0.35">
      <c r="Q2197" s="218"/>
      <c r="AH2197" s="233"/>
    </row>
    <row r="2198" spans="17:34" x14ac:dyDescent="0.35">
      <c r="Q2198" s="218"/>
      <c r="AH2198" s="233"/>
    </row>
    <row r="2199" spans="17:34" x14ac:dyDescent="0.35">
      <c r="Q2199" s="218"/>
      <c r="AH2199" s="233"/>
    </row>
    <row r="2200" spans="17:34" x14ac:dyDescent="0.35">
      <c r="Q2200" s="218"/>
      <c r="AH2200" s="233"/>
    </row>
    <row r="2201" spans="17:34" x14ac:dyDescent="0.35">
      <c r="Q2201" s="218"/>
      <c r="AH2201" s="233"/>
    </row>
    <row r="2202" spans="17:34" x14ac:dyDescent="0.35">
      <c r="Q2202" s="218"/>
      <c r="AH2202" s="233"/>
    </row>
    <row r="2203" spans="17:34" x14ac:dyDescent="0.35">
      <c r="Q2203" s="218"/>
      <c r="AH2203" s="233"/>
    </row>
    <row r="2204" spans="17:34" x14ac:dyDescent="0.35">
      <c r="Q2204" s="218"/>
      <c r="AH2204" s="233"/>
    </row>
    <row r="2205" spans="17:34" x14ac:dyDescent="0.35">
      <c r="Q2205" s="218"/>
      <c r="AH2205" s="233"/>
    </row>
    <row r="2206" spans="17:34" x14ac:dyDescent="0.35">
      <c r="Q2206" s="218"/>
      <c r="AH2206" s="233"/>
    </row>
    <row r="2207" spans="17:34" x14ac:dyDescent="0.35">
      <c r="Q2207" s="218"/>
      <c r="AH2207" s="233"/>
    </row>
    <row r="2208" spans="17:34" x14ac:dyDescent="0.35">
      <c r="Q2208" s="218"/>
      <c r="AH2208" s="233"/>
    </row>
    <row r="2209" spans="17:34" x14ac:dyDescent="0.35">
      <c r="Q2209" s="218"/>
      <c r="AH2209" s="233"/>
    </row>
    <row r="2210" spans="17:34" x14ac:dyDescent="0.35">
      <c r="Q2210" s="218"/>
      <c r="AH2210" s="233"/>
    </row>
    <row r="2211" spans="17:34" x14ac:dyDescent="0.35">
      <c r="Q2211" s="218"/>
      <c r="AH2211" s="233"/>
    </row>
    <row r="2212" spans="17:34" x14ac:dyDescent="0.35">
      <c r="Q2212" s="218"/>
      <c r="AH2212" s="233"/>
    </row>
    <row r="2213" spans="17:34" x14ac:dyDescent="0.35">
      <c r="Q2213" s="218"/>
      <c r="AH2213" s="233"/>
    </row>
    <row r="2214" spans="17:34" x14ac:dyDescent="0.35">
      <c r="Q2214" s="218"/>
      <c r="AH2214" s="233"/>
    </row>
    <row r="2215" spans="17:34" x14ac:dyDescent="0.35">
      <c r="Q2215" s="218"/>
      <c r="AH2215" s="233"/>
    </row>
    <row r="2216" spans="17:34" x14ac:dyDescent="0.35">
      <c r="Q2216" s="218"/>
      <c r="AH2216" s="233"/>
    </row>
    <row r="2217" spans="17:34" x14ac:dyDescent="0.35">
      <c r="Q2217" s="218"/>
      <c r="AH2217" s="233"/>
    </row>
    <row r="2218" spans="17:34" x14ac:dyDescent="0.35">
      <c r="Q2218" s="218"/>
      <c r="AH2218" s="233"/>
    </row>
    <row r="2219" spans="17:34" x14ac:dyDescent="0.35">
      <c r="Q2219" s="218"/>
      <c r="AH2219" s="233"/>
    </row>
    <row r="2220" spans="17:34" x14ac:dyDescent="0.35">
      <c r="Q2220" s="218"/>
      <c r="AH2220" s="233"/>
    </row>
    <row r="2221" spans="17:34" x14ac:dyDescent="0.35">
      <c r="Q2221" s="218"/>
      <c r="AH2221" s="233"/>
    </row>
    <row r="2222" spans="17:34" x14ac:dyDescent="0.35">
      <c r="Q2222" s="218"/>
      <c r="AH2222" s="233"/>
    </row>
    <row r="2223" spans="17:34" x14ac:dyDescent="0.35">
      <c r="Q2223" s="218"/>
      <c r="AH2223" s="233"/>
    </row>
    <row r="2224" spans="17:34" x14ac:dyDescent="0.35">
      <c r="Q2224" s="218"/>
      <c r="AH2224" s="233"/>
    </row>
    <row r="2225" spans="17:34" x14ac:dyDescent="0.35">
      <c r="Q2225" s="218"/>
      <c r="AH2225" s="233"/>
    </row>
    <row r="2226" spans="17:34" x14ac:dyDescent="0.35">
      <c r="Q2226" s="218"/>
      <c r="AH2226" s="233"/>
    </row>
    <row r="2227" spans="17:34" x14ac:dyDescent="0.35">
      <c r="Q2227" s="218"/>
      <c r="AH2227" s="233"/>
    </row>
    <row r="2228" spans="17:34" x14ac:dyDescent="0.35">
      <c r="Q2228" s="218"/>
      <c r="AH2228" s="233"/>
    </row>
    <row r="2229" spans="17:34" x14ac:dyDescent="0.35">
      <c r="Q2229" s="218"/>
      <c r="AH2229" s="233"/>
    </row>
    <row r="2230" spans="17:34" x14ac:dyDescent="0.35">
      <c r="Q2230" s="218"/>
      <c r="AH2230" s="233"/>
    </row>
    <row r="2231" spans="17:34" x14ac:dyDescent="0.35">
      <c r="Q2231" s="218"/>
      <c r="AH2231" s="233"/>
    </row>
    <row r="2232" spans="17:34" x14ac:dyDescent="0.35">
      <c r="Q2232" s="218"/>
      <c r="AH2232" s="233"/>
    </row>
    <row r="2233" spans="17:34" x14ac:dyDescent="0.35">
      <c r="Q2233" s="218"/>
      <c r="AH2233" s="233"/>
    </row>
    <row r="2234" spans="17:34" x14ac:dyDescent="0.35">
      <c r="Q2234" s="218"/>
      <c r="AH2234" s="233"/>
    </row>
    <row r="2235" spans="17:34" x14ac:dyDescent="0.35">
      <c r="Q2235" s="218"/>
      <c r="AH2235" s="233"/>
    </row>
    <row r="2236" spans="17:34" x14ac:dyDescent="0.35">
      <c r="Q2236" s="218"/>
      <c r="AH2236" s="233"/>
    </row>
    <row r="2237" spans="17:34" x14ac:dyDescent="0.35">
      <c r="Q2237" s="218"/>
      <c r="AH2237" s="233"/>
    </row>
    <row r="2238" spans="17:34" x14ac:dyDescent="0.35">
      <c r="Q2238" s="218"/>
      <c r="AH2238" s="233"/>
    </row>
    <row r="2239" spans="17:34" x14ac:dyDescent="0.35">
      <c r="Q2239" s="218"/>
      <c r="AH2239" s="233"/>
    </row>
    <row r="2240" spans="17:34" x14ac:dyDescent="0.35">
      <c r="Q2240" s="218"/>
      <c r="AH2240" s="233"/>
    </row>
    <row r="2241" spans="17:34" x14ac:dyDescent="0.35">
      <c r="Q2241" s="218"/>
      <c r="AH2241" s="233"/>
    </row>
    <row r="2242" spans="17:34" x14ac:dyDescent="0.35">
      <c r="Q2242" s="218"/>
      <c r="AH2242" s="233"/>
    </row>
    <row r="2243" spans="17:34" x14ac:dyDescent="0.35">
      <c r="Q2243" s="218"/>
      <c r="AH2243" s="233"/>
    </row>
    <row r="2244" spans="17:34" x14ac:dyDescent="0.35">
      <c r="Q2244" s="218"/>
      <c r="AH2244" s="233"/>
    </row>
    <row r="2245" spans="17:34" x14ac:dyDescent="0.35">
      <c r="Q2245" s="218"/>
      <c r="AH2245" s="233"/>
    </row>
    <row r="2246" spans="17:34" x14ac:dyDescent="0.35">
      <c r="Q2246" s="218"/>
      <c r="AH2246" s="233"/>
    </row>
    <row r="2247" spans="17:34" x14ac:dyDescent="0.35">
      <c r="Q2247" s="218"/>
      <c r="AH2247" s="233"/>
    </row>
    <row r="2248" spans="17:34" x14ac:dyDescent="0.35">
      <c r="Q2248" s="218"/>
      <c r="AH2248" s="233"/>
    </row>
    <row r="2249" spans="17:34" x14ac:dyDescent="0.35">
      <c r="Q2249" s="218"/>
      <c r="AH2249" s="233"/>
    </row>
    <row r="2250" spans="17:34" x14ac:dyDescent="0.35">
      <c r="Q2250" s="218"/>
      <c r="AH2250" s="233"/>
    </row>
    <row r="2251" spans="17:34" x14ac:dyDescent="0.35">
      <c r="Q2251" s="218"/>
      <c r="AH2251" s="233"/>
    </row>
    <row r="2252" spans="17:34" x14ac:dyDescent="0.35">
      <c r="Q2252" s="218"/>
      <c r="AH2252" s="233"/>
    </row>
    <row r="2253" spans="17:34" x14ac:dyDescent="0.35">
      <c r="Q2253" s="218"/>
      <c r="AH2253" s="233"/>
    </row>
    <row r="2254" spans="17:34" x14ac:dyDescent="0.35">
      <c r="Q2254" s="218"/>
      <c r="AH2254" s="233"/>
    </row>
    <row r="2255" spans="17:34" x14ac:dyDescent="0.35">
      <c r="Q2255" s="218"/>
      <c r="AH2255" s="233"/>
    </row>
    <row r="2256" spans="17:34" x14ac:dyDescent="0.35">
      <c r="Q2256" s="218"/>
      <c r="AH2256" s="233"/>
    </row>
    <row r="2257" spans="17:34" x14ac:dyDescent="0.35">
      <c r="Q2257" s="218"/>
      <c r="AH2257" s="233"/>
    </row>
    <row r="2258" spans="17:34" x14ac:dyDescent="0.35">
      <c r="Q2258" s="218"/>
      <c r="AH2258" s="233"/>
    </row>
    <row r="2259" spans="17:34" x14ac:dyDescent="0.35">
      <c r="Q2259" s="218"/>
      <c r="AH2259" s="233"/>
    </row>
    <row r="2260" spans="17:34" x14ac:dyDescent="0.35">
      <c r="Q2260" s="218"/>
      <c r="AH2260" s="233"/>
    </row>
    <row r="2261" spans="17:34" x14ac:dyDescent="0.35">
      <c r="Q2261" s="218"/>
      <c r="AH2261" s="233"/>
    </row>
    <row r="2262" spans="17:34" x14ac:dyDescent="0.35">
      <c r="Q2262" s="218"/>
      <c r="AH2262" s="233"/>
    </row>
    <row r="2263" spans="17:34" x14ac:dyDescent="0.35">
      <c r="Q2263" s="218"/>
      <c r="AH2263" s="233"/>
    </row>
    <row r="2264" spans="17:34" x14ac:dyDescent="0.35">
      <c r="Q2264" s="218"/>
      <c r="AH2264" s="233"/>
    </row>
    <row r="2265" spans="17:34" x14ac:dyDescent="0.35">
      <c r="Q2265" s="218"/>
      <c r="AH2265" s="233"/>
    </row>
    <row r="2266" spans="17:34" x14ac:dyDescent="0.35">
      <c r="Q2266" s="218"/>
      <c r="AH2266" s="233"/>
    </row>
    <row r="2267" spans="17:34" x14ac:dyDescent="0.35">
      <c r="Q2267" s="218"/>
      <c r="AH2267" s="233"/>
    </row>
    <row r="2268" spans="17:34" x14ac:dyDescent="0.35">
      <c r="Q2268" s="218"/>
      <c r="AH2268" s="233"/>
    </row>
    <row r="2269" spans="17:34" x14ac:dyDescent="0.35">
      <c r="Q2269" s="218"/>
      <c r="AH2269" s="233"/>
    </row>
    <row r="2270" spans="17:34" x14ac:dyDescent="0.35">
      <c r="Q2270" s="218"/>
      <c r="AH2270" s="233"/>
    </row>
    <row r="2271" spans="17:34" x14ac:dyDescent="0.35">
      <c r="Q2271" s="218"/>
      <c r="AH2271" s="233"/>
    </row>
    <row r="2272" spans="17:34" x14ac:dyDescent="0.35">
      <c r="Q2272" s="218"/>
      <c r="AH2272" s="233"/>
    </row>
    <row r="2273" spans="17:34" x14ac:dyDescent="0.35">
      <c r="Q2273" s="218"/>
      <c r="AH2273" s="233"/>
    </row>
    <row r="2274" spans="17:34" x14ac:dyDescent="0.35">
      <c r="Q2274" s="218"/>
      <c r="AH2274" s="233"/>
    </row>
    <row r="2275" spans="17:34" x14ac:dyDescent="0.35">
      <c r="Q2275" s="218"/>
      <c r="AH2275" s="233"/>
    </row>
    <row r="2276" spans="17:34" x14ac:dyDescent="0.35">
      <c r="Q2276" s="218"/>
      <c r="AH2276" s="233"/>
    </row>
    <row r="2277" spans="17:34" x14ac:dyDescent="0.35">
      <c r="Q2277" s="218"/>
      <c r="AH2277" s="233"/>
    </row>
    <row r="2278" spans="17:34" x14ac:dyDescent="0.35">
      <c r="Q2278" s="218"/>
      <c r="AH2278" s="233"/>
    </row>
    <row r="2279" spans="17:34" x14ac:dyDescent="0.35">
      <c r="Q2279" s="218"/>
      <c r="AH2279" s="233"/>
    </row>
    <row r="2280" spans="17:34" x14ac:dyDescent="0.35">
      <c r="Q2280" s="218"/>
      <c r="AH2280" s="233"/>
    </row>
    <row r="2281" spans="17:34" x14ac:dyDescent="0.35">
      <c r="Q2281" s="218"/>
      <c r="AH2281" s="233"/>
    </row>
    <row r="2282" spans="17:34" x14ac:dyDescent="0.35">
      <c r="Q2282" s="218"/>
      <c r="AH2282" s="233"/>
    </row>
    <row r="2283" spans="17:34" x14ac:dyDescent="0.35">
      <c r="Q2283" s="218"/>
      <c r="AH2283" s="233"/>
    </row>
    <row r="2284" spans="17:34" x14ac:dyDescent="0.35">
      <c r="Q2284" s="218"/>
      <c r="AH2284" s="233"/>
    </row>
    <row r="2285" spans="17:34" x14ac:dyDescent="0.35">
      <c r="Q2285" s="218"/>
      <c r="AH2285" s="233"/>
    </row>
    <row r="2286" spans="17:34" x14ac:dyDescent="0.35">
      <c r="Q2286" s="218"/>
      <c r="AH2286" s="233"/>
    </row>
    <row r="2287" spans="17:34" x14ac:dyDescent="0.35">
      <c r="Q2287" s="218"/>
      <c r="AH2287" s="233"/>
    </row>
    <row r="2288" spans="17:34" x14ac:dyDescent="0.35">
      <c r="Q2288" s="218"/>
      <c r="AH2288" s="233"/>
    </row>
    <row r="2289" spans="17:34" x14ac:dyDescent="0.35">
      <c r="Q2289" s="218"/>
      <c r="AH2289" s="233"/>
    </row>
    <row r="2290" spans="17:34" x14ac:dyDescent="0.35">
      <c r="Q2290" s="218"/>
      <c r="AH2290" s="233"/>
    </row>
    <row r="2291" spans="17:34" x14ac:dyDescent="0.35">
      <c r="Q2291" s="218"/>
      <c r="AH2291" s="233"/>
    </row>
    <row r="2292" spans="17:34" x14ac:dyDescent="0.35">
      <c r="Q2292" s="218"/>
      <c r="AH2292" s="233"/>
    </row>
    <row r="2293" spans="17:34" x14ac:dyDescent="0.35">
      <c r="Q2293" s="218"/>
      <c r="AH2293" s="233"/>
    </row>
    <row r="2294" spans="17:34" x14ac:dyDescent="0.35">
      <c r="Q2294" s="218"/>
      <c r="AH2294" s="233"/>
    </row>
    <row r="2295" spans="17:34" x14ac:dyDescent="0.35">
      <c r="Q2295" s="218"/>
      <c r="AH2295" s="233"/>
    </row>
    <row r="2296" spans="17:34" x14ac:dyDescent="0.35">
      <c r="Q2296" s="218"/>
      <c r="AH2296" s="233"/>
    </row>
    <row r="2297" spans="17:34" x14ac:dyDescent="0.35">
      <c r="Q2297" s="218"/>
      <c r="AH2297" s="233"/>
    </row>
    <row r="2298" spans="17:34" x14ac:dyDescent="0.35">
      <c r="Q2298" s="218"/>
      <c r="AH2298" s="233"/>
    </row>
    <row r="2299" spans="17:34" x14ac:dyDescent="0.35">
      <c r="Q2299" s="218"/>
      <c r="AH2299" s="233"/>
    </row>
    <row r="2300" spans="17:34" x14ac:dyDescent="0.35">
      <c r="Q2300" s="218"/>
      <c r="AH2300" s="233"/>
    </row>
    <row r="2301" spans="17:34" x14ac:dyDescent="0.35">
      <c r="Q2301" s="218"/>
      <c r="AH2301" s="233"/>
    </row>
    <row r="2302" spans="17:34" x14ac:dyDescent="0.35">
      <c r="Q2302" s="218"/>
      <c r="AH2302" s="233"/>
    </row>
    <row r="2303" spans="17:34" x14ac:dyDescent="0.35">
      <c r="Q2303" s="218"/>
      <c r="AH2303" s="233"/>
    </row>
    <row r="2304" spans="17:34" x14ac:dyDescent="0.35">
      <c r="Q2304" s="218"/>
      <c r="AH2304" s="233"/>
    </row>
    <row r="2305" spans="17:34" x14ac:dyDescent="0.35">
      <c r="Q2305" s="218"/>
      <c r="AH2305" s="233"/>
    </row>
    <row r="2306" spans="17:34" x14ac:dyDescent="0.35">
      <c r="Q2306" s="218"/>
      <c r="AH2306" s="233"/>
    </row>
    <row r="2307" spans="17:34" x14ac:dyDescent="0.35">
      <c r="Q2307" s="218"/>
      <c r="AH2307" s="233"/>
    </row>
    <row r="2308" spans="17:34" x14ac:dyDescent="0.35">
      <c r="Q2308" s="218"/>
      <c r="AH2308" s="233"/>
    </row>
    <row r="2309" spans="17:34" x14ac:dyDescent="0.35">
      <c r="Q2309" s="218"/>
      <c r="AH2309" s="233"/>
    </row>
    <row r="2310" spans="17:34" x14ac:dyDescent="0.35">
      <c r="Q2310" s="218"/>
      <c r="AH2310" s="233"/>
    </row>
    <row r="2311" spans="17:34" x14ac:dyDescent="0.35">
      <c r="Q2311" s="218"/>
      <c r="AH2311" s="233"/>
    </row>
    <row r="2312" spans="17:34" x14ac:dyDescent="0.35">
      <c r="Q2312" s="218"/>
      <c r="AH2312" s="233"/>
    </row>
    <row r="2313" spans="17:34" x14ac:dyDescent="0.35">
      <c r="Q2313" s="218"/>
      <c r="AH2313" s="233"/>
    </row>
    <row r="2314" spans="17:34" x14ac:dyDescent="0.35">
      <c r="Q2314" s="218"/>
      <c r="AH2314" s="233"/>
    </row>
    <row r="2315" spans="17:34" x14ac:dyDescent="0.35">
      <c r="Q2315" s="218"/>
      <c r="AH2315" s="233"/>
    </row>
    <row r="2316" spans="17:34" x14ac:dyDescent="0.35">
      <c r="Q2316" s="218"/>
      <c r="AH2316" s="233"/>
    </row>
    <row r="2317" spans="17:34" x14ac:dyDescent="0.35">
      <c r="Q2317" s="218"/>
      <c r="AH2317" s="233"/>
    </row>
    <row r="2318" spans="17:34" x14ac:dyDescent="0.35">
      <c r="Q2318" s="218"/>
      <c r="AH2318" s="233"/>
    </row>
    <row r="2319" spans="17:34" x14ac:dyDescent="0.35">
      <c r="Q2319" s="218"/>
      <c r="AH2319" s="233"/>
    </row>
    <row r="2320" spans="17:34" x14ac:dyDescent="0.35">
      <c r="Q2320" s="218"/>
      <c r="AH2320" s="233"/>
    </row>
    <row r="2321" spans="17:34" x14ac:dyDescent="0.35">
      <c r="Q2321" s="218"/>
      <c r="AH2321" s="233"/>
    </row>
    <row r="2322" spans="17:34" x14ac:dyDescent="0.35">
      <c r="Q2322" s="218"/>
      <c r="AH2322" s="233"/>
    </row>
    <row r="2323" spans="17:34" x14ac:dyDescent="0.35">
      <c r="Q2323" s="218"/>
      <c r="AH2323" s="233"/>
    </row>
    <row r="2324" spans="17:34" x14ac:dyDescent="0.35">
      <c r="Q2324" s="218"/>
      <c r="AH2324" s="233"/>
    </row>
    <row r="2325" spans="17:34" x14ac:dyDescent="0.35">
      <c r="Q2325" s="218"/>
      <c r="AH2325" s="233"/>
    </row>
    <row r="2326" spans="17:34" x14ac:dyDescent="0.35">
      <c r="Q2326" s="218"/>
      <c r="AH2326" s="233"/>
    </row>
    <row r="2327" spans="17:34" x14ac:dyDescent="0.35">
      <c r="Q2327" s="218"/>
      <c r="AH2327" s="233"/>
    </row>
    <row r="2328" spans="17:34" x14ac:dyDescent="0.35">
      <c r="Q2328" s="218"/>
      <c r="AH2328" s="233"/>
    </row>
    <row r="2329" spans="17:34" x14ac:dyDescent="0.35">
      <c r="Q2329" s="218"/>
      <c r="AH2329" s="233"/>
    </row>
    <row r="2330" spans="17:34" x14ac:dyDescent="0.35">
      <c r="Q2330" s="218"/>
      <c r="AH2330" s="233"/>
    </row>
    <row r="2331" spans="17:34" x14ac:dyDescent="0.35">
      <c r="Q2331" s="218"/>
      <c r="AH2331" s="233"/>
    </row>
    <row r="2332" spans="17:34" x14ac:dyDescent="0.35">
      <c r="Q2332" s="218"/>
      <c r="AH2332" s="233"/>
    </row>
    <row r="2333" spans="17:34" x14ac:dyDescent="0.35">
      <c r="Q2333" s="218"/>
      <c r="AH2333" s="233"/>
    </row>
    <row r="2334" spans="17:34" x14ac:dyDescent="0.35">
      <c r="Q2334" s="218"/>
      <c r="AH2334" s="233"/>
    </row>
    <row r="2335" spans="17:34" x14ac:dyDescent="0.35">
      <c r="Q2335" s="218"/>
      <c r="AH2335" s="233"/>
    </row>
    <row r="2336" spans="17:34" x14ac:dyDescent="0.35">
      <c r="Q2336" s="218"/>
      <c r="AH2336" s="233"/>
    </row>
    <row r="2337" spans="17:34" x14ac:dyDescent="0.35">
      <c r="Q2337" s="218"/>
      <c r="AH2337" s="233"/>
    </row>
    <row r="2338" spans="17:34" x14ac:dyDescent="0.35">
      <c r="Q2338" s="218"/>
      <c r="AH2338" s="233"/>
    </row>
    <row r="2339" spans="17:34" x14ac:dyDescent="0.35">
      <c r="Q2339" s="218"/>
      <c r="AH2339" s="233"/>
    </row>
    <row r="2340" spans="17:34" x14ac:dyDescent="0.35">
      <c r="Q2340" s="218"/>
      <c r="AH2340" s="233"/>
    </row>
    <row r="2341" spans="17:34" x14ac:dyDescent="0.35">
      <c r="Q2341" s="218"/>
      <c r="AH2341" s="233"/>
    </row>
    <row r="2342" spans="17:34" x14ac:dyDescent="0.35">
      <c r="Q2342" s="218"/>
      <c r="AH2342" s="233"/>
    </row>
    <row r="2343" spans="17:34" x14ac:dyDescent="0.35">
      <c r="Q2343" s="218"/>
      <c r="AH2343" s="233"/>
    </row>
    <row r="2344" spans="17:34" x14ac:dyDescent="0.35">
      <c r="Q2344" s="218"/>
      <c r="AH2344" s="233"/>
    </row>
    <row r="2345" spans="17:34" x14ac:dyDescent="0.35">
      <c r="Q2345" s="218"/>
      <c r="AH2345" s="233"/>
    </row>
    <row r="2346" spans="17:34" x14ac:dyDescent="0.35">
      <c r="Q2346" s="218"/>
      <c r="AH2346" s="233"/>
    </row>
    <row r="2347" spans="17:34" x14ac:dyDescent="0.35">
      <c r="Q2347" s="218"/>
      <c r="AH2347" s="233"/>
    </row>
    <row r="2348" spans="17:34" x14ac:dyDescent="0.35">
      <c r="Q2348" s="218"/>
      <c r="AH2348" s="233"/>
    </row>
    <row r="2349" spans="17:34" x14ac:dyDescent="0.35">
      <c r="Q2349" s="218"/>
      <c r="AH2349" s="233"/>
    </row>
    <row r="2350" spans="17:34" x14ac:dyDescent="0.35">
      <c r="Q2350" s="218"/>
      <c r="AH2350" s="233"/>
    </row>
    <row r="2351" spans="17:34" x14ac:dyDescent="0.35">
      <c r="Q2351" s="218"/>
      <c r="AH2351" s="233"/>
    </row>
    <row r="2352" spans="17:34" x14ac:dyDescent="0.35">
      <c r="Q2352" s="218"/>
      <c r="AH2352" s="233"/>
    </row>
    <row r="2353" spans="17:34" x14ac:dyDescent="0.35">
      <c r="Q2353" s="218"/>
      <c r="AH2353" s="233"/>
    </row>
    <row r="2354" spans="17:34" x14ac:dyDescent="0.35">
      <c r="Q2354" s="218"/>
      <c r="AH2354" s="233"/>
    </row>
    <row r="2355" spans="17:34" x14ac:dyDescent="0.35">
      <c r="Q2355" s="218"/>
      <c r="AH2355" s="233"/>
    </row>
    <row r="2356" spans="17:34" x14ac:dyDescent="0.35">
      <c r="Q2356" s="218"/>
      <c r="AH2356" s="233"/>
    </row>
    <row r="2357" spans="17:34" x14ac:dyDescent="0.35">
      <c r="Q2357" s="218"/>
      <c r="AH2357" s="233"/>
    </row>
    <row r="2358" spans="17:34" x14ac:dyDescent="0.35">
      <c r="Q2358" s="218"/>
      <c r="AH2358" s="233"/>
    </row>
    <row r="2359" spans="17:34" x14ac:dyDescent="0.35">
      <c r="Q2359" s="218"/>
      <c r="AH2359" s="233"/>
    </row>
    <row r="2360" spans="17:34" x14ac:dyDescent="0.35">
      <c r="Q2360" s="218"/>
      <c r="AH2360" s="233"/>
    </row>
    <row r="2361" spans="17:34" x14ac:dyDescent="0.35">
      <c r="Q2361" s="218"/>
      <c r="AH2361" s="233"/>
    </row>
    <row r="2362" spans="17:34" x14ac:dyDescent="0.35">
      <c r="Q2362" s="218"/>
      <c r="AH2362" s="233"/>
    </row>
    <row r="2363" spans="17:34" x14ac:dyDescent="0.35">
      <c r="Q2363" s="218"/>
      <c r="AH2363" s="233"/>
    </row>
    <row r="2364" spans="17:34" x14ac:dyDescent="0.35">
      <c r="Q2364" s="218"/>
      <c r="AH2364" s="233"/>
    </row>
    <row r="2365" spans="17:34" x14ac:dyDescent="0.35">
      <c r="Q2365" s="218"/>
      <c r="AH2365" s="233"/>
    </row>
    <row r="2366" spans="17:34" x14ac:dyDescent="0.35">
      <c r="Q2366" s="218"/>
      <c r="AH2366" s="233"/>
    </row>
    <row r="2367" spans="17:34" x14ac:dyDescent="0.35">
      <c r="Q2367" s="218"/>
      <c r="AH2367" s="233"/>
    </row>
    <row r="2368" spans="17:34" x14ac:dyDescent="0.35">
      <c r="Q2368" s="218"/>
      <c r="AH2368" s="233"/>
    </row>
    <row r="2369" spans="17:34" x14ac:dyDescent="0.35">
      <c r="Q2369" s="218"/>
      <c r="AH2369" s="233"/>
    </row>
    <row r="2370" spans="17:34" x14ac:dyDescent="0.35">
      <c r="Q2370" s="218"/>
      <c r="AH2370" s="233"/>
    </row>
    <row r="2371" spans="17:34" x14ac:dyDescent="0.35">
      <c r="Q2371" s="218"/>
      <c r="AH2371" s="233"/>
    </row>
    <row r="2372" spans="17:34" x14ac:dyDescent="0.35">
      <c r="Q2372" s="218"/>
      <c r="AH2372" s="233"/>
    </row>
    <row r="2373" spans="17:34" x14ac:dyDescent="0.35">
      <c r="Q2373" s="218"/>
      <c r="AH2373" s="233"/>
    </row>
    <row r="2374" spans="17:34" x14ac:dyDescent="0.35">
      <c r="Q2374" s="218"/>
      <c r="AH2374" s="233"/>
    </row>
    <row r="2375" spans="17:34" x14ac:dyDescent="0.35">
      <c r="Q2375" s="218"/>
      <c r="AH2375" s="233"/>
    </row>
    <row r="2376" spans="17:34" x14ac:dyDescent="0.35">
      <c r="Q2376" s="218"/>
      <c r="AH2376" s="233"/>
    </row>
    <row r="2377" spans="17:34" x14ac:dyDescent="0.35">
      <c r="Q2377" s="218"/>
      <c r="AH2377" s="233"/>
    </row>
    <row r="2378" spans="17:34" x14ac:dyDescent="0.35">
      <c r="Q2378" s="218"/>
      <c r="AH2378" s="233"/>
    </row>
    <row r="2379" spans="17:34" x14ac:dyDescent="0.35">
      <c r="Q2379" s="218"/>
      <c r="AH2379" s="233"/>
    </row>
    <row r="2380" spans="17:34" x14ac:dyDescent="0.35">
      <c r="Q2380" s="218"/>
      <c r="AH2380" s="233"/>
    </row>
    <row r="2381" spans="17:34" x14ac:dyDescent="0.35">
      <c r="Q2381" s="218"/>
      <c r="AH2381" s="233"/>
    </row>
    <row r="2382" spans="17:34" x14ac:dyDescent="0.35">
      <c r="Q2382" s="218"/>
      <c r="AH2382" s="233"/>
    </row>
    <row r="2383" spans="17:34" x14ac:dyDescent="0.35">
      <c r="Q2383" s="218"/>
      <c r="AH2383" s="233"/>
    </row>
    <row r="2384" spans="17:34" x14ac:dyDescent="0.35">
      <c r="Q2384" s="218"/>
      <c r="AH2384" s="233"/>
    </row>
    <row r="2385" spans="17:34" x14ac:dyDescent="0.35">
      <c r="Q2385" s="218"/>
      <c r="AH2385" s="233"/>
    </row>
    <row r="2386" spans="17:34" x14ac:dyDescent="0.35">
      <c r="Q2386" s="218"/>
      <c r="AH2386" s="233"/>
    </row>
    <row r="2387" spans="17:34" x14ac:dyDescent="0.35">
      <c r="Q2387" s="218"/>
      <c r="AH2387" s="233"/>
    </row>
    <row r="2388" spans="17:34" x14ac:dyDescent="0.35">
      <c r="Q2388" s="218"/>
      <c r="AH2388" s="233"/>
    </row>
    <row r="2389" spans="17:34" x14ac:dyDescent="0.35">
      <c r="Q2389" s="218"/>
      <c r="AH2389" s="233"/>
    </row>
    <row r="2390" spans="17:34" x14ac:dyDescent="0.35">
      <c r="Q2390" s="218"/>
      <c r="AH2390" s="233"/>
    </row>
    <row r="2391" spans="17:34" x14ac:dyDescent="0.35">
      <c r="Q2391" s="218"/>
      <c r="AH2391" s="233"/>
    </row>
    <row r="2392" spans="17:34" x14ac:dyDescent="0.35">
      <c r="Q2392" s="218"/>
      <c r="AH2392" s="233"/>
    </row>
    <row r="2393" spans="17:34" x14ac:dyDescent="0.35">
      <c r="Q2393" s="218"/>
      <c r="AH2393" s="233"/>
    </row>
    <row r="2394" spans="17:34" x14ac:dyDescent="0.35">
      <c r="Q2394" s="218"/>
      <c r="AH2394" s="233"/>
    </row>
    <row r="2395" spans="17:34" x14ac:dyDescent="0.35">
      <c r="Q2395" s="218"/>
      <c r="AH2395" s="233"/>
    </row>
    <row r="2396" spans="17:34" x14ac:dyDescent="0.35">
      <c r="Q2396" s="218"/>
      <c r="AH2396" s="233"/>
    </row>
    <row r="2397" spans="17:34" x14ac:dyDescent="0.35">
      <c r="Q2397" s="218"/>
      <c r="AH2397" s="233"/>
    </row>
    <row r="2398" spans="17:34" x14ac:dyDescent="0.35">
      <c r="Q2398" s="218"/>
      <c r="AH2398" s="233"/>
    </row>
    <row r="2399" spans="17:34" x14ac:dyDescent="0.35">
      <c r="Q2399" s="218"/>
      <c r="AH2399" s="233"/>
    </row>
    <row r="2400" spans="17:34" x14ac:dyDescent="0.35">
      <c r="Q2400" s="218"/>
      <c r="AH2400" s="233"/>
    </row>
    <row r="2401" spans="17:34" x14ac:dyDescent="0.35">
      <c r="Q2401" s="218"/>
      <c r="AH2401" s="233"/>
    </row>
    <row r="2402" spans="17:34" x14ac:dyDescent="0.35">
      <c r="Q2402" s="218"/>
      <c r="AH2402" s="233"/>
    </row>
    <row r="2403" spans="17:34" x14ac:dyDescent="0.35">
      <c r="Q2403" s="218"/>
      <c r="AH2403" s="233"/>
    </row>
    <row r="2404" spans="17:34" x14ac:dyDescent="0.35">
      <c r="Q2404" s="218"/>
      <c r="AH2404" s="233"/>
    </row>
    <row r="2405" spans="17:34" x14ac:dyDescent="0.35">
      <c r="Q2405" s="218"/>
      <c r="AH2405" s="233"/>
    </row>
    <row r="2406" spans="17:34" x14ac:dyDescent="0.35">
      <c r="Q2406" s="218"/>
      <c r="AH2406" s="233"/>
    </row>
    <row r="2407" spans="17:34" x14ac:dyDescent="0.35">
      <c r="Q2407" s="218"/>
      <c r="AH2407" s="233"/>
    </row>
    <row r="2408" spans="17:34" x14ac:dyDescent="0.35">
      <c r="Q2408" s="218"/>
      <c r="AH2408" s="233"/>
    </row>
    <row r="2409" spans="17:34" x14ac:dyDescent="0.35">
      <c r="Q2409" s="218"/>
      <c r="AH2409" s="233"/>
    </row>
    <row r="2410" spans="17:34" x14ac:dyDescent="0.35">
      <c r="Q2410" s="218"/>
      <c r="AH2410" s="233"/>
    </row>
    <row r="2411" spans="17:34" x14ac:dyDescent="0.35">
      <c r="Q2411" s="218"/>
      <c r="AH2411" s="233"/>
    </row>
    <row r="2412" spans="17:34" x14ac:dyDescent="0.35">
      <c r="Q2412" s="218"/>
      <c r="AH2412" s="233"/>
    </row>
    <row r="2413" spans="17:34" x14ac:dyDescent="0.35">
      <c r="Q2413" s="218"/>
      <c r="AH2413" s="233"/>
    </row>
    <row r="2414" spans="17:34" x14ac:dyDescent="0.35">
      <c r="Q2414" s="218"/>
      <c r="AH2414" s="233"/>
    </row>
    <row r="2415" spans="17:34" x14ac:dyDescent="0.35">
      <c r="Q2415" s="218"/>
      <c r="AH2415" s="233"/>
    </row>
    <row r="2416" spans="17:34" x14ac:dyDescent="0.35">
      <c r="Q2416" s="218"/>
      <c r="AH2416" s="233"/>
    </row>
    <row r="2417" spans="17:34" x14ac:dyDescent="0.35">
      <c r="Q2417" s="218"/>
      <c r="AH2417" s="233"/>
    </row>
    <row r="2418" spans="17:34" x14ac:dyDescent="0.35">
      <c r="Q2418" s="218"/>
      <c r="AH2418" s="233"/>
    </row>
    <row r="2419" spans="17:34" x14ac:dyDescent="0.35">
      <c r="Q2419" s="218"/>
      <c r="AH2419" s="233"/>
    </row>
    <row r="2420" spans="17:34" x14ac:dyDescent="0.35">
      <c r="Q2420" s="218"/>
      <c r="AH2420" s="233"/>
    </row>
    <row r="2421" spans="17:34" x14ac:dyDescent="0.35">
      <c r="Q2421" s="218"/>
      <c r="AH2421" s="233"/>
    </row>
    <row r="2422" spans="17:34" x14ac:dyDescent="0.35">
      <c r="Q2422" s="218"/>
      <c r="AH2422" s="233"/>
    </row>
    <row r="2423" spans="17:34" x14ac:dyDescent="0.35">
      <c r="Q2423" s="218"/>
      <c r="AH2423" s="233"/>
    </row>
    <row r="2424" spans="17:34" x14ac:dyDescent="0.35">
      <c r="Q2424" s="218"/>
      <c r="AH2424" s="233"/>
    </row>
    <row r="2425" spans="17:34" x14ac:dyDescent="0.35">
      <c r="Q2425" s="218"/>
      <c r="AH2425" s="233"/>
    </row>
    <row r="2426" spans="17:34" x14ac:dyDescent="0.35">
      <c r="Q2426" s="218"/>
      <c r="AH2426" s="233"/>
    </row>
    <row r="2427" spans="17:34" x14ac:dyDescent="0.35">
      <c r="Q2427" s="218"/>
      <c r="AH2427" s="233"/>
    </row>
    <row r="2428" spans="17:34" x14ac:dyDescent="0.35">
      <c r="Q2428" s="218"/>
      <c r="AH2428" s="233"/>
    </row>
    <row r="2429" spans="17:34" x14ac:dyDescent="0.35">
      <c r="Q2429" s="218"/>
      <c r="AH2429" s="233"/>
    </row>
    <row r="2430" spans="17:34" x14ac:dyDescent="0.35">
      <c r="Q2430" s="218"/>
      <c r="AH2430" s="233"/>
    </row>
    <row r="2431" spans="17:34" x14ac:dyDescent="0.35">
      <c r="Q2431" s="218"/>
      <c r="AH2431" s="233"/>
    </row>
    <row r="2432" spans="17:34" x14ac:dyDescent="0.35">
      <c r="Q2432" s="218"/>
      <c r="AH2432" s="233"/>
    </row>
    <row r="2433" spans="17:34" x14ac:dyDescent="0.35">
      <c r="Q2433" s="218"/>
      <c r="AH2433" s="233"/>
    </row>
    <row r="2434" spans="17:34" x14ac:dyDescent="0.35">
      <c r="Q2434" s="218"/>
      <c r="AH2434" s="233"/>
    </row>
    <row r="2435" spans="17:34" x14ac:dyDescent="0.35">
      <c r="Q2435" s="218"/>
      <c r="AH2435" s="233"/>
    </row>
    <row r="2436" spans="17:34" x14ac:dyDescent="0.35">
      <c r="Q2436" s="218"/>
      <c r="AH2436" s="233"/>
    </row>
    <row r="2437" spans="17:34" x14ac:dyDescent="0.35">
      <c r="Q2437" s="218"/>
      <c r="AH2437" s="233"/>
    </row>
    <row r="2438" spans="17:34" x14ac:dyDescent="0.35">
      <c r="Q2438" s="218"/>
      <c r="AH2438" s="233"/>
    </row>
    <row r="2439" spans="17:34" x14ac:dyDescent="0.35">
      <c r="Q2439" s="218"/>
      <c r="AH2439" s="233"/>
    </row>
    <row r="2440" spans="17:34" x14ac:dyDescent="0.35">
      <c r="Q2440" s="218"/>
      <c r="AH2440" s="233"/>
    </row>
    <row r="2441" spans="17:34" x14ac:dyDescent="0.35">
      <c r="Q2441" s="218"/>
      <c r="AH2441" s="233"/>
    </row>
    <row r="2442" spans="17:34" x14ac:dyDescent="0.35">
      <c r="Q2442" s="218"/>
      <c r="AH2442" s="233"/>
    </row>
    <row r="2443" spans="17:34" x14ac:dyDescent="0.35">
      <c r="Q2443" s="218"/>
      <c r="AH2443" s="233"/>
    </row>
    <row r="2444" spans="17:34" x14ac:dyDescent="0.35">
      <c r="Q2444" s="218"/>
      <c r="AH2444" s="233"/>
    </row>
    <row r="2445" spans="17:34" x14ac:dyDescent="0.35">
      <c r="Q2445" s="218"/>
      <c r="AH2445" s="233"/>
    </row>
    <row r="2446" spans="17:34" x14ac:dyDescent="0.35">
      <c r="Q2446" s="218"/>
      <c r="AH2446" s="233"/>
    </row>
    <row r="2447" spans="17:34" x14ac:dyDescent="0.35">
      <c r="Q2447" s="218"/>
      <c r="AH2447" s="233"/>
    </row>
    <row r="2448" spans="17:34" x14ac:dyDescent="0.35">
      <c r="Q2448" s="218"/>
      <c r="AH2448" s="233"/>
    </row>
    <row r="2449" spans="17:34" x14ac:dyDescent="0.35">
      <c r="Q2449" s="218"/>
      <c r="AH2449" s="233"/>
    </row>
    <row r="2450" spans="17:34" x14ac:dyDescent="0.35">
      <c r="Q2450" s="218"/>
      <c r="AH2450" s="233"/>
    </row>
    <row r="2451" spans="17:34" x14ac:dyDescent="0.35">
      <c r="Q2451" s="218"/>
      <c r="AH2451" s="233"/>
    </row>
    <row r="2452" spans="17:34" x14ac:dyDescent="0.35">
      <c r="Q2452" s="218"/>
      <c r="AH2452" s="233"/>
    </row>
    <row r="2453" spans="17:34" x14ac:dyDescent="0.35">
      <c r="Q2453" s="218"/>
      <c r="AH2453" s="233"/>
    </row>
    <row r="2454" spans="17:34" x14ac:dyDescent="0.35">
      <c r="Q2454" s="218"/>
      <c r="AH2454" s="233"/>
    </row>
    <row r="2455" spans="17:34" x14ac:dyDescent="0.35">
      <c r="Q2455" s="218"/>
      <c r="AH2455" s="233"/>
    </row>
    <row r="2456" spans="17:34" x14ac:dyDescent="0.35">
      <c r="Q2456" s="218"/>
      <c r="AH2456" s="233"/>
    </row>
    <row r="2457" spans="17:34" x14ac:dyDescent="0.35">
      <c r="Q2457" s="218"/>
      <c r="AH2457" s="233"/>
    </row>
    <row r="2458" spans="17:34" x14ac:dyDescent="0.35">
      <c r="Q2458" s="218"/>
      <c r="AH2458" s="233"/>
    </row>
    <row r="2459" spans="17:34" x14ac:dyDescent="0.35">
      <c r="Q2459" s="218"/>
      <c r="AH2459" s="233"/>
    </row>
    <row r="2460" spans="17:34" x14ac:dyDescent="0.35">
      <c r="Q2460" s="218"/>
      <c r="AH2460" s="233"/>
    </row>
    <row r="2461" spans="17:34" x14ac:dyDescent="0.35">
      <c r="Q2461" s="218"/>
      <c r="AH2461" s="233"/>
    </row>
    <row r="2462" spans="17:34" x14ac:dyDescent="0.35">
      <c r="Q2462" s="218"/>
      <c r="AH2462" s="233"/>
    </row>
    <row r="2463" spans="17:34" x14ac:dyDescent="0.35">
      <c r="Q2463" s="218"/>
      <c r="AH2463" s="233"/>
    </row>
    <row r="2464" spans="17:34" x14ac:dyDescent="0.35">
      <c r="Q2464" s="218"/>
      <c r="AH2464" s="233"/>
    </row>
    <row r="2465" spans="17:34" x14ac:dyDescent="0.35">
      <c r="Q2465" s="218"/>
      <c r="AH2465" s="233"/>
    </row>
    <row r="2466" spans="17:34" x14ac:dyDescent="0.35">
      <c r="Q2466" s="218"/>
      <c r="AH2466" s="233"/>
    </row>
    <row r="2467" spans="17:34" x14ac:dyDescent="0.35">
      <c r="Q2467" s="218"/>
      <c r="AH2467" s="233"/>
    </row>
    <row r="2468" spans="17:34" x14ac:dyDescent="0.35">
      <c r="Q2468" s="218"/>
      <c r="AH2468" s="233"/>
    </row>
    <row r="2469" spans="17:34" x14ac:dyDescent="0.35">
      <c r="Q2469" s="218"/>
      <c r="AH2469" s="233"/>
    </row>
    <row r="2470" spans="17:34" x14ac:dyDescent="0.35">
      <c r="Q2470" s="218"/>
      <c r="AH2470" s="233"/>
    </row>
    <row r="2471" spans="17:34" x14ac:dyDescent="0.35">
      <c r="Q2471" s="218"/>
      <c r="AH2471" s="233"/>
    </row>
    <row r="2472" spans="17:34" x14ac:dyDescent="0.35">
      <c r="Q2472" s="218"/>
      <c r="AH2472" s="233"/>
    </row>
    <row r="2473" spans="17:34" x14ac:dyDescent="0.35">
      <c r="Q2473" s="218"/>
      <c r="AH2473" s="233"/>
    </row>
    <row r="2474" spans="17:34" x14ac:dyDescent="0.35">
      <c r="Q2474" s="218"/>
      <c r="AH2474" s="233"/>
    </row>
    <row r="2475" spans="17:34" x14ac:dyDescent="0.35">
      <c r="Q2475" s="218"/>
      <c r="AH2475" s="233"/>
    </row>
    <row r="2476" spans="17:34" x14ac:dyDescent="0.35">
      <c r="Q2476" s="218"/>
      <c r="AH2476" s="233"/>
    </row>
    <row r="2477" spans="17:34" x14ac:dyDescent="0.35">
      <c r="Q2477" s="218"/>
      <c r="AH2477" s="233"/>
    </row>
    <row r="2478" spans="17:34" x14ac:dyDescent="0.35">
      <c r="Q2478" s="218"/>
      <c r="AH2478" s="233"/>
    </row>
    <row r="2479" spans="17:34" x14ac:dyDescent="0.35">
      <c r="Q2479" s="218"/>
      <c r="AH2479" s="233"/>
    </row>
    <row r="2480" spans="17:34" x14ac:dyDescent="0.35">
      <c r="Q2480" s="218"/>
      <c r="AH2480" s="233"/>
    </row>
    <row r="2481" spans="17:34" x14ac:dyDescent="0.35">
      <c r="Q2481" s="218"/>
      <c r="AH2481" s="233"/>
    </row>
    <row r="2482" spans="17:34" x14ac:dyDescent="0.35">
      <c r="Q2482" s="218"/>
      <c r="AH2482" s="233"/>
    </row>
    <row r="2483" spans="17:34" x14ac:dyDescent="0.35">
      <c r="Q2483" s="218"/>
      <c r="AH2483" s="233"/>
    </row>
    <row r="2484" spans="17:34" x14ac:dyDescent="0.35">
      <c r="Q2484" s="218"/>
      <c r="AH2484" s="233"/>
    </row>
    <row r="2485" spans="17:34" x14ac:dyDescent="0.35">
      <c r="Q2485" s="218"/>
      <c r="AH2485" s="233"/>
    </row>
    <row r="2486" spans="17:34" x14ac:dyDescent="0.35">
      <c r="Q2486" s="218"/>
      <c r="AH2486" s="233"/>
    </row>
    <row r="2487" spans="17:34" x14ac:dyDescent="0.35">
      <c r="Q2487" s="218"/>
      <c r="AH2487" s="233"/>
    </row>
    <row r="2488" spans="17:34" x14ac:dyDescent="0.35">
      <c r="Q2488" s="218"/>
      <c r="AH2488" s="233"/>
    </row>
    <row r="2489" spans="17:34" x14ac:dyDescent="0.35">
      <c r="Q2489" s="218"/>
      <c r="AH2489" s="233"/>
    </row>
    <row r="2490" spans="17:34" x14ac:dyDescent="0.35">
      <c r="Q2490" s="218"/>
      <c r="AH2490" s="233"/>
    </row>
    <row r="2491" spans="17:34" x14ac:dyDescent="0.35">
      <c r="Q2491" s="218"/>
      <c r="AH2491" s="233"/>
    </row>
    <row r="2492" spans="17:34" x14ac:dyDescent="0.35">
      <c r="Q2492" s="218"/>
      <c r="AH2492" s="233"/>
    </row>
    <row r="2493" spans="17:34" x14ac:dyDescent="0.35">
      <c r="Q2493" s="218"/>
      <c r="AH2493" s="233"/>
    </row>
    <row r="2494" spans="17:34" x14ac:dyDescent="0.35">
      <c r="Q2494" s="218"/>
      <c r="AH2494" s="233"/>
    </row>
    <row r="2495" spans="17:34" x14ac:dyDescent="0.35">
      <c r="Q2495" s="218"/>
      <c r="AH2495" s="233"/>
    </row>
    <row r="2496" spans="17:34" x14ac:dyDescent="0.35">
      <c r="Q2496" s="218"/>
      <c r="AH2496" s="233"/>
    </row>
    <row r="2497" spans="17:34" x14ac:dyDescent="0.35">
      <c r="Q2497" s="218"/>
      <c r="AH2497" s="233"/>
    </row>
    <row r="2498" spans="17:34" x14ac:dyDescent="0.35">
      <c r="Q2498" s="218"/>
      <c r="AH2498" s="233"/>
    </row>
    <row r="2499" spans="17:34" x14ac:dyDescent="0.35">
      <c r="Q2499" s="218"/>
      <c r="AH2499" s="233"/>
    </row>
    <row r="2500" spans="17:34" x14ac:dyDescent="0.35">
      <c r="Q2500" s="218"/>
      <c r="AH2500" s="233"/>
    </row>
    <row r="2501" spans="17:34" x14ac:dyDescent="0.35">
      <c r="Q2501" s="218"/>
      <c r="AH2501" s="233"/>
    </row>
    <row r="2502" spans="17:34" x14ac:dyDescent="0.35">
      <c r="Q2502" s="218"/>
      <c r="AH2502" s="233"/>
    </row>
    <row r="2503" spans="17:34" x14ac:dyDescent="0.35">
      <c r="Q2503" s="218"/>
      <c r="AH2503" s="233"/>
    </row>
    <row r="2504" spans="17:34" x14ac:dyDescent="0.35">
      <c r="Q2504" s="218"/>
      <c r="AH2504" s="233"/>
    </row>
    <row r="2505" spans="17:34" x14ac:dyDescent="0.35">
      <c r="Q2505" s="218"/>
      <c r="AH2505" s="233"/>
    </row>
    <row r="2506" spans="17:34" x14ac:dyDescent="0.35">
      <c r="Q2506" s="218"/>
      <c r="AH2506" s="233"/>
    </row>
    <row r="2507" spans="17:34" x14ac:dyDescent="0.35">
      <c r="Q2507" s="218"/>
      <c r="AH2507" s="233"/>
    </row>
    <row r="2508" spans="17:34" x14ac:dyDescent="0.35">
      <c r="Q2508" s="218"/>
      <c r="AH2508" s="233"/>
    </row>
    <row r="2509" spans="17:34" x14ac:dyDescent="0.35">
      <c r="Q2509" s="218"/>
      <c r="AH2509" s="233"/>
    </row>
    <row r="2510" spans="17:34" x14ac:dyDescent="0.35">
      <c r="Q2510" s="218"/>
      <c r="AH2510" s="233"/>
    </row>
    <row r="2511" spans="17:34" x14ac:dyDescent="0.35">
      <c r="Q2511" s="218"/>
      <c r="AH2511" s="233"/>
    </row>
    <row r="2512" spans="17:34" x14ac:dyDescent="0.35">
      <c r="Q2512" s="218"/>
      <c r="AH2512" s="233"/>
    </row>
    <row r="2513" spans="17:34" x14ac:dyDescent="0.35">
      <c r="Q2513" s="218"/>
      <c r="AH2513" s="233"/>
    </row>
    <row r="2514" spans="17:34" x14ac:dyDescent="0.35">
      <c r="Q2514" s="218"/>
      <c r="AH2514" s="233"/>
    </row>
    <row r="2515" spans="17:34" x14ac:dyDescent="0.35">
      <c r="Q2515" s="218"/>
      <c r="AH2515" s="233"/>
    </row>
    <row r="2516" spans="17:34" x14ac:dyDescent="0.35">
      <c r="Q2516" s="218"/>
      <c r="AH2516" s="233"/>
    </row>
    <row r="2517" spans="17:34" x14ac:dyDescent="0.35">
      <c r="Q2517" s="218"/>
      <c r="AH2517" s="233"/>
    </row>
    <row r="2518" spans="17:34" x14ac:dyDescent="0.35">
      <c r="Q2518" s="218"/>
      <c r="AH2518" s="233"/>
    </row>
    <row r="2519" spans="17:34" x14ac:dyDescent="0.35">
      <c r="Q2519" s="218"/>
      <c r="AH2519" s="233"/>
    </row>
    <row r="2520" spans="17:34" x14ac:dyDescent="0.35">
      <c r="Q2520" s="218"/>
      <c r="AH2520" s="233"/>
    </row>
    <row r="2521" spans="17:34" x14ac:dyDescent="0.35">
      <c r="Q2521" s="218"/>
      <c r="AH2521" s="233"/>
    </row>
    <row r="2522" spans="17:34" x14ac:dyDescent="0.35">
      <c r="Q2522" s="218"/>
      <c r="AH2522" s="233"/>
    </row>
    <row r="2523" spans="17:34" x14ac:dyDescent="0.35">
      <c r="Q2523" s="218"/>
      <c r="AH2523" s="233"/>
    </row>
    <row r="2524" spans="17:34" x14ac:dyDescent="0.35">
      <c r="Q2524" s="218"/>
      <c r="AH2524" s="233"/>
    </row>
    <row r="2525" spans="17:34" x14ac:dyDescent="0.35">
      <c r="Q2525" s="218"/>
      <c r="AH2525" s="233"/>
    </row>
    <row r="2526" spans="17:34" x14ac:dyDescent="0.35">
      <c r="Q2526" s="218"/>
      <c r="AH2526" s="233"/>
    </row>
    <row r="2527" spans="17:34" x14ac:dyDescent="0.35">
      <c r="Q2527" s="218"/>
      <c r="AH2527" s="233"/>
    </row>
    <row r="2528" spans="17:34" x14ac:dyDescent="0.35">
      <c r="Q2528" s="218"/>
      <c r="AH2528" s="233"/>
    </row>
    <row r="2529" spans="17:34" x14ac:dyDescent="0.35">
      <c r="Q2529" s="218"/>
      <c r="AH2529" s="233"/>
    </row>
    <row r="2530" spans="17:34" x14ac:dyDescent="0.35">
      <c r="Q2530" s="218"/>
      <c r="AH2530" s="233"/>
    </row>
    <row r="2531" spans="17:34" x14ac:dyDescent="0.35">
      <c r="Q2531" s="218"/>
      <c r="AH2531" s="233"/>
    </row>
    <row r="2532" spans="17:34" x14ac:dyDescent="0.35">
      <c r="Q2532" s="218"/>
      <c r="AH2532" s="233"/>
    </row>
    <row r="2533" spans="17:34" x14ac:dyDescent="0.35">
      <c r="Q2533" s="218"/>
      <c r="AH2533" s="233"/>
    </row>
    <row r="2534" spans="17:34" x14ac:dyDescent="0.35">
      <c r="Q2534" s="218"/>
      <c r="AH2534" s="233"/>
    </row>
    <row r="2535" spans="17:34" x14ac:dyDescent="0.35">
      <c r="Q2535" s="218"/>
      <c r="AH2535" s="233"/>
    </row>
    <row r="2536" spans="17:34" x14ac:dyDescent="0.35">
      <c r="Q2536" s="218"/>
      <c r="AH2536" s="233"/>
    </row>
    <row r="2537" spans="17:34" x14ac:dyDescent="0.35">
      <c r="Q2537" s="218"/>
      <c r="AH2537" s="233"/>
    </row>
    <row r="2538" spans="17:34" x14ac:dyDescent="0.35">
      <c r="Q2538" s="218"/>
      <c r="AH2538" s="233"/>
    </row>
    <row r="2539" spans="17:34" x14ac:dyDescent="0.35">
      <c r="Q2539" s="218"/>
      <c r="AH2539" s="233"/>
    </row>
    <row r="2540" spans="17:34" x14ac:dyDescent="0.35">
      <c r="Q2540" s="218"/>
      <c r="AH2540" s="233"/>
    </row>
    <row r="2541" spans="17:34" x14ac:dyDescent="0.35">
      <c r="Q2541" s="218"/>
      <c r="AH2541" s="233"/>
    </row>
    <row r="2542" spans="17:34" x14ac:dyDescent="0.35">
      <c r="Q2542" s="218"/>
      <c r="AH2542" s="233"/>
    </row>
    <row r="2543" spans="17:34" x14ac:dyDescent="0.35">
      <c r="Q2543" s="218"/>
      <c r="AH2543" s="233"/>
    </row>
    <row r="2544" spans="17:34" x14ac:dyDescent="0.35">
      <c r="Q2544" s="218"/>
      <c r="AH2544" s="233"/>
    </row>
    <row r="2545" spans="17:34" x14ac:dyDescent="0.35">
      <c r="Q2545" s="218"/>
      <c r="AH2545" s="233"/>
    </row>
    <row r="2546" spans="17:34" x14ac:dyDescent="0.35">
      <c r="Q2546" s="218"/>
      <c r="AH2546" s="233"/>
    </row>
    <row r="2547" spans="17:34" x14ac:dyDescent="0.35">
      <c r="Q2547" s="218"/>
      <c r="AH2547" s="233"/>
    </row>
    <row r="2548" spans="17:34" x14ac:dyDescent="0.35">
      <c r="Q2548" s="218"/>
      <c r="AH2548" s="233"/>
    </row>
    <row r="2549" spans="17:34" x14ac:dyDescent="0.35">
      <c r="Q2549" s="218"/>
      <c r="AH2549" s="233"/>
    </row>
    <row r="2550" spans="17:34" x14ac:dyDescent="0.35">
      <c r="Q2550" s="218"/>
      <c r="AH2550" s="233"/>
    </row>
    <row r="2551" spans="17:34" x14ac:dyDescent="0.35">
      <c r="Q2551" s="218"/>
      <c r="AH2551" s="233"/>
    </row>
    <row r="2552" spans="17:34" x14ac:dyDescent="0.35">
      <c r="Q2552" s="218"/>
      <c r="AH2552" s="233"/>
    </row>
    <row r="2553" spans="17:34" x14ac:dyDescent="0.35">
      <c r="Q2553" s="218"/>
      <c r="AH2553" s="233"/>
    </row>
    <row r="2554" spans="17:34" x14ac:dyDescent="0.35">
      <c r="Q2554" s="218"/>
      <c r="AH2554" s="233"/>
    </row>
    <row r="2555" spans="17:34" x14ac:dyDescent="0.35">
      <c r="Q2555" s="218"/>
      <c r="AH2555" s="233"/>
    </row>
    <row r="2556" spans="17:34" x14ac:dyDescent="0.35">
      <c r="Q2556" s="218"/>
      <c r="AH2556" s="233"/>
    </row>
    <row r="2557" spans="17:34" x14ac:dyDescent="0.35">
      <c r="Q2557" s="218"/>
      <c r="AH2557" s="233"/>
    </row>
    <row r="2558" spans="17:34" x14ac:dyDescent="0.35">
      <c r="Q2558" s="218"/>
      <c r="AH2558" s="233"/>
    </row>
    <row r="2559" spans="17:34" x14ac:dyDescent="0.35">
      <c r="Q2559" s="218"/>
      <c r="AH2559" s="233"/>
    </row>
    <row r="2560" spans="17:34" x14ac:dyDescent="0.35">
      <c r="Q2560" s="218"/>
      <c r="AH2560" s="233"/>
    </row>
    <row r="2561" spans="17:34" x14ac:dyDescent="0.35">
      <c r="Q2561" s="218"/>
      <c r="AH2561" s="233"/>
    </row>
    <row r="2562" spans="17:34" x14ac:dyDescent="0.35">
      <c r="Q2562" s="218"/>
      <c r="AH2562" s="233"/>
    </row>
    <row r="2563" spans="17:34" x14ac:dyDescent="0.35">
      <c r="Q2563" s="218"/>
      <c r="AH2563" s="233"/>
    </row>
    <row r="2564" spans="17:34" x14ac:dyDescent="0.35">
      <c r="Q2564" s="218"/>
      <c r="AH2564" s="233"/>
    </row>
    <row r="2565" spans="17:34" x14ac:dyDescent="0.35">
      <c r="Q2565" s="218"/>
      <c r="AH2565" s="233"/>
    </row>
    <row r="2566" spans="17:34" x14ac:dyDescent="0.35">
      <c r="Q2566" s="218"/>
      <c r="AH2566" s="233"/>
    </row>
    <row r="2567" spans="17:34" x14ac:dyDescent="0.35">
      <c r="Q2567" s="218"/>
      <c r="AH2567" s="233"/>
    </row>
    <row r="2568" spans="17:34" x14ac:dyDescent="0.35">
      <c r="Q2568" s="218"/>
      <c r="AH2568" s="233"/>
    </row>
    <row r="2569" spans="17:34" x14ac:dyDescent="0.35">
      <c r="Q2569" s="218"/>
      <c r="AH2569" s="233"/>
    </row>
    <row r="2570" spans="17:34" x14ac:dyDescent="0.35">
      <c r="Q2570" s="218"/>
      <c r="AH2570" s="233"/>
    </row>
    <row r="2571" spans="17:34" x14ac:dyDescent="0.35">
      <c r="Q2571" s="218"/>
      <c r="AH2571" s="233"/>
    </row>
    <row r="2572" spans="17:34" x14ac:dyDescent="0.35">
      <c r="Q2572" s="218"/>
      <c r="AH2572" s="233"/>
    </row>
    <row r="2573" spans="17:34" x14ac:dyDescent="0.35">
      <c r="Q2573" s="218"/>
      <c r="AH2573" s="233"/>
    </row>
    <row r="2574" spans="17:34" x14ac:dyDescent="0.35">
      <c r="Q2574" s="218"/>
      <c r="AH2574" s="233"/>
    </row>
    <row r="2575" spans="17:34" x14ac:dyDescent="0.35">
      <c r="Q2575" s="218"/>
      <c r="AH2575" s="233"/>
    </row>
    <row r="2576" spans="17:34" x14ac:dyDescent="0.35">
      <c r="Q2576" s="218"/>
      <c r="AH2576" s="233"/>
    </row>
    <row r="2577" spans="17:34" x14ac:dyDescent="0.35">
      <c r="Q2577" s="218"/>
      <c r="AH2577" s="233"/>
    </row>
    <row r="2578" spans="17:34" x14ac:dyDescent="0.35">
      <c r="Q2578" s="218"/>
      <c r="AH2578" s="233"/>
    </row>
    <row r="2579" spans="17:34" x14ac:dyDescent="0.35">
      <c r="Q2579" s="218"/>
      <c r="AH2579" s="233"/>
    </row>
    <row r="2580" spans="17:34" x14ac:dyDescent="0.35">
      <c r="Q2580" s="218"/>
      <c r="AH2580" s="233"/>
    </row>
    <row r="2581" spans="17:34" x14ac:dyDescent="0.35">
      <c r="Q2581" s="218"/>
      <c r="AH2581" s="233"/>
    </row>
    <row r="2582" spans="17:34" x14ac:dyDescent="0.35">
      <c r="Q2582" s="218"/>
      <c r="AH2582" s="233"/>
    </row>
    <row r="2583" spans="17:34" x14ac:dyDescent="0.35">
      <c r="Q2583" s="218"/>
      <c r="AH2583" s="233"/>
    </row>
    <row r="2584" spans="17:34" x14ac:dyDescent="0.35">
      <c r="Q2584" s="218"/>
      <c r="AH2584" s="233"/>
    </row>
    <row r="2585" spans="17:34" x14ac:dyDescent="0.35">
      <c r="Q2585" s="218"/>
      <c r="AH2585" s="233"/>
    </row>
    <row r="2586" spans="17:34" x14ac:dyDescent="0.35">
      <c r="Q2586" s="218"/>
      <c r="AH2586" s="233"/>
    </row>
    <row r="2587" spans="17:34" x14ac:dyDescent="0.35">
      <c r="Q2587" s="218"/>
      <c r="AH2587" s="233"/>
    </row>
    <row r="2588" spans="17:34" x14ac:dyDescent="0.35">
      <c r="Q2588" s="218"/>
      <c r="AH2588" s="233"/>
    </row>
    <row r="2589" spans="17:34" x14ac:dyDescent="0.35">
      <c r="Q2589" s="218"/>
      <c r="AH2589" s="233"/>
    </row>
    <row r="2590" spans="17:34" x14ac:dyDescent="0.35">
      <c r="Q2590" s="218"/>
      <c r="AH2590" s="233"/>
    </row>
    <row r="2591" spans="17:34" x14ac:dyDescent="0.35">
      <c r="Q2591" s="218"/>
      <c r="AH2591" s="233"/>
    </row>
    <row r="2592" spans="17:34" x14ac:dyDescent="0.35">
      <c r="Q2592" s="218"/>
      <c r="AH2592" s="233"/>
    </row>
    <row r="2593" spans="17:34" x14ac:dyDescent="0.35">
      <c r="Q2593" s="218"/>
      <c r="AH2593" s="233"/>
    </row>
    <row r="2594" spans="17:34" x14ac:dyDescent="0.35">
      <c r="Q2594" s="218"/>
      <c r="AH2594" s="233"/>
    </row>
    <row r="2595" spans="17:34" x14ac:dyDescent="0.35">
      <c r="Q2595" s="218"/>
      <c r="AH2595" s="233"/>
    </row>
    <row r="2596" spans="17:34" x14ac:dyDescent="0.35">
      <c r="Q2596" s="218"/>
      <c r="AH2596" s="233"/>
    </row>
    <row r="2597" spans="17:34" x14ac:dyDescent="0.35">
      <c r="Q2597" s="218"/>
      <c r="AH2597" s="233"/>
    </row>
    <row r="2598" spans="17:34" x14ac:dyDescent="0.35">
      <c r="Q2598" s="218"/>
      <c r="AH2598" s="233"/>
    </row>
    <row r="2599" spans="17:34" x14ac:dyDescent="0.35">
      <c r="Q2599" s="218"/>
      <c r="AH2599" s="233"/>
    </row>
    <row r="2600" spans="17:34" x14ac:dyDescent="0.35">
      <c r="Q2600" s="218"/>
      <c r="AH2600" s="233"/>
    </row>
    <row r="2601" spans="17:34" x14ac:dyDescent="0.35">
      <c r="Q2601" s="218"/>
      <c r="AH2601" s="233"/>
    </row>
    <row r="2602" spans="17:34" x14ac:dyDescent="0.35">
      <c r="Q2602" s="218"/>
      <c r="AH2602" s="233"/>
    </row>
    <row r="2603" spans="17:34" x14ac:dyDescent="0.35">
      <c r="Q2603" s="218"/>
      <c r="AH2603" s="233"/>
    </row>
    <row r="2604" spans="17:34" x14ac:dyDescent="0.35">
      <c r="Q2604" s="218"/>
      <c r="AH2604" s="233"/>
    </row>
    <row r="2605" spans="17:34" x14ac:dyDescent="0.35">
      <c r="Q2605" s="218"/>
      <c r="AH2605" s="233"/>
    </row>
    <row r="2606" spans="17:34" x14ac:dyDescent="0.35">
      <c r="Q2606" s="218"/>
      <c r="AH2606" s="233"/>
    </row>
    <row r="2607" spans="17:34" x14ac:dyDescent="0.35">
      <c r="Q2607" s="218"/>
      <c r="AH2607" s="233"/>
    </row>
    <row r="2608" spans="17:34" x14ac:dyDescent="0.35">
      <c r="Q2608" s="218"/>
      <c r="AH2608" s="233"/>
    </row>
    <row r="2609" spans="17:34" x14ac:dyDescent="0.35">
      <c r="Q2609" s="218"/>
      <c r="AH2609" s="233"/>
    </row>
    <row r="2610" spans="17:34" x14ac:dyDescent="0.35">
      <c r="Q2610" s="218"/>
      <c r="AH2610" s="233"/>
    </row>
    <row r="2611" spans="17:34" x14ac:dyDescent="0.35">
      <c r="Q2611" s="218"/>
      <c r="AH2611" s="233"/>
    </row>
    <row r="2612" spans="17:34" x14ac:dyDescent="0.35">
      <c r="Q2612" s="218"/>
      <c r="AH2612" s="233"/>
    </row>
    <row r="2613" spans="17:34" x14ac:dyDescent="0.35">
      <c r="Q2613" s="218"/>
      <c r="AH2613" s="233"/>
    </row>
    <row r="2614" spans="17:34" x14ac:dyDescent="0.35">
      <c r="Q2614" s="218"/>
      <c r="AH2614" s="233"/>
    </row>
    <row r="2615" spans="17:34" x14ac:dyDescent="0.35">
      <c r="Q2615" s="218"/>
      <c r="AH2615" s="233"/>
    </row>
    <row r="2616" spans="17:34" x14ac:dyDescent="0.35">
      <c r="Q2616" s="218"/>
      <c r="AH2616" s="233"/>
    </row>
    <row r="2617" spans="17:34" x14ac:dyDescent="0.35">
      <c r="Q2617" s="218"/>
      <c r="AH2617" s="233"/>
    </row>
    <row r="2618" spans="17:34" x14ac:dyDescent="0.35">
      <c r="Q2618" s="218"/>
      <c r="AH2618" s="233"/>
    </row>
    <row r="2619" spans="17:34" x14ac:dyDescent="0.35">
      <c r="Q2619" s="218"/>
      <c r="AH2619" s="233"/>
    </row>
    <row r="2620" spans="17:34" x14ac:dyDescent="0.35">
      <c r="Q2620" s="218"/>
      <c r="AH2620" s="233"/>
    </row>
    <row r="2621" spans="17:34" x14ac:dyDescent="0.35">
      <c r="Q2621" s="218"/>
      <c r="AH2621" s="233"/>
    </row>
    <row r="2622" spans="17:34" x14ac:dyDescent="0.35">
      <c r="Q2622" s="218"/>
      <c r="AH2622" s="233"/>
    </row>
    <row r="2623" spans="17:34" x14ac:dyDescent="0.35">
      <c r="Q2623" s="218"/>
      <c r="AH2623" s="233"/>
    </row>
    <row r="2624" spans="17:34" x14ac:dyDescent="0.35">
      <c r="Q2624" s="218"/>
      <c r="AH2624" s="233"/>
    </row>
    <row r="2625" spans="17:34" x14ac:dyDescent="0.35">
      <c r="Q2625" s="218"/>
      <c r="AH2625" s="233"/>
    </row>
    <row r="2626" spans="17:34" x14ac:dyDescent="0.35">
      <c r="Q2626" s="218"/>
      <c r="AH2626" s="233"/>
    </row>
    <row r="2627" spans="17:34" x14ac:dyDescent="0.35">
      <c r="Q2627" s="218"/>
      <c r="AH2627" s="233"/>
    </row>
    <row r="2628" spans="17:34" x14ac:dyDescent="0.35">
      <c r="Q2628" s="218"/>
      <c r="AH2628" s="233"/>
    </row>
    <row r="2629" spans="17:34" x14ac:dyDescent="0.35">
      <c r="Q2629" s="218"/>
      <c r="AH2629" s="233"/>
    </row>
    <row r="2630" spans="17:34" x14ac:dyDescent="0.35">
      <c r="Q2630" s="218"/>
      <c r="AH2630" s="233"/>
    </row>
    <row r="2631" spans="17:34" x14ac:dyDescent="0.35">
      <c r="Q2631" s="218"/>
      <c r="AH2631" s="233"/>
    </row>
    <row r="2632" spans="17:34" x14ac:dyDescent="0.35">
      <c r="Q2632" s="218"/>
      <c r="AH2632" s="233"/>
    </row>
    <row r="2633" spans="17:34" x14ac:dyDescent="0.35">
      <c r="Q2633" s="218"/>
      <c r="AH2633" s="233"/>
    </row>
    <row r="2634" spans="17:34" x14ac:dyDescent="0.35">
      <c r="Q2634" s="218"/>
      <c r="AH2634" s="233"/>
    </row>
    <row r="2635" spans="17:34" x14ac:dyDescent="0.35">
      <c r="Q2635" s="218"/>
      <c r="AH2635" s="233"/>
    </row>
    <row r="2636" spans="17:34" x14ac:dyDescent="0.35">
      <c r="Q2636" s="218"/>
      <c r="AH2636" s="233"/>
    </row>
    <row r="2637" spans="17:34" x14ac:dyDescent="0.35">
      <c r="Q2637" s="218"/>
      <c r="AH2637" s="233"/>
    </row>
    <row r="2638" spans="17:34" x14ac:dyDescent="0.35">
      <c r="Q2638" s="218"/>
      <c r="AH2638" s="233"/>
    </row>
    <row r="2639" spans="17:34" x14ac:dyDescent="0.35">
      <c r="Q2639" s="218"/>
      <c r="AH2639" s="233"/>
    </row>
    <row r="2640" spans="17:34" x14ac:dyDescent="0.35">
      <c r="Q2640" s="218"/>
      <c r="AH2640" s="233"/>
    </row>
    <row r="2641" spans="17:34" x14ac:dyDescent="0.35">
      <c r="Q2641" s="218"/>
      <c r="AH2641" s="233"/>
    </row>
    <row r="2642" spans="17:34" x14ac:dyDescent="0.35">
      <c r="Q2642" s="218"/>
      <c r="AH2642" s="233"/>
    </row>
    <row r="2643" spans="17:34" x14ac:dyDescent="0.35">
      <c r="Q2643" s="218"/>
      <c r="AH2643" s="233"/>
    </row>
    <row r="2644" spans="17:34" x14ac:dyDescent="0.35">
      <c r="Q2644" s="218"/>
      <c r="AH2644" s="233"/>
    </row>
    <row r="2645" spans="17:34" x14ac:dyDescent="0.35">
      <c r="Q2645" s="218"/>
      <c r="AH2645" s="233"/>
    </row>
    <row r="2646" spans="17:34" x14ac:dyDescent="0.35">
      <c r="Q2646" s="218"/>
      <c r="AH2646" s="233"/>
    </row>
    <row r="2647" spans="17:34" x14ac:dyDescent="0.35">
      <c r="Q2647" s="218"/>
      <c r="AH2647" s="233"/>
    </row>
    <row r="2648" spans="17:34" x14ac:dyDescent="0.35">
      <c r="Q2648" s="218"/>
      <c r="AH2648" s="233"/>
    </row>
    <row r="2649" spans="17:34" x14ac:dyDescent="0.35">
      <c r="Q2649" s="218"/>
      <c r="AH2649" s="233"/>
    </row>
    <row r="2650" spans="17:34" x14ac:dyDescent="0.35">
      <c r="Q2650" s="218"/>
      <c r="AH2650" s="233"/>
    </row>
    <row r="2651" spans="17:34" x14ac:dyDescent="0.35">
      <c r="Q2651" s="218"/>
      <c r="AH2651" s="233"/>
    </row>
    <row r="2652" spans="17:34" x14ac:dyDescent="0.35">
      <c r="Q2652" s="218"/>
      <c r="AH2652" s="233"/>
    </row>
    <row r="2653" spans="17:34" x14ac:dyDescent="0.35">
      <c r="Q2653" s="218"/>
      <c r="AH2653" s="233"/>
    </row>
    <row r="2654" spans="17:34" x14ac:dyDescent="0.35">
      <c r="Q2654" s="218"/>
      <c r="AH2654" s="233"/>
    </row>
    <row r="2655" spans="17:34" x14ac:dyDescent="0.35">
      <c r="Q2655" s="218"/>
      <c r="AH2655" s="233"/>
    </row>
    <row r="2656" spans="17:34" x14ac:dyDescent="0.35">
      <c r="Q2656" s="218"/>
      <c r="AH2656" s="233"/>
    </row>
    <row r="2657" spans="17:34" x14ac:dyDescent="0.35">
      <c r="Q2657" s="218"/>
      <c r="AH2657" s="233"/>
    </row>
    <row r="2658" spans="17:34" x14ac:dyDescent="0.35">
      <c r="Q2658" s="218"/>
      <c r="AH2658" s="233"/>
    </row>
    <row r="2659" spans="17:34" x14ac:dyDescent="0.35">
      <c r="Q2659" s="218"/>
      <c r="AH2659" s="233"/>
    </row>
    <row r="2660" spans="17:34" x14ac:dyDescent="0.35">
      <c r="Q2660" s="218"/>
      <c r="AH2660" s="233"/>
    </row>
    <row r="2661" spans="17:34" x14ac:dyDescent="0.35">
      <c r="Q2661" s="218"/>
      <c r="AH2661" s="233"/>
    </row>
    <row r="2662" spans="17:34" x14ac:dyDescent="0.35">
      <c r="Q2662" s="218"/>
      <c r="AH2662" s="233"/>
    </row>
    <row r="2663" spans="17:34" x14ac:dyDescent="0.35">
      <c r="Q2663" s="218"/>
      <c r="AH2663" s="233"/>
    </row>
    <row r="2664" spans="17:34" x14ac:dyDescent="0.35">
      <c r="Q2664" s="218"/>
      <c r="AH2664" s="233"/>
    </row>
    <row r="2665" spans="17:34" x14ac:dyDescent="0.35">
      <c r="Q2665" s="218"/>
      <c r="AH2665" s="233"/>
    </row>
    <row r="2666" spans="17:34" x14ac:dyDescent="0.35">
      <c r="Q2666" s="218"/>
      <c r="AH2666" s="233"/>
    </row>
    <row r="2667" spans="17:34" x14ac:dyDescent="0.35">
      <c r="Q2667" s="218"/>
      <c r="AH2667" s="233"/>
    </row>
    <row r="2668" spans="17:34" x14ac:dyDescent="0.35">
      <c r="Q2668" s="218"/>
      <c r="AH2668" s="233"/>
    </row>
    <row r="2669" spans="17:34" x14ac:dyDescent="0.35">
      <c r="Q2669" s="218"/>
      <c r="AH2669" s="233"/>
    </row>
    <row r="2670" spans="17:34" x14ac:dyDescent="0.35">
      <c r="Q2670" s="218"/>
      <c r="AH2670" s="233"/>
    </row>
    <row r="2671" spans="17:34" x14ac:dyDescent="0.35">
      <c r="Q2671" s="218"/>
      <c r="AH2671" s="233"/>
    </row>
    <row r="2672" spans="17:34" x14ac:dyDescent="0.35">
      <c r="Q2672" s="218"/>
      <c r="AH2672" s="233"/>
    </row>
    <row r="2673" spans="17:34" x14ac:dyDescent="0.35">
      <c r="Q2673" s="218"/>
      <c r="AH2673" s="233"/>
    </row>
    <row r="2674" spans="17:34" x14ac:dyDescent="0.35">
      <c r="Q2674" s="218"/>
      <c r="AH2674" s="233"/>
    </row>
    <row r="2675" spans="17:34" x14ac:dyDescent="0.35">
      <c r="Q2675" s="218"/>
      <c r="AH2675" s="233"/>
    </row>
    <row r="2676" spans="17:34" x14ac:dyDescent="0.35">
      <c r="Q2676" s="218"/>
      <c r="AH2676" s="233"/>
    </row>
    <row r="2677" spans="17:34" x14ac:dyDescent="0.35">
      <c r="Q2677" s="218"/>
      <c r="AH2677" s="233"/>
    </row>
    <row r="2678" spans="17:34" x14ac:dyDescent="0.35">
      <c r="Q2678" s="218"/>
      <c r="AH2678" s="233"/>
    </row>
    <row r="2679" spans="17:34" x14ac:dyDescent="0.35">
      <c r="Q2679" s="218"/>
      <c r="AH2679" s="233"/>
    </row>
    <row r="2680" spans="17:34" x14ac:dyDescent="0.35">
      <c r="Q2680" s="218"/>
      <c r="AH2680" s="233"/>
    </row>
    <row r="2681" spans="17:34" x14ac:dyDescent="0.35">
      <c r="Q2681" s="218"/>
      <c r="AH2681" s="233"/>
    </row>
    <row r="2682" spans="17:34" x14ac:dyDescent="0.35">
      <c r="Q2682" s="218"/>
      <c r="AH2682" s="233"/>
    </row>
    <row r="2683" spans="17:34" x14ac:dyDescent="0.35">
      <c r="Q2683" s="218"/>
      <c r="AH2683" s="233"/>
    </row>
    <row r="2684" spans="17:34" x14ac:dyDescent="0.35">
      <c r="Q2684" s="218"/>
      <c r="AH2684" s="233"/>
    </row>
    <row r="2685" spans="17:34" x14ac:dyDescent="0.35">
      <c r="Q2685" s="218"/>
      <c r="AH2685" s="233"/>
    </row>
    <row r="2686" spans="17:34" x14ac:dyDescent="0.35">
      <c r="Q2686" s="218"/>
      <c r="AH2686" s="233"/>
    </row>
    <row r="2687" spans="17:34" x14ac:dyDescent="0.35">
      <c r="Q2687" s="218"/>
      <c r="AH2687" s="233"/>
    </row>
    <row r="2688" spans="17:34" x14ac:dyDescent="0.35">
      <c r="Q2688" s="218"/>
      <c r="AH2688" s="233"/>
    </row>
    <row r="2689" spans="17:34" x14ac:dyDescent="0.35">
      <c r="Q2689" s="218"/>
      <c r="AH2689" s="233"/>
    </row>
    <row r="2690" spans="17:34" x14ac:dyDescent="0.35">
      <c r="Q2690" s="218"/>
      <c r="AH2690" s="233"/>
    </row>
    <row r="2691" spans="17:34" x14ac:dyDescent="0.35">
      <c r="Q2691" s="218"/>
      <c r="AH2691" s="233"/>
    </row>
    <row r="2692" spans="17:34" x14ac:dyDescent="0.35">
      <c r="Q2692" s="218"/>
      <c r="AH2692" s="233"/>
    </row>
    <row r="2693" spans="17:34" x14ac:dyDescent="0.35">
      <c r="Q2693" s="218"/>
      <c r="AH2693" s="233"/>
    </row>
    <row r="2694" spans="17:34" x14ac:dyDescent="0.35">
      <c r="Q2694" s="218"/>
      <c r="AH2694" s="233"/>
    </row>
    <row r="2695" spans="17:34" x14ac:dyDescent="0.35">
      <c r="Q2695" s="218"/>
      <c r="AH2695" s="233"/>
    </row>
    <row r="2696" spans="17:34" x14ac:dyDescent="0.35">
      <c r="Q2696" s="218"/>
      <c r="AH2696" s="233"/>
    </row>
    <row r="2697" spans="17:34" x14ac:dyDescent="0.35">
      <c r="Q2697" s="218"/>
      <c r="AH2697" s="233"/>
    </row>
    <row r="2698" spans="17:34" x14ac:dyDescent="0.35">
      <c r="Q2698" s="218"/>
      <c r="AH2698" s="233"/>
    </row>
    <row r="2699" spans="17:34" x14ac:dyDescent="0.35">
      <c r="Q2699" s="218"/>
      <c r="AH2699" s="233"/>
    </row>
    <row r="2700" spans="17:34" x14ac:dyDescent="0.35">
      <c r="Q2700" s="218"/>
      <c r="AH2700" s="233"/>
    </row>
    <row r="2701" spans="17:34" x14ac:dyDescent="0.35">
      <c r="Q2701" s="218"/>
      <c r="AH2701" s="233"/>
    </row>
    <row r="2702" spans="17:34" x14ac:dyDescent="0.35">
      <c r="Q2702" s="218"/>
      <c r="AH2702" s="233"/>
    </row>
    <row r="2703" spans="17:34" x14ac:dyDescent="0.35">
      <c r="Q2703" s="218"/>
      <c r="AH2703" s="233"/>
    </row>
    <row r="2704" spans="17:34" x14ac:dyDescent="0.35">
      <c r="Q2704" s="218"/>
      <c r="AH2704" s="233"/>
    </row>
    <row r="2705" spans="17:34" x14ac:dyDescent="0.35">
      <c r="Q2705" s="218"/>
      <c r="AH2705" s="233"/>
    </row>
    <row r="2706" spans="17:34" x14ac:dyDescent="0.35">
      <c r="Q2706" s="218"/>
      <c r="AH2706" s="233"/>
    </row>
    <row r="2707" spans="17:34" x14ac:dyDescent="0.35">
      <c r="Q2707" s="218"/>
      <c r="AH2707" s="233"/>
    </row>
    <row r="2708" spans="17:34" x14ac:dyDescent="0.35">
      <c r="Q2708" s="218"/>
      <c r="AH2708" s="233"/>
    </row>
    <row r="2709" spans="17:34" x14ac:dyDescent="0.35">
      <c r="Q2709" s="218"/>
      <c r="AH2709" s="233"/>
    </row>
    <row r="2710" spans="17:34" x14ac:dyDescent="0.35">
      <c r="Q2710" s="218"/>
      <c r="AH2710" s="233"/>
    </row>
    <row r="2711" spans="17:34" x14ac:dyDescent="0.35">
      <c r="Q2711" s="218"/>
      <c r="AH2711" s="233"/>
    </row>
    <row r="2712" spans="17:34" x14ac:dyDescent="0.35">
      <c r="Q2712" s="218"/>
      <c r="AH2712" s="233"/>
    </row>
    <row r="2713" spans="17:34" x14ac:dyDescent="0.35">
      <c r="Q2713" s="218"/>
      <c r="AH2713" s="233"/>
    </row>
    <row r="2714" spans="17:34" x14ac:dyDescent="0.35">
      <c r="Q2714" s="218"/>
      <c r="AH2714" s="233"/>
    </row>
    <row r="2715" spans="17:34" x14ac:dyDescent="0.35">
      <c r="Q2715" s="218"/>
      <c r="AH2715" s="233"/>
    </row>
    <row r="2716" spans="17:34" x14ac:dyDescent="0.35">
      <c r="Q2716" s="218"/>
      <c r="AH2716" s="233"/>
    </row>
    <row r="2717" spans="17:34" x14ac:dyDescent="0.35">
      <c r="Q2717" s="218"/>
      <c r="AH2717" s="233"/>
    </row>
    <row r="2718" spans="17:34" x14ac:dyDescent="0.35">
      <c r="Q2718" s="218"/>
      <c r="AH2718" s="233"/>
    </row>
    <row r="2719" spans="17:34" x14ac:dyDescent="0.35">
      <c r="Q2719" s="218"/>
      <c r="AH2719" s="233"/>
    </row>
    <row r="2720" spans="17:34" x14ac:dyDescent="0.35">
      <c r="Q2720" s="218"/>
      <c r="AH2720" s="233"/>
    </row>
    <row r="2721" spans="17:34" x14ac:dyDescent="0.35">
      <c r="Q2721" s="218"/>
      <c r="AH2721" s="233"/>
    </row>
    <row r="2722" spans="17:34" x14ac:dyDescent="0.35">
      <c r="Q2722" s="218"/>
      <c r="AH2722" s="233"/>
    </row>
    <row r="2723" spans="17:34" x14ac:dyDescent="0.35">
      <c r="Q2723" s="218"/>
      <c r="AH2723" s="233"/>
    </row>
    <row r="2724" spans="17:34" x14ac:dyDescent="0.35">
      <c r="Q2724" s="218"/>
      <c r="AH2724" s="233"/>
    </row>
    <row r="2725" spans="17:34" x14ac:dyDescent="0.35">
      <c r="Q2725" s="218"/>
      <c r="AH2725" s="233"/>
    </row>
    <row r="2726" spans="17:34" x14ac:dyDescent="0.35">
      <c r="Q2726" s="218"/>
      <c r="AH2726" s="233"/>
    </row>
    <row r="2727" spans="17:34" x14ac:dyDescent="0.35">
      <c r="Q2727" s="218"/>
      <c r="AH2727" s="233"/>
    </row>
    <row r="2728" spans="17:34" x14ac:dyDescent="0.35">
      <c r="Q2728" s="218"/>
      <c r="AH2728" s="233"/>
    </row>
    <row r="2729" spans="17:34" x14ac:dyDescent="0.35">
      <c r="Q2729" s="218"/>
      <c r="AH2729" s="233"/>
    </row>
    <row r="2730" spans="17:34" x14ac:dyDescent="0.35">
      <c r="Q2730" s="218"/>
      <c r="AH2730" s="233"/>
    </row>
    <row r="2731" spans="17:34" x14ac:dyDescent="0.35">
      <c r="Q2731" s="218"/>
      <c r="AH2731" s="233"/>
    </row>
    <row r="2732" spans="17:34" x14ac:dyDescent="0.35">
      <c r="Q2732" s="218"/>
      <c r="AH2732" s="233"/>
    </row>
    <row r="2733" spans="17:34" x14ac:dyDescent="0.35">
      <c r="Q2733" s="218"/>
      <c r="AH2733" s="233"/>
    </row>
    <row r="2734" spans="17:34" x14ac:dyDescent="0.35">
      <c r="Q2734" s="218"/>
      <c r="AH2734" s="233"/>
    </row>
    <row r="2735" spans="17:34" x14ac:dyDescent="0.35">
      <c r="Q2735" s="218"/>
      <c r="AH2735" s="233"/>
    </row>
    <row r="2736" spans="17:34" x14ac:dyDescent="0.35">
      <c r="Q2736" s="218"/>
      <c r="AH2736" s="233"/>
    </row>
    <row r="2737" spans="17:34" x14ac:dyDescent="0.35">
      <c r="Q2737" s="218"/>
      <c r="AH2737" s="233"/>
    </row>
    <row r="2738" spans="17:34" x14ac:dyDescent="0.35">
      <c r="Q2738" s="218"/>
      <c r="AH2738" s="233"/>
    </row>
    <row r="2739" spans="17:34" x14ac:dyDescent="0.35">
      <c r="Q2739" s="218"/>
      <c r="AH2739" s="233"/>
    </row>
    <row r="2740" spans="17:34" x14ac:dyDescent="0.35">
      <c r="Q2740" s="218"/>
      <c r="AH2740" s="233"/>
    </row>
    <row r="2741" spans="17:34" x14ac:dyDescent="0.35">
      <c r="Q2741" s="218"/>
      <c r="AH2741" s="233"/>
    </row>
    <row r="2742" spans="17:34" x14ac:dyDescent="0.35">
      <c r="Q2742" s="218"/>
      <c r="AH2742" s="233"/>
    </row>
    <row r="2743" spans="17:34" x14ac:dyDescent="0.35">
      <c r="Q2743" s="218"/>
      <c r="AH2743" s="233"/>
    </row>
    <row r="2744" spans="17:34" x14ac:dyDescent="0.35">
      <c r="Q2744" s="218"/>
      <c r="AH2744" s="233"/>
    </row>
    <row r="2745" spans="17:34" x14ac:dyDescent="0.35">
      <c r="Q2745" s="218"/>
      <c r="AH2745" s="233"/>
    </row>
    <row r="2746" spans="17:34" x14ac:dyDescent="0.35">
      <c r="Q2746" s="218"/>
      <c r="AH2746" s="233"/>
    </row>
    <row r="2747" spans="17:34" x14ac:dyDescent="0.35">
      <c r="Q2747" s="218"/>
      <c r="AH2747" s="233"/>
    </row>
    <row r="2748" spans="17:34" x14ac:dyDescent="0.35">
      <c r="Q2748" s="218"/>
      <c r="AH2748" s="233"/>
    </row>
    <row r="2749" spans="17:34" x14ac:dyDescent="0.35">
      <c r="Q2749" s="218"/>
      <c r="AH2749" s="233"/>
    </row>
    <row r="2750" spans="17:34" x14ac:dyDescent="0.35">
      <c r="Q2750" s="218"/>
      <c r="AH2750" s="233"/>
    </row>
    <row r="2751" spans="17:34" x14ac:dyDescent="0.35">
      <c r="Q2751" s="218"/>
      <c r="AH2751" s="233"/>
    </row>
    <row r="2752" spans="17:34" x14ac:dyDescent="0.35">
      <c r="Q2752" s="218"/>
      <c r="AH2752" s="233"/>
    </row>
    <row r="2753" spans="17:34" x14ac:dyDescent="0.35">
      <c r="Q2753" s="218"/>
      <c r="AH2753" s="233"/>
    </row>
    <row r="2754" spans="17:34" x14ac:dyDescent="0.35">
      <c r="Q2754" s="218"/>
      <c r="AH2754" s="233"/>
    </row>
    <row r="2755" spans="17:34" x14ac:dyDescent="0.35">
      <c r="Q2755" s="218"/>
      <c r="AH2755" s="233"/>
    </row>
    <row r="2756" spans="17:34" x14ac:dyDescent="0.35">
      <c r="Q2756" s="218"/>
      <c r="AH2756" s="233"/>
    </row>
    <row r="2757" spans="17:34" x14ac:dyDescent="0.35">
      <c r="Q2757" s="218"/>
      <c r="AH2757" s="233"/>
    </row>
    <row r="2758" spans="17:34" x14ac:dyDescent="0.35">
      <c r="Q2758" s="218"/>
      <c r="AH2758" s="233"/>
    </row>
    <row r="2759" spans="17:34" x14ac:dyDescent="0.35">
      <c r="Q2759" s="218"/>
      <c r="AH2759" s="233"/>
    </row>
    <row r="2760" spans="17:34" x14ac:dyDescent="0.35">
      <c r="Q2760" s="218"/>
      <c r="AH2760" s="233"/>
    </row>
    <row r="2761" spans="17:34" x14ac:dyDescent="0.35">
      <c r="Q2761" s="218"/>
      <c r="AH2761" s="233"/>
    </row>
    <row r="2762" spans="17:34" x14ac:dyDescent="0.35">
      <c r="Q2762" s="218"/>
      <c r="AH2762" s="233"/>
    </row>
    <row r="2763" spans="17:34" x14ac:dyDescent="0.35">
      <c r="Q2763" s="218"/>
      <c r="AH2763" s="233"/>
    </row>
    <row r="2764" spans="17:34" x14ac:dyDescent="0.35">
      <c r="Q2764" s="218"/>
      <c r="AH2764" s="233"/>
    </row>
    <row r="2765" spans="17:34" x14ac:dyDescent="0.35">
      <c r="Q2765" s="218"/>
      <c r="AH2765" s="233"/>
    </row>
    <row r="2766" spans="17:34" x14ac:dyDescent="0.35">
      <c r="Q2766" s="218"/>
      <c r="AH2766" s="233"/>
    </row>
    <row r="2767" spans="17:34" x14ac:dyDescent="0.35">
      <c r="Q2767" s="218"/>
      <c r="AH2767" s="233"/>
    </row>
    <row r="2768" spans="17:34" x14ac:dyDescent="0.35">
      <c r="Q2768" s="218"/>
      <c r="AH2768" s="233"/>
    </row>
    <row r="2769" spans="17:34" x14ac:dyDescent="0.35">
      <c r="Q2769" s="218"/>
      <c r="AH2769" s="233"/>
    </row>
    <row r="2770" spans="17:34" x14ac:dyDescent="0.35">
      <c r="Q2770" s="218"/>
      <c r="AH2770" s="233"/>
    </row>
    <row r="2771" spans="17:34" x14ac:dyDescent="0.35">
      <c r="Q2771" s="218"/>
      <c r="AH2771" s="233"/>
    </row>
    <row r="2772" spans="17:34" x14ac:dyDescent="0.35">
      <c r="Q2772" s="218"/>
      <c r="AH2772" s="233"/>
    </row>
    <row r="2773" spans="17:34" x14ac:dyDescent="0.35">
      <c r="Q2773" s="218"/>
      <c r="AH2773" s="233"/>
    </row>
    <row r="2774" spans="17:34" x14ac:dyDescent="0.35">
      <c r="Q2774" s="218"/>
      <c r="AH2774" s="233"/>
    </row>
    <row r="2775" spans="17:34" x14ac:dyDescent="0.35">
      <c r="Q2775" s="218"/>
      <c r="AH2775" s="233"/>
    </row>
    <row r="2776" spans="17:34" x14ac:dyDescent="0.35">
      <c r="Q2776" s="218"/>
      <c r="AH2776" s="233"/>
    </row>
    <row r="2777" spans="17:34" x14ac:dyDescent="0.35">
      <c r="Q2777" s="218"/>
      <c r="AH2777" s="233"/>
    </row>
    <row r="2778" spans="17:34" x14ac:dyDescent="0.35">
      <c r="Q2778" s="218"/>
      <c r="AH2778" s="233"/>
    </row>
    <row r="2779" spans="17:34" x14ac:dyDescent="0.35">
      <c r="Q2779" s="218"/>
      <c r="AH2779" s="233"/>
    </row>
    <row r="2780" spans="17:34" x14ac:dyDescent="0.35">
      <c r="Q2780" s="218"/>
      <c r="AH2780" s="233"/>
    </row>
    <row r="2781" spans="17:34" x14ac:dyDescent="0.35">
      <c r="Q2781" s="218"/>
      <c r="AH2781" s="233"/>
    </row>
    <row r="2782" spans="17:34" x14ac:dyDescent="0.35">
      <c r="Q2782" s="218"/>
      <c r="AH2782" s="233"/>
    </row>
    <row r="2783" spans="17:34" x14ac:dyDescent="0.35">
      <c r="Q2783" s="218"/>
      <c r="AH2783" s="233"/>
    </row>
    <row r="2784" spans="17:34" x14ac:dyDescent="0.35">
      <c r="Q2784" s="218"/>
      <c r="AH2784" s="233"/>
    </row>
    <row r="2785" spans="17:34" x14ac:dyDescent="0.35">
      <c r="Q2785" s="218"/>
      <c r="AH2785" s="233"/>
    </row>
    <row r="2786" spans="17:34" x14ac:dyDescent="0.35">
      <c r="Q2786" s="218"/>
      <c r="AH2786" s="233"/>
    </row>
    <row r="2787" spans="17:34" x14ac:dyDescent="0.35">
      <c r="Q2787" s="218"/>
      <c r="AH2787" s="233"/>
    </row>
    <row r="2788" spans="17:34" x14ac:dyDescent="0.35">
      <c r="Q2788" s="218"/>
      <c r="AH2788" s="233"/>
    </row>
    <row r="2789" spans="17:34" x14ac:dyDescent="0.35">
      <c r="Q2789" s="218"/>
      <c r="AH2789" s="233"/>
    </row>
    <row r="2790" spans="17:34" x14ac:dyDescent="0.35">
      <c r="Q2790" s="218"/>
      <c r="AH2790" s="233"/>
    </row>
    <row r="2791" spans="17:34" x14ac:dyDescent="0.35">
      <c r="Q2791" s="218"/>
      <c r="AH2791" s="233"/>
    </row>
    <row r="2792" spans="17:34" x14ac:dyDescent="0.35">
      <c r="Q2792" s="218"/>
      <c r="AH2792" s="233"/>
    </row>
    <row r="2793" spans="17:34" x14ac:dyDescent="0.35">
      <c r="Q2793" s="218"/>
      <c r="AH2793" s="233"/>
    </row>
    <row r="2794" spans="17:34" x14ac:dyDescent="0.35">
      <c r="Q2794" s="218"/>
      <c r="AH2794" s="233"/>
    </row>
    <row r="2795" spans="17:34" x14ac:dyDescent="0.35">
      <c r="Q2795" s="218"/>
      <c r="AH2795" s="233"/>
    </row>
    <row r="2796" spans="17:34" x14ac:dyDescent="0.35">
      <c r="Q2796" s="218"/>
      <c r="AH2796" s="233"/>
    </row>
    <row r="2797" spans="17:34" x14ac:dyDescent="0.35">
      <c r="Q2797" s="218"/>
      <c r="AH2797" s="233"/>
    </row>
    <row r="2798" spans="17:34" x14ac:dyDescent="0.35">
      <c r="Q2798" s="218"/>
      <c r="AH2798" s="233"/>
    </row>
    <row r="2799" spans="17:34" x14ac:dyDescent="0.35">
      <c r="Q2799" s="218"/>
      <c r="AH2799" s="233"/>
    </row>
    <row r="2800" spans="17:34" x14ac:dyDescent="0.35">
      <c r="Q2800" s="218"/>
      <c r="AH2800" s="233"/>
    </row>
    <row r="2801" spans="17:34" x14ac:dyDescent="0.35">
      <c r="Q2801" s="218"/>
      <c r="AH2801" s="233"/>
    </row>
    <row r="2802" spans="17:34" x14ac:dyDescent="0.35">
      <c r="Q2802" s="218"/>
      <c r="AH2802" s="233"/>
    </row>
    <row r="2803" spans="17:34" x14ac:dyDescent="0.35">
      <c r="Q2803" s="218"/>
      <c r="AH2803" s="233"/>
    </row>
    <row r="2804" spans="17:34" x14ac:dyDescent="0.35">
      <c r="Q2804" s="218"/>
      <c r="AH2804" s="233"/>
    </row>
    <row r="2805" spans="17:34" x14ac:dyDescent="0.35">
      <c r="Q2805" s="218"/>
      <c r="AH2805" s="233"/>
    </row>
    <row r="2806" spans="17:34" x14ac:dyDescent="0.35">
      <c r="Q2806" s="218"/>
      <c r="AH2806" s="233"/>
    </row>
    <row r="2807" spans="17:34" x14ac:dyDescent="0.35">
      <c r="Q2807" s="218"/>
      <c r="AH2807" s="233"/>
    </row>
    <row r="2808" spans="17:34" x14ac:dyDescent="0.35">
      <c r="Q2808" s="218"/>
      <c r="AH2808" s="233"/>
    </row>
    <row r="2809" spans="17:34" x14ac:dyDescent="0.35">
      <c r="Q2809" s="218"/>
      <c r="AH2809" s="233"/>
    </row>
    <row r="2810" spans="17:34" x14ac:dyDescent="0.35">
      <c r="Q2810" s="218"/>
      <c r="AH2810" s="233"/>
    </row>
    <row r="2811" spans="17:34" x14ac:dyDescent="0.35">
      <c r="Q2811" s="218"/>
      <c r="AH2811" s="233"/>
    </row>
    <row r="2812" spans="17:34" x14ac:dyDescent="0.35">
      <c r="Q2812" s="218"/>
      <c r="AH2812" s="233"/>
    </row>
    <row r="2813" spans="17:34" x14ac:dyDescent="0.35">
      <c r="Q2813" s="218"/>
      <c r="AH2813" s="233"/>
    </row>
    <row r="2814" spans="17:34" x14ac:dyDescent="0.35">
      <c r="Q2814" s="218"/>
      <c r="AH2814" s="233"/>
    </row>
    <row r="2815" spans="17:34" x14ac:dyDescent="0.35">
      <c r="Q2815" s="218"/>
      <c r="AH2815" s="233"/>
    </row>
    <row r="2816" spans="17:34" x14ac:dyDescent="0.35">
      <c r="Q2816" s="218"/>
      <c r="AH2816" s="233"/>
    </row>
    <row r="2817" spans="17:34" x14ac:dyDescent="0.35">
      <c r="Q2817" s="218"/>
      <c r="AH2817" s="233"/>
    </row>
    <row r="2818" spans="17:34" x14ac:dyDescent="0.35">
      <c r="Q2818" s="218"/>
      <c r="AH2818" s="233"/>
    </row>
    <row r="2819" spans="17:34" x14ac:dyDescent="0.35">
      <c r="Q2819" s="218"/>
      <c r="AH2819" s="233"/>
    </row>
    <row r="2820" spans="17:34" x14ac:dyDescent="0.35">
      <c r="Q2820" s="218"/>
      <c r="AH2820" s="233"/>
    </row>
    <row r="2821" spans="17:34" x14ac:dyDescent="0.35">
      <c r="Q2821" s="218"/>
      <c r="AH2821" s="233"/>
    </row>
    <row r="2822" spans="17:34" x14ac:dyDescent="0.35">
      <c r="Q2822" s="218"/>
      <c r="AH2822" s="233"/>
    </row>
    <row r="2823" spans="17:34" x14ac:dyDescent="0.35">
      <c r="Q2823" s="218"/>
      <c r="AH2823" s="233"/>
    </row>
    <row r="2824" spans="17:34" x14ac:dyDescent="0.35">
      <c r="Q2824" s="218"/>
      <c r="AH2824" s="233"/>
    </row>
    <row r="2825" spans="17:34" x14ac:dyDescent="0.35">
      <c r="Q2825" s="218"/>
      <c r="AH2825" s="233"/>
    </row>
    <row r="2826" spans="17:34" x14ac:dyDescent="0.35">
      <c r="Q2826" s="218"/>
      <c r="AH2826" s="233"/>
    </row>
    <row r="2827" spans="17:34" x14ac:dyDescent="0.35">
      <c r="Q2827" s="218"/>
      <c r="AH2827" s="233"/>
    </row>
    <row r="2828" spans="17:34" x14ac:dyDescent="0.35">
      <c r="Q2828" s="218"/>
      <c r="AH2828" s="233"/>
    </row>
    <row r="2829" spans="17:34" x14ac:dyDescent="0.35">
      <c r="Q2829" s="218"/>
      <c r="AH2829" s="233"/>
    </row>
    <row r="2830" spans="17:34" x14ac:dyDescent="0.35">
      <c r="Q2830" s="218"/>
      <c r="AH2830" s="233"/>
    </row>
    <row r="2831" spans="17:34" x14ac:dyDescent="0.35">
      <c r="Q2831" s="218"/>
      <c r="AH2831" s="233"/>
    </row>
    <row r="2832" spans="17:34" x14ac:dyDescent="0.35">
      <c r="Q2832" s="218"/>
      <c r="AH2832" s="233"/>
    </row>
    <row r="2833" spans="17:34" x14ac:dyDescent="0.35">
      <c r="Q2833" s="218"/>
      <c r="AH2833" s="233"/>
    </row>
    <row r="2834" spans="17:34" x14ac:dyDescent="0.35">
      <c r="Q2834" s="218"/>
      <c r="AH2834" s="233"/>
    </row>
    <row r="2835" spans="17:34" x14ac:dyDescent="0.35">
      <c r="Q2835" s="218"/>
      <c r="AH2835" s="233"/>
    </row>
    <row r="2836" spans="17:34" x14ac:dyDescent="0.35">
      <c r="Q2836" s="218"/>
      <c r="AH2836" s="233"/>
    </row>
    <row r="2837" spans="17:34" x14ac:dyDescent="0.35">
      <c r="Q2837" s="218"/>
      <c r="AH2837" s="233"/>
    </row>
    <row r="2838" spans="17:34" x14ac:dyDescent="0.35">
      <c r="Q2838" s="218"/>
      <c r="AH2838" s="233"/>
    </row>
    <row r="2839" spans="17:34" x14ac:dyDescent="0.35">
      <c r="Q2839" s="218"/>
      <c r="AH2839" s="233"/>
    </row>
    <row r="2840" spans="17:34" x14ac:dyDescent="0.35">
      <c r="Q2840" s="218"/>
      <c r="AH2840" s="233"/>
    </row>
    <row r="2841" spans="17:34" x14ac:dyDescent="0.35">
      <c r="Q2841" s="218"/>
      <c r="AH2841" s="233"/>
    </row>
    <row r="2842" spans="17:34" x14ac:dyDescent="0.35">
      <c r="Q2842" s="218"/>
      <c r="AH2842" s="233"/>
    </row>
    <row r="2843" spans="17:34" x14ac:dyDescent="0.35">
      <c r="Q2843" s="218"/>
      <c r="AH2843" s="233"/>
    </row>
    <row r="2844" spans="17:34" x14ac:dyDescent="0.35">
      <c r="Q2844" s="218"/>
      <c r="AH2844" s="233"/>
    </row>
    <row r="2845" spans="17:34" x14ac:dyDescent="0.35">
      <c r="Q2845" s="218"/>
      <c r="AH2845" s="233"/>
    </row>
    <row r="2846" spans="17:34" x14ac:dyDescent="0.35">
      <c r="Q2846" s="218"/>
      <c r="AH2846" s="233"/>
    </row>
    <row r="2847" spans="17:34" x14ac:dyDescent="0.35">
      <c r="Q2847" s="218"/>
      <c r="AH2847" s="233"/>
    </row>
    <row r="2848" spans="17:34" x14ac:dyDescent="0.35">
      <c r="Q2848" s="218"/>
      <c r="AH2848" s="233"/>
    </row>
    <row r="2849" spans="17:34" x14ac:dyDescent="0.35">
      <c r="Q2849" s="218"/>
      <c r="AH2849" s="233"/>
    </row>
    <row r="2850" spans="17:34" x14ac:dyDescent="0.35">
      <c r="Q2850" s="218"/>
      <c r="AH2850" s="233"/>
    </row>
    <row r="2851" spans="17:34" x14ac:dyDescent="0.35">
      <c r="Q2851" s="218"/>
      <c r="AH2851" s="233"/>
    </row>
    <row r="2852" spans="17:34" x14ac:dyDescent="0.35">
      <c r="Q2852" s="218"/>
      <c r="AH2852" s="233"/>
    </row>
    <row r="2853" spans="17:34" x14ac:dyDescent="0.35">
      <c r="Q2853" s="218"/>
      <c r="AH2853" s="233"/>
    </row>
    <row r="2854" spans="17:34" x14ac:dyDescent="0.35">
      <c r="Q2854" s="218"/>
      <c r="AH2854" s="233"/>
    </row>
    <row r="2855" spans="17:34" x14ac:dyDescent="0.35">
      <c r="Q2855" s="218"/>
      <c r="AH2855" s="233"/>
    </row>
    <row r="2856" spans="17:34" x14ac:dyDescent="0.35">
      <c r="Q2856" s="218"/>
      <c r="AH2856" s="233"/>
    </row>
    <row r="2857" spans="17:34" x14ac:dyDescent="0.35">
      <c r="Q2857" s="218"/>
      <c r="AH2857" s="233"/>
    </row>
    <row r="2858" spans="17:34" x14ac:dyDescent="0.35">
      <c r="Q2858" s="218"/>
      <c r="AH2858" s="233"/>
    </row>
    <row r="2859" spans="17:34" x14ac:dyDescent="0.35">
      <c r="Q2859" s="218"/>
      <c r="AH2859" s="233"/>
    </row>
    <row r="2860" spans="17:34" x14ac:dyDescent="0.35">
      <c r="Q2860" s="218"/>
      <c r="AH2860" s="233"/>
    </row>
    <row r="2861" spans="17:34" x14ac:dyDescent="0.35">
      <c r="Q2861" s="218"/>
      <c r="AH2861" s="233"/>
    </row>
    <row r="2862" spans="17:34" x14ac:dyDescent="0.35">
      <c r="Q2862" s="218"/>
      <c r="AH2862" s="233"/>
    </row>
    <row r="2863" spans="17:34" x14ac:dyDescent="0.35">
      <c r="Q2863" s="218"/>
      <c r="AH2863" s="233"/>
    </row>
    <row r="2864" spans="17:34" x14ac:dyDescent="0.35">
      <c r="Q2864" s="218"/>
      <c r="AH2864" s="233"/>
    </row>
    <row r="2865" spans="17:34" x14ac:dyDescent="0.35">
      <c r="Q2865" s="218"/>
      <c r="AH2865" s="233"/>
    </row>
    <row r="2866" spans="17:34" x14ac:dyDescent="0.35">
      <c r="Q2866" s="218"/>
      <c r="AH2866" s="233"/>
    </row>
    <row r="2867" spans="17:34" x14ac:dyDescent="0.35">
      <c r="Q2867" s="218"/>
      <c r="AH2867" s="233"/>
    </row>
    <row r="2868" spans="17:34" x14ac:dyDescent="0.35">
      <c r="Q2868" s="218"/>
      <c r="AH2868" s="233"/>
    </row>
    <row r="2869" spans="17:34" x14ac:dyDescent="0.35">
      <c r="Q2869" s="218"/>
      <c r="AH2869" s="233"/>
    </row>
    <row r="2870" spans="17:34" x14ac:dyDescent="0.35">
      <c r="Q2870" s="218"/>
      <c r="AH2870" s="233"/>
    </row>
    <row r="2871" spans="17:34" x14ac:dyDescent="0.35">
      <c r="Q2871" s="218"/>
      <c r="AH2871" s="233"/>
    </row>
    <row r="2872" spans="17:34" x14ac:dyDescent="0.35">
      <c r="Q2872" s="218"/>
      <c r="AH2872" s="233"/>
    </row>
    <row r="2873" spans="17:34" x14ac:dyDescent="0.35">
      <c r="Q2873" s="218"/>
      <c r="AH2873" s="233"/>
    </row>
    <row r="2874" spans="17:34" x14ac:dyDescent="0.35">
      <c r="Q2874" s="218"/>
      <c r="AH2874" s="233"/>
    </row>
    <row r="2875" spans="17:34" x14ac:dyDescent="0.35">
      <c r="Q2875" s="218"/>
      <c r="AH2875" s="233"/>
    </row>
    <row r="2876" spans="17:34" x14ac:dyDescent="0.35">
      <c r="Q2876" s="218"/>
      <c r="AH2876" s="233"/>
    </row>
    <row r="2877" spans="17:34" x14ac:dyDescent="0.35">
      <c r="Q2877" s="218"/>
      <c r="AH2877" s="233"/>
    </row>
    <row r="2878" spans="17:34" x14ac:dyDescent="0.35">
      <c r="Q2878" s="218"/>
      <c r="AH2878" s="233"/>
    </row>
    <row r="2879" spans="17:34" x14ac:dyDescent="0.35">
      <c r="Q2879" s="218"/>
      <c r="AH2879" s="233"/>
    </row>
    <row r="2880" spans="17:34" x14ac:dyDescent="0.35">
      <c r="Q2880" s="218"/>
      <c r="AH2880" s="233"/>
    </row>
    <row r="2881" spans="17:34" x14ac:dyDescent="0.35">
      <c r="Q2881" s="218"/>
      <c r="AH2881" s="233"/>
    </row>
    <row r="2882" spans="17:34" x14ac:dyDescent="0.35">
      <c r="Q2882" s="218"/>
      <c r="AH2882" s="233"/>
    </row>
    <row r="2883" spans="17:34" x14ac:dyDescent="0.35">
      <c r="Q2883" s="218"/>
      <c r="AH2883" s="233"/>
    </row>
    <row r="2884" spans="17:34" x14ac:dyDescent="0.35">
      <c r="Q2884" s="218"/>
      <c r="AH2884" s="233"/>
    </row>
    <row r="2885" spans="17:34" x14ac:dyDescent="0.35">
      <c r="Q2885" s="218"/>
      <c r="AH2885" s="233"/>
    </row>
    <row r="2886" spans="17:34" x14ac:dyDescent="0.35">
      <c r="Q2886" s="218"/>
      <c r="AH2886" s="233"/>
    </row>
    <row r="2887" spans="17:34" x14ac:dyDescent="0.35">
      <c r="Q2887" s="218"/>
      <c r="AH2887" s="233"/>
    </row>
    <row r="2888" spans="17:34" x14ac:dyDescent="0.35">
      <c r="Q2888" s="218"/>
      <c r="AH2888" s="233"/>
    </row>
    <row r="2889" spans="17:34" x14ac:dyDescent="0.35">
      <c r="Q2889" s="218"/>
      <c r="AH2889" s="233"/>
    </row>
    <row r="2890" spans="17:34" x14ac:dyDescent="0.35">
      <c r="Q2890" s="218"/>
      <c r="AH2890" s="233"/>
    </row>
    <row r="2891" spans="17:34" x14ac:dyDescent="0.35">
      <c r="Q2891" s="218"/>
      <c r="AH2891" s="233"/>
    </row>
    <row r="2892" spans="17:34" x14ac:dyDescent="0.35">
      <c r="Q2892" s="218"/>
      <c r="AH2892" s="233"/>
    </row>
    <row r="2893" spans="17:34" x14ac:dyDescent="0.35">
      <c r="Q2893" s="218"/>
      <c r="AH2893" s="233"/>
    </row>
    <row r="2894" spans="17:34" x14ac:dyDescent="0.35">
      <c r="Q2894" s="218"/>
      <c r="AH2894" s="233"/>
    </row>
    <row r="2895" spans="17:34" x14ac:dyDescent="0.35">
      <c r="Q2895" s="218"/>
      <c r="AH2895" s="233"/>
    </row>
    <row r="2896" spans="17:34" x14ac:dyDescent="0.35">
      <c r="Q2896" s="218"/>
      <c r="AH2896" s="233"/>
    </row>
    <row r="2897" spans="17:34" x14ac:dyDescent="0.35">
      <c r="Q2897" s="218"/>
      <c r="AH2897" s="233"/>
    </row>
    <row r="2898" spans="17:34" x14ac:dyDescent="0.35">
      <c r="Q2898" s="218"/>
      <c r="AH2898" s="233"/>
    </row>
    <row r="2899" spans="17:34" x14ac:dyDescent="0.35">
      <c r="Q2899" s="218"/>
      <c r="AH2899" s="233"/>
    </row>
    <row r="2900" spans="17:34" x14ac:dyDescent="0.35">
      <c r="Q2900" s="218"/>
      <c r="AH2900" s="233"/>
    </row>
    <row r="2901" spans="17:34" x14ac:dyDescent="0.35">
      <c r="Q2901" s="218"/>
      <c r="AH2901" s="233"/>
    </row>
    <row r="2902" spans="17:34" x14ac:dyDescent="0.35">
      <c r="Q2902" s="218"/>
      <c r="AH2902" s="233"/>
    </row>
    <row r="2903" spans="17:34" x14ac:dyDescent="0.35">
      <c r="Q2903" s="218"/>
      <c r="AH2903" s="233"/>
    </row>
    <row r="2904" spans="17:34" x14ac:dyDescent="0.35">
      <c r="Q2904" s="218"/>
      <c r="AH2904" s="233"/>
    </row>
    <row r="2905" spans="17:34" x14ac:dyDescent="0.35">
      <c r="Q2905" s="218"/>
      <c r="AH2905" s="233"/>
    </row>
    <row r="2906" spans="17:34" x14ac:dyDescent="0.35">
      <c r="Q2906" s="218"/>
      <c r="AH2906" s="233"/>
    </row>
    <row r="2907" spans="17:34" x14ac:dyDescent="0.35">
      <c r="Q2907" s="218"/>
      <c r="AH2907" s="233"/>
    </row>
    <row r="2908" spans="17:34" x14ac:dyDescent="0.35">
      <c r="Q2908" s="218"/>
      <c r="AH2908" s="233"/>
    </row>
    <row r="2909" spans="17:34" x14ac:dyDescent="0.35">
      <c r="Q2909" s="218"/>
      <c r="AH2909" s="233"/>
    </row>
    <row r="2910" spans="17:34" x14ac:dyDescent="0.35">
      <c r="Q2910" s="218"/>
      <c r="AH2910" s="233"/>
    </row>
    <row r="2911" spans="17:34" x14ac:dyDescent="0.35">
      <c r="Q2911" s="218"/>
      <c r="AH2911" s="233"/>
    </row>
    <row r="2912" spans="17:34" x14ac:dyDescent="0.35">
      <c r="Q2912" s="218"/>
      <c r="AH2912" s="233"/>
    </row>
    <row r="2913" spans="17:34" x14ac:dyDescent="0.35">
      <c r="Q2913" s="218"/>
      <c r="AH2913" s="233"/>
    </row>
    <row r="2914" spans="17:34" x14ac:dyDescent="0.35">
      <c r="Q2914" s="218"/>
      <c r="AH2914" s="233"/>
    </row>
    <row r="2915" spans="17:34" x14ac:dyDescent="0.35">
      <c r="Q2915" s="218"/>
      <c r="AH2915" s="233"/>
    </row>
    <row r="2916" spans="17:34" x14ac:dyDescent="0.35">
      <c r="Q2916" s="218"/>
      <c r="AH2916" s="233"/>
    </row>
    <row r="2917" spans="17:34" x14ac:dyDescent="0.35">
      <c r="Q2917" s="218"/>
      <c r="AH2917" s="233"/>
    </row>
    <row r="2918" spans="17:34" x14ac:dyDescent="0.35">
      <c r="Q2918" s="218"/>
      <c r="AH2918" s="233"/>
    </row>
    <row r="2919" spans="17:34" x14ac:dyDescent="0.35">
      <c r="Q2919" s="218"/>
      <c r="AH2919" s="233"/>
    </row>
    <row r="2920" spans="17:34" x14ac:dyDescent="0.35">
      <c r="Q2920" s="218"/>
      <c r="AH2920" s="233"/>
    </row>
    <row r="2921" spans="17:34" x14ac:dyDescent="0.35">
      <c r="Q2921" s="218"/>
      <c r="AH2921" s="233"/>
    </row>
    <row r="2922" spans="17:34" x14ac:dyDescent="0.35">
      <c r="Q2922" s="218"/>
      <c r="AH2922" s="233"/>
    </row>
    <row r="2923" spans="17:34" x14ac:dyDescent="0.35">
      <c r="Q2923" s="218"/>
      <c r="AH2923" s="233"/>
    </row>
    <row r="2924" spans="17:34" x14ac:dyDescent="0.35">
      <c r="Q2924" s="218"/>
      <c r="AH2924" s="233"/>
    </row>
    <row r="2925" spans="17:34" x14ac:dyDescent="0.35">
      <c r="Q2925" s="218"/>
      <c r="AH2925" s="233"/>
    </row>
    <row r="2926" spans="17:34" x14ac:dyDescent="0.35">
      <c r="Q2926" s="218"/>
      <c r="AH2926" s="233"/>
    </row>
    <row r="2927" spans="17:34" x14ac:dyDescent="0.35">
      <c r="Q2927" s="218"/>
      <c r="AH2927" s="233"/>
    </row>
    <row r="2928" spans="17:34" x14ac:dyDescent="0.35">
      <c r="Q2928" s="218"/>
      <c r="AH2928" s="233"/>
    </row>
    <row r="2929" spans="17:34" x14ac:dyDescent="0.35">
      <c r="Q2929" s="218"/>
      <c r="AH2929" s="233"/>
    </row>
    <row r="2930" spans="17:34" x14ac:dyDescent="0.35">
      <c r="Q2930" s="218"/>
      <c r="AH2930" s="233"/>
    </row>
    <row r="2931" spans="17:34" x14ac:dyDescent="0.35">
      <c r="Q2931" s="218"/>
      <c r="AH2931" s="233"/>
    </row>
    <row r="2932" spans="17:34" x14ac:dyDescent="0.35">
      <c r="Q2932" s="218"/>
      <c r="AH2932" s="233"/>
    </row>
    <row r="2933" spans="17:34" x14ac:dyDescent="0.35">
      <c r="Q2933" s="218"/>
      <c r="AH2933" s="233"/>
    </row>
    <row r="2934" spans="17:34" x14ac:dyDescent="0.35">
      <c r="Q2934" s="218"/>
      <c r="AH2934" s="233"/>
    </row>
    <row r="2935" spans="17:34" x14ac:dyDescent="0.35">
      <c r="Q2935" s="218"/>
      <c r="AH2935" s="233"/>
    </row>
    <row r="2936" spans="17:34" x14ac:dyDescent="0.35">
      <c r="Q2936" s="218"/>
      <c r="AH2936" s="233"/>
    </row>
    <row r="2937" spans="17:34" x14ac:dyDescent="0.35">
      <c r="Q2937" s="218"/>
      <c r="AH2937" s="233"/>
    </row>
    <row r="2938" spans="17:34" x14ac:dyDescent="0.35">
      <c r="Q2938" s="218"/>
      <c r="AH2938" s="233"/>
    </row>
    <row r="2939" spans="17:34" x14ac:dyDescent="0.35">
      <c r="Q2939" s="218"/>
      <c r="AH2939" s="233"/>
    </row>
    <row r="2940" spans="17:34" x14ac:dyDescent="0.35">
      <c r="Q2940" s="218"/>
      <c r="AH2940" s="233"/>
    </row>
    <row r="2941" spans="17:34" x14ac:dyDescent="0.35">
      <c r="Q2941" s="218"/>
      <c r="AH2941" s="233"/>
    </row>
    <row r="2942" spans="17:34" x14ac:dyDescent="0.35">
      <c r="Q2942" s="218"/>
      <c r="AH2942" s="233"/>
    </row>
    <row r="2943" spans="17:34" x14ac:dyDescent="0.35">
      <c r="Q2943" s="218"/>
      <c r="AH2943" s="233"/>
    </row>
    <row r="2944" spans="17:34" x14ac:dyDescent="0.35">
      <c r="Q2944" s="218"/>
      <c r="AH2944" s="233"/>
    </row>
    <row r="2945" spans="17:34" x14ac:dyDescent="0.35">
      <c r="Q2945" s="218"/>
      <c r="AH2945" s="233"/>
    </row>
    <row r="2946" spans="17:34" x14ac:dyDescent="0.35">
      <c r="Q2946" s="218"/>
      <c r="AH2946" s="233"/>
    </row>
    <row r="2947" spans="17:34" x14ac:dyDescent="0.35">
      <c r="Q2947" s="218"/>
      <c r="AH2947" s="233"/>
    </row>
    <row r="2948" spans="17:34" x14ac:dyDescent="0.35">
      <c r="Q2948" s="218"/>
      <c r="AH2948" s="233"/>
    </row>
    <row r="2949" spans="17:34" x14ac:dyDescent="0.35">
      <c r="Q2949" s="218"/>
      <c r="AH2949" s="233"/>
    </row>
    <row r="2950" spans="17:34" x14ac:dyDescent="0.35">
      <c r="Q2950" s="218"/>
      <c r="AH2950" s="233"/>
    </row>
    <row r="2951" spans="17:34" x14ac:dyDescent="0.35">
      <c r="Q2951" s="218"/>
      <c r="AH2951" s="233"/>
    </row>
    <row r="2952" spans="17:34" x14ac:dyDescent="0.35">
      <c r="Q2952" s="218"/>
      <c r="AH2952" s="233"/>
    </row>
    <row r="2953" spans="17:34" x14ac:dyDescent="0.35">
      <c r="Q2953" s="218"/>
      <c r="AH2953" s="233"/>
    </row>
    <row r="2954" spans="17:34" x14ac:dyDescent="0.35">
      <c r="Q2954" s="218"/>
      <c r="AH2954" s="233"/>
    </row>
    <row r="2955" spans="17:34" x14ac:dyDescent="0.35">
      <c r="Q2955" s="218"/>
      <c r="AH2955" s="233"/>
    </row>
    <row r="2956" spans="17:34" x14ac:dyDescent="0.35">
      <c r="Q2956" s="218"/>
      <c r="AH2956" s="233"/>
    </row>
    <row r="2957" spans="17:34" x14ac:dyDescent="0.35">
      <c r="Q2957" s="218"/>
      <c r="AH2957" s="233"/>
    </row>
    <row r="2958" spans="17:34" x14ac:dyDescent="0.35">
      <c r="Q2958" s="218"/>
      <c r="AH2958" s="233"/>
    </row>
    <row r="2959" spans="17:34" x14ac:dyDescent="0.35">
      <c r="Q2959" s="218"/>
      <c r="AH2959" s="233"/>
    </row>
    <row r="2960" spans="17:34" x14ac:dyDescent="0.35">
      <c r="Q2960" s="218"/>
      <c r="AH2960" s="233"/>
    </row>
    <row r="2961" spans="17:34" x14ac:dyDescent="0.35">
      <c r="Q2961" s="218"/>
      <c r="AH2961" s="233"/>
    </row>
    <row r="2962" spans="17:34" x14ac:dyDescent="0.35">
      <c r="Q2962" s="218"/>
      <c r="AH2962" s="233"/>
    </row>
    <row r="2963" spans="17:34" x14ac:dyDescent="0.35">
      <c r="Q2963" s="218"/>
      <c r="AH2963" s="233"/>
    </row>
    <row r="2964" spans="17:34" x14ac:dyDescent="0.35">
      <c r="Q2964" s="218"/>
      <c r="AH2964" s="233"/>
    </row>
    <row r="2965" spans="17:34" x14ac:dyDescent="0.35">
      <c r="Q2965" s="218"/>
      <c r="AH2965" s="233"/>
    </row>
    <row r="2966" spans="17:34" x14ac:dyDescent="0.35">
      <c r="Q2966" s="218"/>
      <c r="AH2966" s="233"/>
    </row>
    <row r="2967" spans="17:34" x14ac:dyDescent="0.35">
      <c r="Q2967" s="218"/>
      <c r="AH2967" s="233"/>
    </row>
    <row r="2968" spans="17:34" x14ac:dyDescent="0.35">
      <c r="Q2968" s="218"/>
      <c r="AH2968" s="233"/>
    </row>
    <row r="2969" spans="17:34" x14ac:dyDescent="0.35">
      <c r="Q2969" s="218"/>
      <c r="AH2969" s="233"/>
    </row>
    <row r="2970" spans="17:34" x14ac:dyDescent="0.35">
      <c r="Q2970" s="218"/>
      <c r="AH2970" s="233"/>
    </row>
    <row r="2971" spans="17:34" x14ac:dyDescent="0.35">
      <c r="Q2971" s="218"/>
      <c r="AH2971" s="233"/>
    </row>
    <row r="2972" spans="17:34" x14ac:dyDescent="0.35">
      <c r="Q2972" s="218"/>
      <c r="AH2972" s="233"/>
    </row>
    <row r="2973" spans="17:34" x14ac:dyDescent="0.35">
      <c r="Q2973" s="218"/>
      <c r="AH2973" s="233"/>
    </row>
    <row r="2974" spans="17:34" x14ac:dyDescent="0.35">
      <c r="Q2974" s="218"/>
      <c r="AH2974" s="233"/>
    </row>
    <row r="2975" spans="17:34" x14ac:dyDescent="0.35">
      <c r="Q2975" s="218"/>
      <c r="AH2975" s="233"/>
    </row>
    <row r="2976" spans="17:34" x14ac:dyDescent="0.35">
      <c r="Q2976" s="218"/>
      <c r="AH2976" s="233"/>
    </row>
    <row r="2977" spans="17:34" x14ac:dyDescent="0.35">
      <c r="Q2977" s="218"/>
      <c r="AH2977" s="233"/>
    </row>
    <row r="2978" spans="17:34" x14ac:dyDescent="0.35">
      <c r="Q2978" s="218"/>
      <c r="AH2978" s="233"/>
    </row>
    <row r="2979" spans="17:34" x14ac:dyDescent="0.35">
      <c r="Q2979" s="218"/>
      <c r="AH2979" s="233"/>
    </row>
    <row r="2980" spans="17:34" x14ac:dyDescent="0.35">
      <c r="Q2980" s="218"/>
      <c r="AH2980" s="233"/>
    </row>
    <row r="2981" spans="17:34" x14ac:dyDescent="0.35">
      <c r="Q2981" s="218"/>
      <c r="AH2981" s="233"/>
    </row>
    <row r="2982" spans="17:34" x14ac:dyDescent="0.35">
      <c r="Q2982" s="218"/>
      <c r="AH2982" s="233"/>
    </row>
    <row r="2983" spans="17:34" x14ac:dyDescent="0.35">
      <c r="Q2983" s="218"/>
      <c r="AH2983" s="233"/>
    </row>
    <row r="2984" spans="17:34" x14ac:dyDescent="0.35">
      <c r="Q2984" s="218"/>
      <c r="AH2984" s="233"/>
    </row>
    <row r="2985" spans="17:34" x14ac:dyDescent="0.35">
      <c r="Q2985" s="218"/>
      <c r="AH2985" s="233"/>
    </row>
    <row r="2986" spans="17:34" x14ac:dyDescent="0.35">
      <c r="Q2986" s="218"/>
      <c r="AH2986" s="233"/>
    </row>
    <row r="2987" spans="17:34" x14ac:dyDescent="0.35">
      <c r="Q2987" s="218"/>
      <c r="AH2987" s="233"/>
    </row>
    <row r="2988" spans="17:34" x14ac:dyDescent="0.35">
      <c r="Q2988" s="218"/>
      <c r="AH2988" s="233"/>
    </row>
    <row r="2989" spans="17:34" x14ac:dyDescent="0.35">
      <c r="Q2989" s="218"/>
      <c r="AH2989" s="233"/>
    </row>
    <row r="2990" spans="17:34" x14ac:dyDescent="0.35">
      <c r="Q2990" s="218"/>
      <c r="AH2990" s="233"/>
    </row>
    <row r="2991" spans="17:34" x14ac:dyDescent="0.35">
      <c r="Q2991" s="218"/>
      <c r="AH2991" s="233"/>
    </row>
    <row r="2992" spans="17:34" x14ac:dyDescent="0.35">
      <c r="Q2992" s="218"/>
      <c r="AH2992" s="233"/>
    </row>
    <row r="2993" spans="17:34" x14ac:dyDescent="0.35">
      <c r="Q2993" s="218"/>
      <c r="AH2993" s="233"/>
    </row>
    <row r="2994" spans="17:34" x14ac:dyDescent="0.35">
      <c r="Q2994" s="218"/>
      <c r="AH2994" s="233"/>
    </row>
    <row r="2995" spans="17:34" x14ac:dyDescent="0.35">
      <c r="Q2995" s="218"/>
      <c r="AH2995" s="233"/>
    </row>
    <row r="2996" spans="17:34" x14ac:dyDescent="0.35">
      <c r="Q2996" s="218"/>
      <c r="AH2996" s="233"/>
    </row>
    <row r="2997" spans="17:34" x14ac:dyDescent="0.35">
      <c r="Q2997" s="218"/>
      <c r="AH2997" s="233"/>
    </row>
    <row r="2998" spans="17:34" x14ac:dyDescent="0.35">
      <c r="Q2998" s="218"/>
      <c r="AH2998" s="233"/>
    </row>
    <row r="2999" spans="17:34" x14ac:dyDescent="0.35">
      <c r="Q2999" s="218"/>
      <c r="AH2999" s="233"/>
    </row>
    <row r="3000" spans="17:34" x14ac:dyDescent="0.35">
      <c r="Q3000" s="218"/>
      <c r="AH3000" s="233"/>
    </row>
    <row r="3001" spans="17:34" x14ac:dyDescent="0.35">
      <c r="Q3001" s="218"/>
      <c r="AH3001" s="233"/>
    </row>
    <row r="3002" spans="17:34" x14ac:dyDescent="0.35">
      <c r="Q3002" s="218"/>
      <c r="AH3002" s="233"/>
    </row>
    <row r="3003" spans="17:34" x14ac:dyDescent="0.35">
      <c r="Q3003" s="218"/>
      <c r="AH3003" s="233"/>
    </row>
    <row r="3004" spans="17:34" x14ac:dyDescent="0.35">
      <c r="Q3004" s="218"/>
      <c r="AH3004" s="233"/>
    </row>
    <row r="3005" spans="17:34" x14ac:dyDescent="0.35">
      <c r="Q3005" s="218"/>
      <c r="AH3005" s="233"/>
    </row>
    <row r="3006" spans="17:34" x14ac:dyDescent="0.35">
      <c r="Q3006" s="218"/>
      <c r="AH3006" s="233"/>
    </row>
    <row r="3007" spans="17:34" x14ac:dyDescent="0.35">
      <c r="Q3007" s="218"/>
      <c r="AH3007" s="233"/>
    </row>
    <row r="3008" spans="17:34" x14ac:dyDescent="0.35">
      <c r="Q3008" s="218"/>
      <c r="AH3008" s="233"/>
    </row>
    <row r="3009" spans="17:34" x14ac:dyDescent="0.35">
      <c r="Q3009" s="218"/>
      <c r="AH3009" s="233"/>
    </row>
    <row r="3010" spans="17:34" x14ac:dyDescent="0.35">
      <c r="Q3010" s="218"/>
      <c r="AH3010" s="233"/>
    </row>
    <row r="3011" spans="17:34" x14ac:dyDescent="0.35">
      <c r="Q3011" s="218"/>
      <c r="AH3011" s="233"/>
    </row>
    <row r="3012" spans="17:34" x14ac:dyDescent="0.35">
      <c r="Q3012" s="218"/>
      <c r="AH3012" s="233"/>
    </row>
    <row r="3013" spans="17:34" x14ac:dyDescent="0.35">
      <c r="Q3013" s="218"/>
      <c r="AH3013" s="233"/>
    </row>
    <row r="3014" spans="17:34" x14ac:dyDescent="0.35">
      <c r="Q3014" s="218"/>
      <c r="AH3014" s="233"/>
    </row>
    <row r="3015" spans="17:34" x14ac:dyDescent="0.35">
      <c r="Q3015" s="218"/>
      <c r="AH3015" s="233"/>
    </row>
    <row r="3016" spans="17:34" x14ac:dyDescent="0.35">
      <c r="Q3016" s="218"/>
      <c r="AH3016" s="233"/>
    </row>
    <row r="3017" spans="17:34" x14ac:dyDescent="0.35">
      <c r="Q3017" s="218"/>
      <c r="AH3017" s="233"/>
    </row>
    <row r="3018" spans="17:34" x14ac:dyDescent="0.35">
      <c r="Q3018" s="218"/>
      <c r="AH3018" s="233"/>
    </row>
    <row r="3019" spans="17:34" x14ac:dyDescent="0.35">
      <c r="Q3019" s="218"/>
      <c r="AH3019" s="233"/>
    </row>
    <row r="3020" spans="17:34" x14ac:dyDescent="0.35">
      <c r="Q3020" s="218"/>
      <c r="AH3020" s="233"/>
    </row>
    <row r="3021" spans="17:34" x14ac:dyDescent="0.35">
      <c r="Q3021" s="218"/>
      <c r="AH3021" s="233"/>
    </row>
    <row r="3022" spans="17:34" x14ac:dyDescent="0.35">
      <c r="Q3022" s="218"/>
      <c r="AH3022" s="233"/>
    </row>
    <row r="3023" spans="17:34" x14ac:dyDescent="0.35">
      <c r="Q3023" s="218"/>
      <c r="AH3023" s="233"/>
    </row>
    <row r="3024" spans="17:34" x14ac:dyDescent="0.35">
      <c r="Q3024" s="218"/>
      <c r="AH3024" s="233"/>
    </row>
    <row r="3025" spans="17:34" x14ac:dyDescent="0.35">
      <c r="Q3025" s="218"/>
      <c r="AH3025" s="233"/>
    </row>
    <row r="3026" spans="17:34" x14ac:dyDescent="0.35">
      <c r="Q3026" s="218"/>
      <c r="AH3026" s="233"/>
    </row>
    <row r="3027" spans="17:34" x14ac:dyDescent="0.35">
      <c r="Q3027" s="218"/>
      <c r="AH3027" s="233"/>
    </row>
    <row r="3028" spans="17:34" x14ac:dyDescent="0.35">
      <c r="Q3028" s="218"/>
      <c r="AH3028" s="233"/>
    </row>
    <row r="3029" spans="17:34" x14ac:dyDescent="0.35">
      <c r="Q3029" s="218"/>
      <c r="AH3029" s="233"/>
    </row>
    <row r="3030" spans="17:34" x14ac:dyDescent="0.35">
      <c r="Q3030" s="218"/>
      <c r="AH3030" s="233"/>
    </row>
    <row r="3031" spans="17:34" x14ac:dyDescent="0.35">
      <c r="Q3031" s="218"/>
      <c r="AH3031" s="233"/>
    </row>
    <row r="3032" spans="17:34" x14ac:dyDescent="0.35">
      <c r="Q3032" s="218"/>
      <c r="AH3032" s="233"/>
    </row>
    <row r="3033" spans="17:34" x14ac:dyDescent="0.35">
      <c r="Q3033" s="218"/>
      <c r="AH3033" s="233"/>
    </row>
    <row r="3034" spans="17:34" x14ac:dyDescent="0.35">
      <c r="Q3034" s="218"/>
      <c r="AH3034" s="233"/>
    </row>
    <row r="3035" spans="17:34" x14ac:dyDescent="0.35">
      <c r="Q3035" s="218"/>
      <c r="AH3035" s="233"/>
    </row>
    <row r="3036" spans="17:34" x14ac:dyDescent="0.35">
      <c r="Q3036" s="218"/>
      <c r="AH3036" s="233"/>
    </row>
    <row r="3037" spans="17:34" x14ac:dyDescent="0.35">
      <c r="Q3037" s="218"/>
      <c r="AH3037" s="233"/>
    </row>
    <row r="3038" spans="17:34" x14ac:dyDescent="0.35">
      <c r="Q3038" s="218"/>
      <c r="AH3038" s="233"/>
    </row>
    <row r="3039" spans="17:34" x14ac:dyDescent="0.35">
      <c r="Q3039" s="218"/>
      <c r="AH3039" s="233"/>
    </row>
    <row r="3040" spans="17:34" x14ac:dyDescent="0.35">
      <c r="Q3040" s="218"/>
      <c r="AH3040" s="233"/>
    </row>
    <row r="3041" spans="17:34" x14ac:dyDescent="0.35">
      <c r="Q3041" s="218"/>
      <c r="AH3041" s="233"/>
    </row>
    <row r="3042" spans="17:34" x14ac:dyDescent="0.35">
      <c r="Q3042" s="218"/>
      <c r="AH3042" s="233"/>
    </row>
    <row r="3043" spans="17:34" x14ac:dyDescent="0.35">
      <c r="Q3043" s="218"/>
      <c r="AH3043" s="233"/>
    </row>
    <row r="3044" spans="17:34" x14ac:dyDescent="0.35">
      <c r="Q3044" s="218"/>
      <c r="AH3044" s="233"/>
    </row>
    <row r="3045" spans="17:34" x14ac:dyDescent="0.35">
      <c r="Q3045" s="218"/>
      <c r="AH3045" s="233"/>
    </row>
    <row r="3046" spans="17:34" x14ac:dyDescent="0.35">
      <c r="Q3046" s="218"/>
      <c r="AH3046" s="233"/>
    </row>
    <row r="3047" spans="17:34" x14ac:dyDescent="0.35">
      <c r="Q3047" s="218"/>
      <c r="AH3047" s="233"/>
    </row>
    <row r="3048" spans="17:34" x14ac:dyDescent="0.35">
      <c r="Q3048" s="218"/>
      <c r="AH3048" s="233"/>
    </row>
    <row r="3049" spans="17:34" x14ac:dyDescent="0.35">
      <c r="Q3049" s="218"/>
      <c r="AH3049" s="233"/>
    </row>
    <row r="3050" spans="17:34" x14ac:dyDescent="0.35">
      <c r="Q3050" s="218"/>
      <c r="AH3050" s="233"/>
    </row>
    <row r="3051" spans="17:34" x14ac:dyDescent="0.35">
      <c r="Q3051" s="218"/>
      <c r="AH3051" s="233"/>
    </row>
    <row r="3052" spans="17:34" x14ac:dyDescent="0.35">
      <c r="Q3052" s="218"/>
      <c r="AH3052" s="233"/>
    </row>
    <row r="3053" spans="17:34" x14ac:dyDescent="0.35">
      <c r="Q3053" s="218"/>
      <c r="AH3053" s="233"/>
    </row>
    <row r="3054" spans="17:34" x14ac:dyDescent="0.35">
      <c r="Q3054" s="218"/>
      <c r="AH3054" s="233"/>
    </row>
    <row r="3055" spans="17:34" x14ac:dyDescent="0.35">
      <c r="Q3055" s="218"/>
      <c r="AH3055" s="233"/>
    </row>
    <row r="3056" spans="17:34" x14ac:dyDescent="0.35">
      <c r="Q3056" s="218"/>
      <c r="AH3056" s="233"/>
    </row>
    <row r="3057" spans="17:34" x14ac:dyDescent="0.35">
      <c r="Q3057" s="218"/>
      <c r="AH3057" s="233"/>
    </row>
    <row r="3058" spans="17:34" x14ac:dyDescent="0.35">
      <c r="Q3058" s="218"/>
      <c r="AH3058" s="233"/>
    </row>
    <row r="3059" spans="17:34" x14ac:dyDescent="0.35">
      <c r="Q3059" s="218"/>
      <c r="AH3059" s="233"/>
    </row>
    <row r="3060" spans="17:34" x14ac:dyDescent="0.35">
      <c r="Q3060" s="218"/>
      <c r="AH3060" s="233"/>
    </row>
    <row r="3061" spans="17:34" x14ac:dyDescent="0.35">
      <c r="Q3061" s="218"/>
      <c r="AH3061" s="233"/>
    </row>
    <row r="3062" spans="17:34" x14ac:dyDescent="0.35">
      <c r="Q3062" s="218"/>
      <c r="AH3062" s="233"/>
    </row>
    <row r="3063" spans="17:34" x14ac:dyDescent="0.35">
      <c r="Q3063" s="218"/>
      <c r="AH3063" s="233"/>
    </row>
    <row r="3064" spans="17:34" x14ac:dyDescent="0.35">
      <c r="Q3064" s="218"/>
      <c r="AH3064" s="233"/>
    </row>
    <row r="3065" spans="17:34" x14ac:dyDescent="0.35">
      <c r="Q3065" s="218"/>
      <c r="AH3065" s="233"/>
    </row>
    <row r="3066" spans="17:34" x14ac:dyDescent="0.35">
      <c r="Q3066" s="218"/>
      <c r="AH3066" s="233"/>
    </row>
    <row r="3067" spans="17:34" x14ac:dyDescent="0.35">
      <c r="Q3067" s="218"/>
      <c r="AH3067" s="233"/>
    </row>
    <row r="3068" spans="17:34" x14ac:dyDescent="0.35">
      <c r="Q3068" s="218"/>
      <c r="AH3068" s="233"/>
    </row>
    <row r="3069" spans="17:34" x14ac:dyDescent="0.35">
      <c r="Q3069" s="218"/>
      <c r="AH3069" s="233"/>
    </row>
    <row r="3070" spans="17:34" x14ac:dyDescent="0.35">
      <c r="Q3070" s="218"/>
      <c r="AH3070" s="233"/>
    </row>
    <row r="3071" spans="17:34" x14ac:dyDescent="0.35">
      <c r="Q3071" s="218"/>
      <c r="AH3071" s="233"/>
    </row>
    <row r="3072" spans="17:34" x14ac:dyDescent="0.35">
      <c r="Q3072" s="218"/>
      <c r="AH3072" s="233"/>
    </row>
    <row r="3073" spans="17:34" x14ac:dyDescent="0.35">
      <c r="Q3073" s="218"/>
      <c r="AH3073" s="233"/>
    </row>
    <row r="3074" spans="17:34" x14ac:dyDescent="0.35">
      <c r="Q3074" s="218"/>
      <c r="AH3074" s="233"/>
    </row>
    <row r="3075" spans="17:34" x14ac:dyDescent="0.35">
      <c r="Q3075" s="218"/>
      <c r="AH3075" s="233"/>
    </row>
    <row r="3076" spans="17:34" x14ac:dyDescent="0.35">
      <c r="Q3076" s="218"/>
      <c r="AH3076" s="233"/>
    </row>
    <row r="3077" spans="17:34" x14ac:dyDescent="0.35">
      <c r="Q3077" s="218"/>
      <c r="AH3077" s="233"/>
    </row>
    <row r="3078" spans="17:34" x14ac:dyDescent="0.35">
      <c r="Q3078" s="218"/>
      <c r="AH3078" s="233"/>
    </row>
    <row r="3079" spans="17:34" x14ac:dyDescent="0.35">
      <c r="Q3079" s="218"/>
      <c r="AH3079" s="233"/>
    </row>
    <row r="3080" spans="17:34" x14ac:dyDescent="0.35">
      <c r="Q3080" s="218"/>
      <c r="AH3080" s="233"/>
    </row>
    <row r="3081" spans="17:34" x14ac:dyDescent="0.35">
      <c r="Q3081" s="218"/>
      <c r="AH3081" s="233"/>
    </row>
    <row r="3082" spans="17:34" x14ac:dyDescent="0.35">
      <c r="Q3082" s="218"/>
      <c r="AH3082" s="233"/>
    </row>
    <row r="3083" spans="17:34" x14ac:dyDescent="0.35">
      <c r="Q3083" s="218"/>
      <c r="AH3083" s="233"/>
    </row>
    <row r="3084" spans="17:34" x14ac:dyDescent="0.35">
      <c r="Q3084" s="218"/>
      <c r="AH3084" s="233"/>
    </row>
    <row r="3085" spans="17:34" x14ac:dyDescent="0.35">
      <c r="Q3085" s="218"/>
      <c r="AH3085" s="233"/>
    </row>
    <row r="3086" spans="17:34" x14ac:dyDescent="0.35">
      <c r="Q3086" s="218"/>
      <c r="AH3086" s="233"/>
    </row>
    <row r="3087" spans="17:34" x14ac:dyDescent="0.35">
      <c r="Q3087" s="218"/>
      <c r="AH3087" s="233"/>
    </row>
    <row r="3088" spans="17:34" x14ac:dyDescent="0.35">
      <c r="Q3088" s="218"/>
      <c r="AH3088" s="233"/>
    </row>
    <row r="3089" spans="17:34" x14ac:dyDescent="0.35">
      <c r="Q3089" s="218"/>
      <c r="AH3089" s="233"/>
    </row>
    <row r="3090" spans="17:34" x14ac:dyDescent="0.35">
      <c r="Q3090" s="218"/>
      <c r="AH3090" s="233"/>
    </row>
    <row r="3091" spans="17:34" x14ac:dyDescent="0.35">
      <c r="Q3091" s="218"/>
      <c r="AH3091" s="233"/>
    </row>
    <row r="3092" spans="17:34" x14ac:dyDescent="0.35">
      <c r="Q3092" s="218"/>
      <c r="AH3092" s="233"/>
    </row>
    <row r="3093" spans="17:34" x14ac:dyDescent="0.35">
      <c r="Q3093" s="218"/>
      <c r="AH3093" s="233"/>
    </row>
    <row r="3094" spans="17:34" x14ac:dyDescent="0.35">
      <c r="Q3094" s="218"/>
      <c r="AH3094" s="233"/>
    </row>
    <row r="3095" spans="17:34" x14ac:dyDescent="0.35">
      <c r="Q3095" s="218"/>
      <c r="AH3095" s="233"/>
    </row>
    <row r="3096" spans="17:34" x14ac:dyDescent="0.35">
      <c r="Q3096" s="218"/>
      <c r="AH3096" s="233"/>
    </row>
    <row r="3097" spans="17:34" x14ac:dyDescent="0.35">
      <c r="Q3097" s="218"/>
      <c r="AH3097" s="233"/>
    </row>
    <row r="3098" spans="17:34" x14ac:dyDescent="0.35">
      <c r="Q3098" s="218"/>
      <c r="AH3098" s="233"/>
    </row>
    <row r="3099" spans="17:34" x14ac:dyDescent="0.35">
      <c r="Q3099" s="218"/>
      <c r="AH3099" s="233"/>
    </row>
    <row r="3100" spans="17:34" x14ac:dyDescent="0.35">
      <c r="Q3100" s="218"/>
      <c r="AH3100" s="233"/>
    </row>
    <row r="3101" spans="17:34" x14ac:dyDescent="0.35">
      <c r="Q3101" s="218"/>
      <c r="AH3101" s="233"/>
    </row>
    <row r="3102" spans="17:34" x14ac:dyDescent="0.35">
      <c r="Q3102" s="218"/>
      <c r="AH3102" s="233"/>
    </row>
    <row r="3103" spans="17:34" x14ac:dyDescent="0.35">
      <c r="Q3103" s="218"/>
      <c r="AH3103" s="233"/>
    </row>
    <row r="3104" spans="17:34" x14ac:dyDescent="0.35">
      <c r="Q3104" s="218"/>
      <c r="AH3104" s="233"/>
    </row>
    <row r="3105" spans="17:34" x14ac:dyDescent="0.35">
      <c r="Q3105" s="218"/>
      <c r="AH3105" s="233"/>
    </row>
    <row r="3106" spans="17:34" x14ac:dyDescent="0.35">
      <c r="Q3106" s="218"/>
      <c r="AH3106" s="233"/>
    </row>
    <row r="3107" spans="17:34" x14ac:dyDescent="0.35">
      <c r="Q3107" s="218"/>
      <c r="AH3107" s="233"/>
    </row>
    <row r="3108" spans="17:34" x14ac:dyDescent="0.35">
      <c r="Q3108" s="218"/>
      <c r="AH3108" s="233"/>
    </row>
    <row r="3109" spans="17:34" x14ac:dyDescent="0.35">
      <c r="Q3109" s="218"/>
      <c r="AH3109" s="233"/>
    </row>
    <row r="3110" spans="17:34" x14ac:dyDescent="0.35">
      <c r="Q3110" s="218"/>
      <c r="AH3110" s="233"/>
    </row>
    <row r="3111" spans="17:34" x14ac:dyDescent="0.35">
      <c r="Q3111" s="218"/>
      <c r="AH3111" s="233"/>
    </row>
    <row r="3112" spans="17:34" x14ac:dyDescent="0.35">
      <c r="Q3112" s="218"/>
      <c r="AH3112" s="233"/>
    </row>
    <row r="3113" spans="17:34" x14ac:dyDescent="0.35">
      <c r="Q3113" s="218"/>
      <c r="AH3113" s="233"/>
    </row>
    <row r="3114" spans="17:34" x14ac:dyDescent="0.35">
      <c r="Q3114" s="218"/>
      <c r="AH3114" s="233"/>
    </row>
    <row r="3115" spans="17:34" x14ac:dyDescent="0.35">
      <c r="Q3115" s="218"/>
      <c r="AH3115" s="233"/>
    </row>
    <row r="3116" spans="17:34" x14ac:dyDescent="0.35">
      <c r="Q3116" s="218"/>
      <c r="AH3116" s="233"/>
    </row>
    <row r="3117" spans="17:34" x14ac:dyDescent="0.35">
      <c r="Q3117" s="218"/>
      <c r="AH3117" s="233"/>
    </row>
    <row r="3118" spans="17:34" x14ac:dyDescent="0.35">
      <c r="Q3118" s="218"/>
      <c r="AH3118" s="233"/>
    </row>
    <row r="3119" spans="17:34" x14ac:dyDescent="0.35">
      <c r="Q3119" s="218"/>
      <c r="AH3119" s="233"/>
    </row>
    <row r="3120" spans="17:34" x14ac:dyDescent="0.35">
      <c r="Q3120" s="218"/>
      <c r="AH3120" s="233"/>
    </row>
    <row r="3121" spans="17:34" x14ac:dyDescent="0.35">
      <c r="Q3121" s="218"/>
      <c r="AH3121" s="233"/>
    </row>
    <row r="3122" spans="17:34" x14ac:dyDescent="0.35">
      <c r="Q3122" s="218"/>
      <c r="AH3122" s="233"/>
    </row>
    <row r="3123" spans="17:34" x14ac:dyDescent="0.35">
      <c r="Q3123" s="218"/>
      <c r="AH3123" s="233"/>
    </row>
    <row r="3124" spans="17:34" x14ac:dyDescent="0.35">
      <c r="Q3124" s="218"/>
      <c r="AH3124" s="233"/>
    </row>
    <row r="3125" spans="17:34" x14ac:dyDescent="0.35">
      <c r="Q3125" s="218"/>
      <c r="AH3125" s="233"/>
    </row>
    <row r="3126" spans="17:34" x14ac:dyDescent="0.35">
      <c r="Q3126" s="218"/>
      <c r="AH3126" s="233"/>
    </row>
    <row r="3127" spans="17:34" x14ac:dyDescent="0.35">
      <c r="Q3127" s="218"/>
      <c r="AH3127" s="233"/>
    </row>
    <row r="3128" spans="17:34" x14ac:dyDescent="0.35">
      <c r="Q3128" s="218"/>
      <c r="AH3128" s="233"/>
    </row>
    <row r="3129" spans="17:34" x14ac:dyDescent="0.35">
      <c r="Q3129" s="218"/>
      <c r="AH3129" s="233"/>
    </row>
    <row r="3130" spans="17:34" x14ac:dyDescent="0.35">
      <c r="Q3130" s="218"/>
      <c r="AH3130" s="233"/>
    </row>
    <row r="3131" spans="17:34" x14ac:dyDescent="0.35">
      <c r="Q3131" s="218"/>
      <c r="AH3131" s="233"/>
    </row>
    <row r="3132" spans="17:34" x14ac:dyDescent="0.35">
      <c r="Q3132" s="218"/>
      <c r="AH3132" s="233"/>
    </row>
    <row r="3133" spans="17:34" x14ac:dyDescent="0.35">
      <c r="Q3133" s="218"/>
      <c r="AH3133" s="233"/>
    </row>
    <row r="3134" spans="17:34" x14ac:dyDescent="0.35">
      <c r="Q3134" s="218"/>
      <c r="AH3134" s="233"/>
    </row>
    <row r="3135" spans="17:34" x14ac:dyDescent="0.35">
      <c r="Q3135" s="218"/>
      <c r="AH3135" s="233"/>
    </row>
    <row r="3136" spans="17:34" x14ac:dyDescent="0.35">
      <c r="Q3136" s="218"/>
      <c r="AH3136" s="233"/>
    </row>
    <row r="3137" spans="17:34" x14ac:dyDescent="0.35">
      <c r="Q3137" s="218"/>
      <c r="AH3137" s="233"/>
    </row>
    <row r="3138" spans="17:34" x14ac:dyDescent="0.35">
      <c r="Q3138" s="218"/>
      <c r="AH3138" s="233"/>
    </row>
    <row r="3139" spans="17:34" x14ac:dyDescent="0.35">
      <c r="Q3139" s="218"/>
      <c r="AH3139" s="233"/>
    </row>
    <row r="3140" spans="17:34" x14ac:dyDescent="0.35">
      <c r="Q3140" s="218"/>
      <c r="AH3140" s="233"/>
    </row>
    <row r="3141" spans="17:34" x14ac:dyDescent="0.35">
      <c r="Q3141" s="218"/>
      <c r="AH3141" s="233"/>
    </row>
    <row r="3142" spans="17:34" x14ac:dyDescent="0.35">
      <c r="Q3142" s="218"/>
      <c r="AH3142" s="233"/>
    </row>
    <row r="3143" spans="17:34" x14ac:dyDescent="0.35">
      <c r="Q3143" s="218"/>
      <c r="AH3143" s="233"/>
    </row>
    <row r="3144" spans="17:34" x14ac:dyDescent="0.35">
      <c r="Q3144" s="218"/>
      <c r="AH3144" s="233"/>
    </row>
    <row r="3145" spans="17:34" x14ac:dyDescent="0.35">
      <c r="Q3145" s="218"/>
      <c r="AH3145" s="233"/>
    </row>
    <row r="3146" spans="17:34" x14ac:dyDescent="0.35">
      <c r="Q3146" s="218"/>
      <c r="AH3146" s="233"/>
    </row>
    <row r="3147" spans="17:34" x14ac:dyDescent="0.35">
      <c r="Q3147" s="218"/>
      <c r="AH3147" s="233"/>
    </row>
    <row r="3148" spans="17:34" x14ac:dyDescent="0.35">
      <c r="Q3148" s="218"/>
      <c r="AH3148" s="233"/>
    </row>
    <row r="3149" spans="17:34" x14ac:dyDescent="0.35">
      <c r="Q3149" s="218"/>
      <c r="AH3149" s="233"/>
    </row>
    <row r="3150" spans="17:34" x14ac:dyDescent="0.35">
      <c r="Q3150" s="218"/>
      <c r="AH3150" s="233"/>
    </row>
    <row r="3151" spans="17:34" x14ac:dyDescent="0.35">
      <c r="Q3151" s="218"/>
      <c r="AH3151" s="233"/>
    </row>
    <row r="3152" spans="17:34" x14ac:dyDescent="0.35">
      <c r="Q3152" s="218"/>
      <c r="AH3152" s="233"/>
    </row>
    <row r="3153" spans="17:34" x14ac:dyDescent="0.35">
      <c r="Q3153" s="218"/>
      <c r="AH3153" s="233"/>
    </row>
    <row r="3154" spans="17:34" x14ac:dyDescent="0.35">
      <c r="Q3154" s="218"/>
      <c r="AH3154" s="233"/>
    </row>
    <row r="3155" spans="17:34" x14ac:dyDescent="0.35">
      <c r="Q3155" s="218"/>
      <c r="AH3155" s="233"/>
    </row>
    <row r="3156" spans="17:34" x14ac:dyDescent="0.35">
      <c r="Q3156" s="218"/>
      <c r="AH3156" s="233"/>
    </row>
    <row r="3157" spans="17:34" x14ac:dyDescent="0.35">
      <c r="Q3157" s="218"/>
      <c r="AH3157" s="233"/>
    </row>
    <row r="3158" spans="17:34" x14ac:dyDescent="0.35">
      <c r="Q3158" s="218"/>
      <c r="AH3158" s="233"/>
    </row>
    <row r="3159" spans="17:34" x14ac:dyDescent="0.35">
      <c r="Q3159" s="218"/>
      <c r="AH3159" s="233"/>
    </row>
    <row r="3160" spans="17:34" x14ac:dyDescent="0.35">
      <c r="Q3160" s="218"/>
      <c r="AH3160" s="233"/>
    </row>
    <row r="3161" spans="17:34" x14ac:dyDescent="0.35">
      <c r="Q3161" s="218"/>
      <c r="AH3161" s="233"/>
    </row>
    <row r="3162" spans="17:34" x14ac:dyDescent="0.35">
      <c r="Q3162" s="218"/>
      <c r="AH3162" s="233"/>
    </row>
    <row r="3163" spans="17:34" x14ac:dyDescent="0.35">
      <c r="Q3163" s="218"/>
      <c r="AH3163" s="233"/>
    </row>
    <row r="3164" spans="17:34" x14ac:dyDescent="0.35">
      <c r="Q3164" s="218"/>
      <c r="AH3164" s="233"/>
    </row>
    <row r="3165" spans="17:34" x14ac:dyDescent="0.35">
      <c r="Q3165" s="218"/>
      <c r="AH3165" s="233"/>
    </row>
    <row r="3166" spans="17:34" x14ac:dyDescent="0.35">
      <c r="Q3166" s="218"/>
      <c r="AH3166" s="233"/>
    </row>
    <row r="3167" spans="17:34" x14ac:dyDescent="0.35">
      <c r="Q3167" s="218"/>
      <c r="AH3167" s="233"/>
    </row>
    <row r="3168" spans="17:34" x14ac:dyDescent="0.35">
      <c r="Q3168" s="218"/>
      <c r="AH3168" s="233"/>
    </row>
    <row r="3169" spans="17:34" x14ac:dyDescent="0.35">
      <c r="Q3169" s="218"/>
      <c r="AH3169" s="233"/>
    </row>
    <row r="3170" spans="17:34" x14ac:dyDescent="0.35">
      <c r="Q3170" s="218"/>
      <c r="AH3170" s="233"/>
    </row>
    <row r="3171" spans="17:34" x14ac:dyDescent="0.35">
      <c r="Q3171" s="218"/>
      <c r="AH3171" s="233"/>
    </row>
    <row r="3172" spans="17:34" x14ac:dyDescent="0.35">
      <c r="Q3172" s="218"/>
      <c r="AH3172" s="233"/>
    </row>
    <row r="3173" spans="17:34" x14ac:dyDescent="0.35">
      <c r="Q3173" s="218"/>
      <c r="AH3173" s="233"/>
    </row>
    <row r="3174" spans="17:34" x14ac:dyDescent="0.35">
      <c r="Q3174" s="218"/>
      <c r="AH3174" s="233"/>
    </row>
    <row r="3175" spans="17:34" x14ac:dyDescent="0.35">
      <c r="Q3175" s="218"/>
      <c r="AH3175" s="233"/>
    </row>
    <row r="3176" spans="17:34" x14ac:dyDescent="0.35">
      <c r="Q3176" s="218"/>
      <c r="AH3176" s="233"/>
    </row>
    <row r="3177" spans="17:34" x14ac:dyDescent="0.35">
      <c r="Q3177" s="218"/>
      <c r="AH3177" s="233"/>
    </row>
    <row r="3178" spans="17:34" x14ac:dyDescent="0.35">
      <c r="Q3178" s="218"/>
      <c r="AH3178" s="233"/>
    </row>
    <row r="3179" spans="17:34" x14ac:dyDescent="0.35">
      <c r="Q3179" s="218"/>
      <c r="AH3179" s="233"/>
    </row>
    <row r="3180" spans="17:34" x14ac:dyDescent="0.35">
      <c r="Q3180" s="218"/>
      <c r="AH3180" s="233"/>
    </row>
    <row r="3181" spans="17:34" x14ac:dyDescent="0.35">
      <c r="Q3181" s="218"/>
      <c r="AH3181" s="233"/>
    </row>
    <row r="3182" spans="17:34" x14ac:dyDescent="0.35">
      <c r="Q3182" s="218"/>
      <c r="AH3182" s="233"/>
    </row>
    <row r="3183" spans="17:34" x14ac:dyDescent="0.35">
      <c r="Q3183" s="218"/>
      <c r="AH3183" s="233"/>
    </row>
    <row r="3184" spans="17:34" x14ac:dyDescent="0.35">
      <c r="Q3184" s="218"/>
      <c r="AH3184" s="233"/>
    </row>
    <row r="3185" spans="17:34" x14ac:dyDescent="0.35">
      <c r="Q3185" s="218"/>
      <c r="AH3185" s="233"/>
    </row>
    <row r="3186" spans="17:34" x14ac:dyDescent="0.35">
      <c r="Q3186" s="218"/>
      <c r="AH3186" s="233"/>
    </row>
    <row r="3187" spans="17:34" x14ac:dyDescent="0.35">
      <c r="Q3187" s="218"/>
      <c r="AH3187" s="233"/>
    </row>
    <row r="3188" spans="17:34" x14ac:dyDescent="0.35">
      <c r="Q3188" s="218"/>
      <c r="AH3188" s="233"/>
    </row>
    <row r="3189" spans="17:34" x14ac:dyDescent="0.35">
      <c r="Q3189" s="218"/>
      <c r="AH3189" s="233"/>
    </row>
    <row r="3190" spans="17:34" x14ac:dyDescent="0.35">
      <c r="Q3190" s="218"/>
      <c r="AH3190" s="233"/>
    </row>
    <row r="3191" spans="17:34" x14ac:dyDescent="0.35">
      <c r="Q3191" s="218"/>
      <c r="AH3191" s="233"/>
    </row>
    <row r="3192" spans="17:34" x14ac:dyDescent="0.35">
      <c r="Q3192" s="218"/>
      <c r="AH3192" s="233"/>
    </row>
    <row r="3193" spans="17:34" x14ac:dyDescent="0.35">
      <c r="Q3193" s="218"/>
      <c r="AH3193" s="233"/>
    </row>
    <row r="3194" spans="17:34" x14ac:dyDescent="0.35">
      <c r="Q3194" s="218"/>
      <c r="AH3194" s="233"/>
    </row>
    <row r="3195" spans="17:34" x14ac:dyDescent="0.35">
      <c r="Q3195" s="218"/>
      <c r="AH3195" s="233"/>
    </row>
    <row r="3196" spans="17:34" x14ac:dyDescent="0.35">
      <c r="Q3196" s="218"/>
      <c r="AH3196" s="233"/>
    </row>
    <row r="3197" spans="17:34" x14ac:dyDescent="0.35">
      <c r="Q3197" s="218"/>
      <c r="AH3197" s="233"/>
    </row>
    <row r="3198" spans="17:34" x14ac:dyDescent="0.35">
      <c r="Q3198" s="218"/>
      <c r="AH3198" s="233"/>
    </row>
    <row r="3199" spans="17:34" x14ac:dyDescent="0.35">
      <c r="Q3199" s="218"/>
      <c r="AH3199" s="233"/>
    </row>
    <row r="3200" spans="17:34" x14ac:dyDescent="0.35">
      <c r="Q3200" s="218"/>
      <c r="AH3200" s="233"/>
    </row>
    <row r="3201" spans="17:34" x14ac:dyDescent="0.35">
      <c r="Q3201" s="218"/>
      <c r="AH3201" s="233"/>
    </row>
    <row r="3202" spans="17:34" x14ac:dyDescent="0.35">
      <c r="Q3202" s="218"/>
      <c r="AH3202" s="233"/>
    </row>
    <row r="3203" spans="17:34" x14ac:dyDescent="0.35">
      <c r="Q3203" s="218"/>
      <c r="AH3203" s="233"/>
    </row>
    <row r="3204" spans="17:34" x14ac:dyDescent="0.35">
      <c r="Q3204" s="218"/>
      <c r="AH3204" s="233"/>
    </row>
    <row r="3205" spans="17:34" x14ac:dyDescent="0.35">
      <c r="Q3205" s="218"/>
      <c r="AH3205" s="233"/>
    </row>
    <row r="3206" spans="17:34" x14ac:dyDescent="0.35">
      <c r="Q3206" s="218"/>
      <c r="AH3206" s="233"/>
    </row>
    <row r="3207" spans="17:34" x14ac:dyDescent="0.35">
      <c r="Q3207" s="218"/>
      <c r="AH3207" s="233"/>
    </row>
    <row r="3208" spans="17:34" x14ac:dyDescent="0.35">
      <c r="Q3208" s="218"/>
      <c r="AH3208" s="233"/>
    </row>
    <row r="3209" spans="17:34" x14ac:dyDescent="0.35">
      <c r="Q3209" s="218"/>
      <c r="AH3209" s="233"/>
    </row>
    <row r="3210" spans="17:34" x14ac:dyDescent="0.35">
      <c r="Q3210" s="218"/>
      <c r="AH3210" s="233"/>
    </row>
    <row r="3211" spans="17:34" x14ac:dyDescent="0.35">
      <c r="Q3211" s="218"/>
      <c r="AH3211" s="233"/>
    </row>
    <row r="3212" spans="17:34" x14ac:dyDescent="0.35">
      <c r="Q3212" s="218"/>
      <c r="AH3212" s="233"/>
    </row>
    <row r="3213" spans="17:34" x14ac:dyDescent="0.35">
      <c r="Q3213" s="218"/>
      <c r="AH3213" s="233"/>
    </row>
    <row r="3214" spans="17:34" x14ac:dyDescent="0.35">
      <c r="Q3214" s="218"/>
      <c r="AH3214" s="233"/>
    </row>
    <row r="3215" spans="17:34" x14ac:dyDescent="0.35">
      <c r="Q3215" s="218"/>
      <c r="AH3215" s="233"/>
    </row>
    <row r="3216" spans="17:34" x14ac:dyDescent="0.35">
      <c r="Q3216" s="218"/>
      <c r="AH3216" s="233"/>
    </row>
    <row r="3217" spans="17:34" x14ac:dyDescent="0.35">
      <c r="Q3217" s="218"/>
      <c r="AH3217" s="233"/>
    </row>
    <row r="3218" spans="17:34" x14ac:dyDescent="0.35">
      <c r="Q3218" s="218"/>
      <c r="AH3218" s="233"/>
    </row>
    <row r="3219" spans="17:34" x14ac:dyDescent="0.35">
      <c r="Q3219" s="218"/>
      <c r="AH3219" s="233"/>
    </row>
    <row r="3220" spans="17:34" x14ac:dyDescent="0.35">
      <c r="Q3220" s="218"/>
      <c r="AH3220" s="233"/>
    </row>
    <row r="3221" spans="17:34" x14ac:dyDescent="0.35">
      <c r="Q3221" s="218"/>
      <c r="AH3221" s="233"/>
    </row>
    <row r="3222" spans="17:34" x14ac:dyDescent="0.35">
      <c r="Q3222" s="218"/>
      <c r="AH3222" s="233"/>
    </row>
    <row r="3223" spans="17:34" x14ac:dyDescent="0.35">
      <c r="Q3223" s="218"/>
      <c r="AH3223" s="233"/>
    </row>
    <row r="3224" spans="17:34" x14ac:dyDescent="0.35">
      <c r="Q3224" s="218"/>
      <c r="AH3224" s="233"/>
    </row>
    <row r="3225" spans="17:34" x14ac:dyDescent="0.35">
      <c r="Q3225" s="218"/>
      <c r="AH3225" s="233"/>
    </row>
    <row r="3226" spans="17:34" x14ac:dyDescent="0.35">
      <c r="Q3226" s="218"/>
      <c r="AH3226" s="233"/>
    </row>
    <row r="3227" spans="17:34" x14ac:dyDescent="0.35">
      <c r="Q3227" s="218"/>
      <c r="AH3227" s="233"/>
    </row>
    <row r="3228" spans="17:34" x14ac:dyDescent="0.35">
      <c r="Q3228" s="218"/>
      <c r="AH3228" s="233"/>
    </row>
    <row r="3229" spans="17:34" x14ac:dyDescent="0.35">
      <c r="Q3229" s="218"/>
      <c r="AH3229" s="233"/>
    </row>
    <row r="3230" spans="17:34" x14ac:dyDescent="0.35">
      <c r="Q3230" s="218"/>
      <c r="AH3230" s="233"/>
    </row>
    <row r="3231" spans="17:34" x14ac:dyDescent="0.35">
      <c r="Q3231" s="218"/>
      <c r="AH3231" s="233"/>
    </row>
    <row r="3232" spans="17:34" x14ac:dyDescent="0.35">
      <c r="Q3232" s="218"/>
      <c r="AH3232" s="233"/>
    </row>
    <row r="3233" spans="17:34" x14ac:dyDescent="0.35">
      <c r="Q3233" s="218"/>
      <c r="AH3233" s="233"/>
    </row>
    <row r="3234" spans="17:34" x14ac:dyDescent="0.35">
      <c r="Q3234" s="218"/>
      <c r="AH3234" s="233"/>
    </row>
    <row r="3235" spans="17:34" x14ac:dyDescent="0.35">
      <c r="Q3235" s="218"/>
      <c r="AH3235" s="233"/>
    </row>
    <row r="3236" spans="17:34" x14ac:dyDescent="0.35">
      <c r="Q3236" s="218"/>
      <c r="AH3236" s="233"/>
    </row>
    <row r="3237" spans="17:34" x14ac:dyDescent="0.35">
      <c r="Q3237" s="218"/>
      <c r="AH3237" s="233"/>
    </row>
    <row r="3238" spans="17:34" x14ac:dyDescent="0.35">
      <c r="Q3238" s="218"/>
      <c r="AH3238" s="233"/>
    </row>
    <row r="3239" spans="17:34" x14ac:dyDescent="0.35">
      <c r="Q3239" s="218"/>
      <c r="AH3239" s="233"/>
    </row>
    <row r="3240" spans="17:34" x14ac:dyDescent="0.35">
      <c r="Q3240" s="218"/>
      <c r="AH3240" s="233"/>
    </row>
    <row r="3241" spans="17:34" x14ac:dyDescent="0.35">
      <c r="Q3241" s="218"/>
      <c r="AH3241" s="233"/>
    </row>
    <row r="3242" spans="17:34" x14ac:dyDescent="0.35">
      <c r="Q3242" s="218"/>
      <c r="AH3242" s="233"/>
    </row>
    <row r="3243" spans="17:34" x14ac:dyDescent="0.35">
      <c r="Q3243" s="218"/>
      <c r="AH3243" s="233"/>
    </row>
    <row r="3244" spans="17:34" x14ac:dyDescent="0.35">
      <c r="Q3244" s="218"/>
      <c r="AH3244" s="233"/>
    </row>
    <row r="3245" spans="17:34" x14ac:dyDescent="0.35">
      <c r="Q3245" s="218"/>
      <c r="AH3245" s="233"/>
    </row>
    <row r="3246" spans="17:34" x14ac:dyDescent="0.35">
      <c r="Q3246" s="218"/>
      <c r="AH3246" s="233"/>
    </row>
    <row r="3247" spans="17:34" x14ac:dyDescent="0.35">
      <c r="Q3247" s="218"/>
      <c r="AH3247" s="233"/>
    </row>
    <row r="3248" spans="17:34" x14ac:dyDescent="0.35">
      <c r="Q3248" s="218"/>
      <c r="AH3248" s="233"/>
    </row>
    <row r="3249" spans="17:34" x14ac:dyDescent="0.35">
      <c r="Q3249" s="218"/>
      <c r="AH3249" s="233"/>
    </row>
    <row r="3250" spans="17:34" x14ac:dyDescent="0.35">
      <c r="Q3250" s="218"/>
      <c r="AH3250" s="233"/>
    </row>
    <row r="3251" spans="17:34" x14ac:dyDescent="0.35">
      <c r="Q3251" s="218"/>
      <c r="AH3251" s="233"/>
    </row>
    <row r="3252" spans="17:34" x14ac:dyDescent="0.35">
      <c r="Q3252" s="218"/>
      <c r="AH3252" s="233"/>
    </row>
    <row r="3253" spans="17:34" x14ac:dyDescent="0.35">
      <c r="Q3253" s="218"/>
      <c r="AH3253" s="233"/>
    </row>
    <row r="3254" spans="17:34" x14ac:dyDescent="0.35">
      <c r="Q3254" s="218"/>
      <c r="AH3254" s="233"/>
    </row>
    <row r="3255" spans="17:34" x14ac:dyDescent="0.35">
      <c r="Q3255" s="218"/>
      <c r="AH3255" s="233"/>
    </row>
    <row r="3256" spans="17:34" x14ac:dyDescent="0.35">
      <c r="Q3256" s="218"/>
      <c r="AH3256" s="233"/>
    </row>
    <row r="3257" spans="17:34" x14ac:dyDescent="0.35">
      <c r="Q3257" s="218"/>
      <c r="AH3257" s="233"/>
    </row>
    <row r="3258" spans="17:34" x14ac:dyDescent="0.35">
      <c r="Q3258" s="218"/>
      <c r="AH3258" s="233"/>
    </row>
    <row r="3259" spans="17:34" x14ac:dyDescent="0.35">
      <c r="Q3259" s="218"/>
      <c r="AH3259" s="233"/>
    </row>
    <row r="3260" spans="17:34" x14ac:dyDescent="0.35">
      <c r="Q3260" s="218"/>
      <c r="AH3260" s="233"/>
    </row>
    <row r="3261" spans="17:34" x14ac:dyDescent="0.35">
      <c r="Q3261" s="218"/>
      <c r="AH3261" s="233"/>
    </row>
    <row r="3262" spans="17:34" x14ac:dyDescent="0.35">
      <c r="Q3262" s="218"/>
      <c r="AH3262" s="233"/>
    </row>
    <row r="3263" spans="17:34" x14ac:dyDescent="0.35">
      <c r="Q3263" s="218"/>
      <c r="AH3263" s="233"/>
    </row>
    <row r="3264" spans="17:34" x14ac:dyDescent="0.35">
      <c r="Q3264" s="218"/>
      <c r="AH3264" s="233"/>
    </row>
    <row r="3265" spans="17:34" x14ac:dyDescent="0.35">
      <c r="Q3265" s="218"/>
      <c r="AH3265" s="233"/>
    </row>
    <row r="3266" spans="17:34" x14ac:dyDescent="0.35">
      <c r="Q3266" s="218"/>
      <c r="AH3266" s="233"/>
    </row>
    <row r="3267" spans="17:34" x14ac:dyDescent="0.35">
      <c r="Q3267" s="218"/>
      <c r="AH3267" s="233"/>
    </row>
    <row r="3268" spans="17:34" x14ac:dyDescent="0.35">
      <c r="Q3268" s="218"/>
      <c r="AH3268" s="233"/>
    </row>
    <row r="3269" spans="17:34" x14ac:dyDescent="0.35">
      <c r="Q3269" s="218"/>
      <c r="AH3269" s="233"/>
    </row>
    <row r="3270" spans="17:34" x14ac:dyDescent="0.35">
      <c r="Q3270" s="218"/>
      <c r="AH3270" s="233"/>
    </row>
    <row r="3271" spans="17:34" x14ac:dyDescent="0.35">
      <c r="Q3271" s="218"/>
      <c r="AH3271" s="233"/>
    </row>
    <row r="3272" spans="17:34" x14ac:dyDescent="0.35">
      <c r="Q3272" s="218"/>
      <c r="AH3272" s="233"/>
    </row>
    <row r="3273" spans="17:34" x14ac:dyDescent="0.35">
      <c r="Q3273" s="218"/>
      <c r="AH3273" s="233"/>
    </row>
    <row r="3274" spans="17:34" x14ac:dyDescent="0.35">
      <c r="Q3274" s="218"/>
      <c r="AH3274" s="233"/>
    </row>
    <row r="3275" spans="17:34" x14ac:dyDescent="0.35">
      <c r="Q3275" s="218"/>
      <c r="AH3275" s="233"/>
    </row>
    <row r="3276" spans="17:34" x14ac:dyDescent="0.35">
      <c r="Q3276" s="218"/>
      <c r="AH3276" s="233"/>
    </row>
    <row r="3277" spans="17:34" x14ac:dyDescent="0.35">
      <c r="Q3277" s="218"/>
      <c r="AH3277" s="233"/>
    </row>
    <row r="3278" spans="17:34" x14ac:dyDescent="0.35">
      <c r="Q3278" s="218"/>
      <c r="AH3278" s="233"/>
    </row>
    <row r="3279" spans="17:34" x14ac:dyDescent="0.35">
      <c r="Q3279" s="218"/>
      <c r="AH3279" s="233"/>
    </row>
    <row r="3280" spans="17:34" x14ac:dyDescent="0.35">
      <c r="Q3280" s="218"/>
      <c r="AH3280" s="233"/>
    </row>
    <row r="3281" spans="17:34" x14ac:dyDescent="0.35">
      <c r="Q3281" s="218"/>
      <c r="AH3281" s="233"/>
    </row>
    <row r="3282" spans="17:34" x14ac:dyDescent="0.35">
      <c r="Q3282" s="218"/>
      <c r="AH3282" s="233"/>
    </row>
    <row r="3283" spans="17:34" x14ac:dyDescent="0.35">
      <c r="Q3283" s="218"/>
      <c r="AH3283" s="233"/>
    </row>
    <row r="3284" spans="17:34" x14ac:dyDescent="0.35">
      <c r="Q3284" s="218"/>
      <c r="AH3284" s="233"/>
    </row>
    <row r="3285" spans="17:34" x14ac:dyDescent="0.35">
      <c r="Q3285" s="218"/>
      <c r="AH3285" s="233"/>
    </row>
    <row r="3286" spans="17:34" x14ac:dyDescent="0.35">
      <c r="Q3286" s="218"/>
      <c r="AH3286" s="233"/>
    </row>
    <row r="3287" spans="17:34" x14ac:dyDescent="0.35">
      <c r="Q3287" s="218"/>
      <c r="AH3287" s="233"/>
    </row>
    <row r="3288" spans="17:34" x14ac:dyDescent="0.35">
      <c r="Q3288" s="218"/>
      <c r="AH3288" s="233"/>
    </row>
    <row r="3289" spans="17:34" x14ac:dyDescent="0.35">
      <c r="Q3289" s="218"/>
      <c r="AH3289" s="233"/>
    </row>
    <row r="3290" spans="17:34" x14ac:dyDescent="0.35">
      <c r="Q3290" s="218"/>
      <c r="AH3290" s="233"/>
    </row>
    <row r="3291" spans="17:34" x14ac:dyDescent="0.35">
      <c r="Q3291" s="218"/>
      <c r="AH3291" s="233"/>
    </row>
    <row r="3292" spans="17:34" x14ac:dyDescent="0.35">
      <c r="Q3292" s="218"/>
      <c r="AH3292" s="233"/>
    </row>
    <row r="3293" spans="17:34" x14ac:dyDescent="0.35">
      <c r="Q3293" s="218"/>
      <c r="AH3293" s="233"/>
    </row>
    <row r="3294" spans="17:34" x14ac:dyDescent="0.35">
      <c r="Q3294" s="218"/>
      <c r="AH3294" s="233"/>
    </row>
    <row r="3295" spans="17:34" x14ac:dyDescent="0.35">
      <c r="Q3295" s="218"/>
      <c r="AH3295" s="233"/>
    </row>
    <row r="3296" spans="17:34" x14ac:dyDescent="0.35">
      <c r="Q3296" s="218"/>
      <c r="AH3296" s="233"/>
    </row>
    <row r="3297" spans="17:34" x14ac:dyDescent="0.35">
      <c r="Q3297" s="218"/>
      <c r="AH3297" s="233"/>
    </row>
    <row r="3298" spans="17:34" x14ac:dyDescent="0.35">
      <c r="Q3298" s="218"/>
      <c r="AH3298" s="233"/>
    </row>
    <row r="3299" spans="17:34" x14ac:dyDescent="0.35">
      <c r="Q3299" s="218"/>
      <c r="AH3299" s="233"/>
    </row>
    <row r="3300" spans="17:34" x14ac:dyDescent="0.35">
      <c r="Q3300" s="218"/>
      <c r="AH3300" s="233"/>
    </row>
    <row r="3301" spans="17:34" x14ac:dyDescent="0.35">
      <c r="Q3301" s="218"/>
      <c r="AH3301" s="233"/>
    </row>
    <row r="3302" spans="17:34" x14ac:dyDescent="0.35">
      <c r="Q3302" s="218"/>
      <c r="AH3302" s="233"/>
    </row>
    <row r="3303" spans="17:34" x14ac:dyDescent="0.35">
      <c r="Q3303" s="218"/>
      <c r="AH3303" s="233"/>
    </row>
    <row r="3304" spans="17:34" x14ac:dyDescent="0.35">
      <c r="Q3304" s="218"/>
      <c r="AH3304" s="233"/>
    </row>
    <row r="3305" spans="17:34" x14ac:dyDescent="0.35">
      <c r="Q3305" s="218"/>
      <c r="AH3305" s="233"/>
    </row>
    <row r="3306" spans="17:34" x14ac:dyDescent="0.35">
      <c r="Q3306" s="218"/>
      <c r="AH3306" s="233"/>
    </row>
    <row r="3307" spans="17:34" x14ac:dyDescent="0.35">
      <c r="Q3307" s="218"/>
      <c r="AH3307" s="233"/>
    </row>
    <row r="3308" spans="17:34" x14ac:dyDescent="0.35">
      <c r="Q3308" s="218"/>
      <c r="AH3308" s="233"/>
    </row>
    <row r="3309" spans="17:34" x14ac:dyDescent="0.35">
      <c r="Q3309" s="218"/>
      <c r="AH3309" s="233"/>
    </row>
    <row r="3310" spans="17:34" x14ac:dyDescent="0.35">
      <c r="Q3310" s="218"/>
      <c r="AH3310" s="233"/>
    </row>
    <row r="3311" spans="17:34" x14ac:dyDescent="0.35">
      <c r="Q3311" s="218"/>
      <c r="AH3311" s="233"/>
    </row>
    <row r="3312" spans="17:34" x14ac:dyDescent="0.35">
      <c r="Q3312" s="218"/>
      <c r="AH3312" s="233"/>
    </row>
    <row r="3313" spans="17:34" x14ac:dyDescent="0.35">
      <c r="Q3313" s="218"/>
      <c r="AH3313" s="233"/>
    </row>
    <row r="3314" spans="17:34" x14ac:dyDescent="0.35">
      <c r="Q3314" s="218"/>
      <c r="AH3314" s="233"/>
    </row>
    <row r="3315" spans="17:34" x14ac:dyDescent="0.35">
      <c r="Q3315" s="218"/>
      <c r="AH3315" s="233"/>
    </row>
    <row r="3316" spans="17:34" x14ac:dyDescent="0.35">
      <c r="Q3316" s="218"/>
      <c r="AH3316" s="233"/>
    </row>
    <row r="3317" spans="17:34" x14ac:dyDescent="0.35">
      <c r="Q3317" s="218"/>
      <c r="AH3317" s="233"/>
    </row>
    <row r="3318" spans="17:34" x14ac:dyDescent="0.35">
      <c r="Q3318" s="218"/>
      <c r="AH3318" s="233"/>
    </row>
    <row r="3319" spans="17:34" x14ac:dyDescent="0.35">
      <c r="Q3319" s="218"/>
      <c r="AH3319" s="233"/>
    </row>
    <row r="3320" spans="17:34" x14ac:dyDescent="0.35">
      <c r="Q3320" s="218"/>
      <c r="AH3320" s="233"/>
    </row>
    <row r="3321" spans="17:34" x14ac:dyDescent="0.35">
      <c r="Q3321" s="218"/>
      <c r="AH3321" s="233"/>
    </row>
    <row r="3322" spans="17:34" x14ac:dyDescent="0.35">
      <c r="Q3322" s="218"/>
      <c r="AH3322" s="233"/>
    </row>
    <row r="3323" spans="17:34" x14ac:dyDescent="0.35">
      <c r="Q3323" s="218"/>
      <c r="AH3323" s="233"/>
    </row>
    <row r="3324" spans="17:34" x14ac:dyDescent="0.35">
      <c r="Q3324" s="218"/>
      <c r="AH3324" s="233"/>
    </row>
    <row r="3325" spans="17:34" x14ac:dyDescent="0.35">
      <c r="Q3325" s="218"/>
      <c r="AH3325" s="233"/>
    </row>
    <row r="3326" spans="17:34" x14ac:dyDescent="0.35">
      <c r="Q3326" s="218"/>
      <c r="AH3326" s="233"/>
    </row>
    <row r="3327" spans="17:34" x14ac:dyDescent="0.35">
      <c r="Q3327" s="218"/>
      <c r="AH3327" s="233"/>
    </row>
    <row r="3328" spans="17:34" x14ac:dyDescent="0.35">
      <c r="Q3328" s="218"/>
      <c r="AH3328" s="233"/>
    </row>
    <row r="3329" spans="17:34" x14ac:dyDescent="0.35">
      <c r="Q3329" s="218"/>
      <c r="AH3329" s="233"/>
    </row>
    <row r="3330" spans="17:34" x14ac:dyDescent="0.35">
      <c r="Q3330" s="218"/>
      <c r="AH3330" s="233"/>
    </row>
    <row r="3331" spans="17:34" x14ac:dyDescent="0.35">
      <c r="Q3331" s="218"/>
      <c r="AH3331" s="233"/>
    </row>
    <row r="3332" spans="17:34" x14ac:dyDescent="0.35">
      <c r="Q3332" s="218"/>
      <c r="AH3332" s="233"/>
    </row>
    <row r="3333" spans="17:34" x14ac:dyDescent="0.35">
      <c r="Q3333" s="218"/>
      <c r="AH3333" s="233"/>
    </row>
    <row r="3334" spans="17:34" x14ac:dyDescent="0.35">
      <c r="Q3334" s="218"/>
      <c r="AH3334" s="233"/>
    </row>
    <row r="3335" spans="17:34" x14ac:dyDescent="0.35">
      <c r="Q3335" s="218"/>
      <c r="AH3335" s="233"/>
    </row>
    <row r="3336" spans="17:34" x14ac:dyDescent="0.35">
      <c r="Q3336" s="218"/>
      <c r="AH3336" s="233"/>
    </row>
    <row r="3337" spans="17:34" x14ac:dyDescent="0.35">
      <c r="Q3337" s="218"/>
      <c r="AH3337" s="233"/>
    </row>
    <row r="3338" spans="17:34" x14ac:dyDescent="0.35">
      <c r="Q3338" s="218"/>
      <c r="AH3338" s="233"/>
    </row>
    <row r="3339" spans="17:34" x14ac:dyDescent="0.35">
      <c r="Q3339" s="218"/>
      <c r="AH3339" s="233"/>
    </row>
    <row r="3340" spans="17:34" x14ac:dyDescent="0.35">
      <c r="Q3340" s="218"/>
      <c r="AH3340" s="233"/>
    </row>
    <row r="3341" spans="17:34" x14ac:dyDescent="0.35">
      <c r="Q3341" s="218"/>
      <c r="AH3341" s="233"/>
    </row>
    <row r="3342" spans="17:34" x14ac:dyDescent="0.35">
      <c r="Q3342" s="218"/>
      <c r="AH3342" s="233"/>
    </row>
    <row r="3343" spans="17:34" x14ac:dyDescent="0.35">
      <c r="Q3343" s="218"/>
      <c r="AH3343" s="233"/>
    </row>
    <row r="3344" spans="17:34" x14ac:dyDescent="0.35">
      <c r="Q3344" s="218"/>
      <c r="AH3344" s="233"/>
    </row>
    <row r="3345" spans="17:34" x14ac:dyDescent="0.35">
      <c r="Q3345" s="218"/>
      <c r="AH3345" s="233"/>
    </row>
    <row r="3346" spans="17:34" x14ac:dyDescent="0.35">
      <c r="Q3346" s="218"/>
      <c r="AH3346" s="233"/>
    </row>
    <row r="3347" spans="17:34" x14ac:dyDescent="0.35">
      <c r="Q3347" s="218"/>
      <c r="AH3347" s="233"/>
    </row>
    <row r="3348" spans="17:34" x14ac:dyDescent="0.35">
      <c r="Q3348" s="218"/>
      <c r="AH3348" s="233"/>
    </row>
    <row r="3349" spans="17:34" x14ac:dyDescent="0.35">
      <c r="Q3349" s="218"/>
      <c r="AH3349" s="233"/>
    </row>
    <row r="3350" spans="17:34" x14ac:dyDescent="0.35">
      <c r="Q3350" s="218"/>
      <c r="AH3350" s="233"/>
    </row>
    <row r="3351" spans="17:34" x14ac:dyDescent="0.35">
      <c r="Q3351" s="218"/>
      <c r="AH3351" s="233"/>
    </row>
    <row r="3352" spans="17:34" x14ac:dyDescent="0.35">
      <c r="Q3352" s="218"/>
      <c r="AH3352" s="233"/>
    </row>
    <row r="3353" spans="17:34" x14ac:dyDescent="0.35">
      <c r="Q3353" s="218"/>
      <c r="AH3353" s="233"/>
    </row>
    <row r="3354" spans="17:34" x14ac:dyDescent="0.35">
      <c r="Q3354" s="218"/>
      <c r="AH3354" s="233"/>
    </row>
    <row r="3355" spans="17:34" x14ac:dyDescent="0.35">
      <c r="Q3355" s="218"/>
      <c r="AH3355" s="233"/>
    </row>
    <row r="3356" spans="17:34" x14ac:dyDescent="0.35">
      <c r="Q3356" s="218"/>
      <c r="AH3356" s="233"/>
    </row>
    <row r="3357" spans="17:34" x14ac:dyDescent="0.35">
      <c r="Q3357" s="218"/>
      <c r="AH3357" s="233"/>
    </row>
    <row r="3358" spans="17:34" x14ac:dyDescent="0.35">
      <c r="Q3358" s="218"/>
      <c r="AH3358" s="233"/>
    </row>
    <row r="3359" spans="17:34" x14ac:dyDescent="0.35">
      <c r="Q3359" s="218"/>
      <c r="AH3359" s="233"/>
    </row>
    <row r="3360" spans="17:34" x14ac:dyDescent="0.35">
      <c r="Q3360" s="218"/>
      <c r="AH3360" s="233"/>
    </row>
    <row r="3361" spans="17:34" x14ac:dyDescent="0.35">
      <c r="Q3361" s="218"/>
      <c r="AH3361" s="233"/>
    </row>
    <row r="3362" spans="17:34" x14ac:dyDescent="0.35">
      <c r="Q3362" s="218"/>
      <c r="AH3362" s="233"/>
    </row>
    <row r="3363" spans="17:34" x14ac:dyDescent="0.35">
      <c r="Q3363" s="218"/>
      <c r="AH3363" s="233"/>
    </row>
    <row r="3364" spans="17:34" x14ac:dyDescent="0.35">
      <c r="Q3364" s="218"/>
      <c r="AH3364" s="233"/>
    </row>
    <row r="3365" spans="17:34" x14ac:dyDescent="0.35">
      <c r="Q3365" s="218"/>
      <c r="AH3365" s="233"/>
    </row>
    <row r="3366" spans="17:34" x14ac:dyDescent="0.35">
      <c r="Q3366" s="218"/>
      <c r="AH3366" s="233"/>
    </row>
    <row r="3367" spans="17:34" x14ac:dyDescent="0.35">
      <c r="Q3367" s="218"/>
      <c r="AH3367" s="233"/>
    </row>
    <row r="3368" spans="17:34" x14ac:dyDescent="0.35">
      <c r="Q3368" s="218"/>
      <c r="AH3368" s="233"/>
    </row>
    <row r="3369" spans="17:34" x14ac:dyDescent="0.35">
      <c r="Q3369" s="218"/>
      <c r="AH3369" s="233"/>
    </row>
    <row r="3370" spans="17:34" x14ac:dyDescent="0.35">
      <c r="Q3370" s="218"/>
      <c r="AH3370" s="233"/>
    </row>
    <row r="3371" spans="17:34" x14ac:dyDescent="0.35">
      <c r="Q3371" s="218"/>
      <c r="AH3371" s="233"/>
    </row>
    <row r="3372" spans="17:34" x14ac:dyDescent="0.35">
      <c r="Q3372" s="218"/>
      <c r="AH3372" s="233"/>
    </row>
    <row r="3373" spans="17:34" x14ac:dyDescent="0.35">
      <c r="Q3373" s="218"/>
      <c r="AH3373" s="233"/>
    </row>
    <row r="3374" spans="17:34" x14ac:dyDescent="0.35">
      <c r="Q3374" s="218"/>
      <c r="AH3374" s="233"/>
    </row>
    <row r="3375" spans="17:34" x14ac:dyDescent="0.35">
      <c r="Q3375" s="218"/>
      <c r="AH3375" s="233"/>
    </row>
    <row r="3376" spans="17:34" x14ac:dyDescent="0.35">
      <c r="Q3376" s="218"/>
      <c r="AH3376" s="233"/>
    </row>
    <row r="3377" spans="17:34" x14ac:dyDescent="0.35">
      <c r="Q3377" s="218"/>
      <c r="AH3377" s="233"/>
    </row>
    <row r="3378" spans="17:34" x14ac:dyDescent="0.35">
      <c r="Q3378" s="218"/>
      <c r="AH3378" s="233"/>
    </row>
    <row r="3379" spans="17:34" x14ac:dyDescent="0.35">
      <c r="Q3379" s="218"/>
      <c r="AH3379" s="233"/>
    </row>
    <row r="3380" spans="17:34" x14ac:dyDescent="0.35">
      <c r="Q3380" s="218"/>
      <c r="AH3380" s="233"/>
    </row>
    <row r="3381" spans="17:34" x14ac:dyDescent="0.35">
      <c r="Q3381" s="218"/>
      <c r="AH3381" s="233"/>
    </row>
    <row r="3382" spans="17:34" x14ac:dyDescent="0.35">
      <c r="Q3382" s="218"/>
      <c r="AH3382" s="233"/>
    </row>
    <row r="3383" spans="17:34" x14ac:dyDescent="0.35">
      <c r="Q3383" s="218"/>
      <c r="AH3383" s="233"/>
    </row>
    <row r="3384" spans="17:34" x14ac:dyDescent="0.35">
      <c r="Q3384" s="218"/>
      <c r="AH3384" s="233"/>
    </row>
    <row r="3385" spans="17:34" x14ac:dyDescent="0.35">
      <c r="Q3385" s="218"/>
      <c r="AH3385" s="233"/>
    </row>
    <row r="3386" spans="17:34" x14ac:dyDescent="0.35">
      <c r="Q3386" s="218"/>
      <c r="AH3386" s="233"/>
    </row>
    <row r="3387" spans="17:34" x14ac:dyDescent="0.35">
      <c r="Q3387" s="218"/>
      <c r="AH3387" s="233"/>
    </row>
    <row r="3388" spans="17:34" x14ac:dyDescent="0.35">
      <c r="Q3388" s="218"/>
      <c r="AH3388" s="233"/>
    </row>
    <row r="3389" spans="17:34" x14ac:dyDescent="0.35">
      <c r="Q3389" s="218"/>
      <c r="AH3389" s="233"/>
    </row>
    <row r="3390" spans="17:34" x14ac:dyDescent="0.35">
      <c r="Q3390" s="218"/>
      <c r="AH3390" s="233"/>
    </row>
    <row r="3391" spans="17:34" x14ac:dyDescent="0.35">
      <c r="Q3391" s="218"/>
      <c r="AH3391" s="233"/>
    </row>
    <row r="3392" spans="17:34" x14ac:dyDescent="0.35">
      <c r="Q3392" s="218"/>
      <c r="AH3392" s="233"/>
    </row>
    <row r="3393" spans="17:34" x14ac:dyDescent="0.35">
      <c r="Q3393" s="218"/>
      <c r="AH3393" s="233"/>
    </row>
    <row r="3394" spans="17:34" x14ac:dyDescent="0.35">
      <c r="Q3394" s="218"/>
      <c r="AH3394" s="233"/>
    </row>
    <row r="3395" spans="17:34" x14ac:dyDescent="0.35">
      <c r="Q3395" s="218"/>
      <c r="AH3395" s="233"/>
    </row>
    <row r="3396" spans="17:34" x14ac:dyDescent="0.35">
      <c r="Q3396" s="218"/>
      <c r="AH3396" s="233"/>
    </row>
    <row r="3397" spans="17:34" x14ac:dyDescent="0.35">
      <c r="Q3397" s="218"/>
      <c r="AH3397" s="233"/>
    </row>
    <row r="3398" spans="17:34" x14ac:dyDescent="0.35">
      <c r="Q3398" s="218"/>
      <c r="AH3398" s="233"/>
    </row>
    <row r="3399" spans="17:34" x14ac:dyDescent="0.35">
      <c r="Q3399" s="218"/>
      <c r="AH3399" s="233"/>
    </row>
    <row r="3400" spans="17:34" x14ac:dyDescent="0.35">
      <c r="Q3400" s="218"/>
      <c r="AH3400" s="233"/>
    </row>
    <row r="3401" spans="17:34" x14ac:dyDescent="0.35">
      <c r="Q3401" s="218"/>
      <c r="AH3401" s="233"/>
    </row>
    <row r="3402" spans="17:34" x14ac:dyDescent="0.35">
      <c r="Q3402" s="218"/>
      <c r="AH3402" s="233"/>
    </row>
    <row r="3403" spans="17:34" x14ac:dyDescent="0.35">
      <c r="Q3403" s="218"/>
      <c r="AH3403" s="233"/>
    </row>
    <row r="3404" spans="17:34" x14ac:dyDescent="0.35">
      <c r="Q3404" s="218"/>
      <c r="AH3404" s="233"/>
    </row>
    <row r="3405" spans="17:34" x14ac:dyDescent="0.35">
      <c r="Q3405" s="218"/>
      <c r="AH3405" s="233"/>
    </row>
    <row r="3406" spans="17:34" x14ac:dyDescent="0.35">
      <c r="Q3406" s="218"/>
      <c r="AH3406" s="233"/>
    </row>
    <row r="3407" spans="17:34" x14ac:dyDescent="0.35">
      <c r="Q3407" s="218"/>
      <c r="AH3407" s="233"/>
    </row>
    <row r="3408" spans="17:34" x14ac:dyDescent="0.35">
      <c r="Q3408" s="218"/>
      <c r="AH3408" s="233"/>
    </row>
    <row r="3409" spans="17:34" x14ac:dyDescent="0.35">
      <c r="Q3409" s="218"/>
      <c r="AH3409" s="233"/>
    </row>
    <row r="3410" spans="17:34" x14ac:dyDescent="0.35">
      <c r="Q3410" s="218"/>
      <c r="AH3410" s="233"/>
    </row>
    <row r="3411" spans="17:34" x14ac:dyDescent="0.35">
      <c r="Q3411" s="218"/>
      <c r="AH3411" s="233"/>
    </row>
    <row r="3412" spans="17:34" x14ac:dyDescent="0.35">
      <c r="Q3412" s="218"/>
      <c r="AH3412" s="233"/>
    </row>
    <row r="3413" spans="17:34" x14ac:dyDescent="0.35">
      <c r="Q3413" s="218"/>
      <c r="AH3413" s="233"/>
    </row>
    <row r="3414" spans="17:34" x14ac:dyDescent="0.35">
      <c r="Q3414" s="218"/>
      <c r="AH3414" s="233"/>
    </row>
    <row r="3415" spans="17:34" x14ac:dyDescent="0.35">
      <c r="Q3415" s="218"/>
      <c r="AH3415" s="233"/>
    </row>
    <row r="3416" spans="17:34" x14ac:dyDescent="0.35">
      <c r="Q3416" s="218"/>
      <c r="AH3416" s="233"/>
    </row>
    <row r="3417" spans="17:34" x14ac:dyDescent="0.35">
      <c r="Q3417" s="218"/>
      <c r="AH3417" s="233"/>
    </row>
    <row r="3418" spans="17:34" x14ac:dyDescent="0.35">
      <c r="Q3418" s="218"/>
      <c r="AH3418" s="233"/>
    </row>
    <row r="3419" spans="17:34" x14ac:dyDescent="0.35">
      <c r="Q3419" s="218"/>
      <c r="AH3419" s="233"/>
    </row>
    <row r="3420" spans="17:34" x14ac:dyDescent="0.35">
      <c r="Q3420" s="218"/>
      <c r="AH3420" s="233"/>
    </row>
    <row r="3421" spans="17:34" x14ac:dyDescent="0.35">
      <c r="Q3421" s="218"/>
      <c r="AH3421" s="233"/>
    </row>
    <row r="3422" spans="17:34" x14ac:dyDescent="0.35">
      <c r="Q3422" s="218"/>
      <c r="AH3422" s="233"/>
    </row>
    <row r="3423" spans="17:34" x14ac:dyDescent="0.35">
      <c r="Q3423" s="218"/>
      <c r="AH3423" s="233"/>
    </row>
    <row r="3424" spans="17:34" x14ac:dyDescent="0.35">
      <c r="Q3424" s="218"/>
      <c r="AH3424" s="233"/>
    </row>
    <row r="3425" spans="17:34" x14ac:dyDescent="0.35">
      <c r="Q3425" s="218"/>
      <c r="AH3425" s="233"/>
    </row>
    <row r="3426" spans="17:34" x14ac:dyDescent="0.35">
      <c r="Q3426" s="218"/>
      <c r="AH3426" s="233"/>
    </row>
    <row r="3427" spans="17:34" x14ac:dyDescent="0.35">
      <c r="Q3427" s="218"/>
      <c r="AH3427" s="233"/>
    </row>
    <row r="3428" spans="17:34" x14ac:dyDescent="0.35">
      <c r="Q3428" s="218"/>
      <c r="AH3428" s="233"/>
    </row>
    <row r="3429" spans="17:34" x14ac:dyDescent="0.35">
      <c r="Q3429" s="218"/>
      <c r="AH3429" s="233"/>
    </row>
    <row r="3430" spans="17:34" x14ac:dyDescent="0.35">
      <c r="Q3430" s="218"/>
      <c r="AH3430" s="233"/>
    </row>
    <row r="3431" spans="17:34" x14ac:dyDescent="0.35">
      <c r="Q3431" s="218"/>
      <c r="AH3431" s="233"/>
    </row>
    <row r="3432" spans="17:34" x14ac:dyDescent="0.35">
      <c r="Q3432" s="218"/>
      <c r="AH3432" s="233"/>
    </row>
    <row r="3433" spans="17:34" x14ac:dyDescent="0.35">
      <c r="Q3433" s="218"/>
      <c r="AH3433" s="233"/>
    </row>
    <row r="3434" spans="17:34" x14ac:dyDescent="0.35">
      <c r="Q3434" s="218"/>
      <c r="AH3434" s="233"/>
    </row>
    <row r="3435" spans="17:34" x14ac:dyDescent="0.35">
      <c r="Q3435" s="218"/>
      <c r="AH3435" s="233"/>
    </row>
    <row r="3436" spans="17:34" x14ac:dyDescent="0.35">
      <c r="Q3436" s="218"/>
      <c r="AH3436" s="233"/>
    </row>
    <row r="3437" spans="17:34" x14ac:dyDescent="0.35">
      <c r="Q3437" s="218"/>
      <c r="AH3437" s="233"/>
    </row>
    <row r="3438" spans="17:34" x14ac:dyDescent="0.35">
      <c r="Q3438" s="218"/>
      <c r="AH3438" s="233"/>
    </row>
    <row r="3439" spans="17:34" x14ac:dyDescent="0.35">
      <c r="Q3439" s="218"/>
      <c r="AH3439" s="233"/>
    </row>
    <row r="3440" spans="17:34" x14ac:dyDescent="0.35">
      <c r="Q3440" s="218"/>
      <c r="AH3440" s="233"/>
    </row>
    <row r="3441" spans="17:34" x14ac:dyDescent="0.35">
      <c r="Q3441" s="218"/>
      <c r="AH3441" s="233"/>
    </row>
    <row r="3442" spans="17:34" x14ac:dyDescent="0.35">
      <c r="Q3442" s="218"/>
      <c r="AH3442" s="233"/>
    </row>
    <row r="3443" spans="17:34" x14ac:dyDescent="0.35">
      <c r="Q3443" s="218"/>
      <c r="AH3443" s="233"/>
    </row>
    <row r="3444" spans="17:34" x14ac:dyDescent="0.35">
      <c r="Q3444" s="218"/>
      <c r="AH3444" s="233"/>
    </row>
    <row r="3445" spans="17:34" x14ac:dyDescent="0.35">
      <c r="Q3445" s="218"/>
      <c r="AH3445" s="233"/>
    </row>
    <row r="3446" spans="17:34" x14ac:dyDescent="0.35">
      <c r="Q3446" s="218"/>
      <c r="AH3446" s="233"/>
    </row>
    <row r="3447" spans="17:34" x14ac:dyDescent="0.35">
      <c r="Q3447" s="218"/>
      <c r="AH3447" s="233"/>
    </row>
    <row r="3448" spans="17:34" x14ac:dyDescent="0.35">
      <c r="Q3448" s="218"/>
      <c r="AH3448" s="233"/>
    </row>
    <row r="3449" spans="17:34" x14ac:dyDescent="0.35">
      <c r="Q3449" s="218"/>
      <c r="AH3449" s="233"/>
    </row>
    <row r="3450" spans="17:34" x14ac:dyDescent="0.35">
      <c r="Q3450" s="218"/>
      <c r="AH3450" s="233"/>
    </row>
    <row r="3451" spans="17:34" x14ac:dyDescent="0.35">
      <c r="Q3451" s="218"/>
      <c r="AH3451" s="233"/>
    </row>
    <row r="3452" spans="17:34" x14ac:dyDescent="0.35">
      <c r="Q3452" s="218"/>
      <c r="AH3452" s="233"/>
    </row>
    <row r="3453" spans="17:34" x14ac:dyDescent="0.35">
      <c r="Q3453" s="218"/>
      <c r="AH3453" s="233"/>
    </row>
    <row r="3454" spans="17:34" x14ac:dyDescent="0.35">
      <c r="Q3454" s="218"/>
      <c r="AH3454" s="233"/>
    </row>
    <row r="3455" spans="17:34" x14ac:dyDescent="0.35">
      <c r="Q3455" s="218"/>
      <c r="AH3455" s="233"/>
    </row>
    <row r="3456" spans="17:34" x14ac:dyDescent="0.35">
      <c r="Q3456" s="218"/>
      <c r="AH3456" s="233"/>
    </row>
    <row r="3457" spans="17:34" x14ac:dyDescent="0.35">
      <c r="Q3457" s="218"/>
      <c r="AH3457" s="233"/>
    </row>
    <row r="3458" spans="17:34" x14ac:dyDescent="0.35">
      <c r="Q3458" s="218"/>
      <c r="AH3458" s="233"/>
    </row>
    <row r="3459" spans="17:34" x14ac:dyDescent="0.35">
      <c r="Q3459" s="218"/>
      <c r="AH3459" s="233"/>
    </row>
    <row r="3460" spans="17:34" x14ac:dyDescent="0.35">
      <c r="Q3460" s="218"/>
      <c r="AH3460" s="233"/>
    </row>
    <row r="3461" spans="17:34" x14ac:dyDescent="0.35">
      <c r="Q3461" s="218"/>
      <c r="AH3461" s="233"/>
    </row>
    <row r="3462" spans="17:34" x14ac:dyDescent="0.35">
      <c r="Q3462" s="218"/>
      <c r="AH3462" s="233"/>
    </row>
    <row r="3463" spans="17:34" x14ac:dyDescent="0.35">
      <c r="Q3463" s="218"/>
      <c r="AH3463" s="233"/>
    </row>
    <row r="3464" spans="17:34" x14ac:dyDescent="0.35">
      <c r="Q3464" s="218"/>
      <c r="AH3464" s="233"/>
    </row>
    <row r="3465" spans="17:34" x14ac:dyDescent="0.35">
      <c r="Q3465" s="218"/>
      <c r="AH3465" s="233"/>
    </row>
    <row r="3466" spans="17:34" x14ac:dyDescent="0.35">
      <c r="Q3466" s="218"/>
      <c r="AH3466" s="233"/>
    </row>
    <row r="3467" spans="17:34" x14ac:dyDescent="0.35">
      <c r="Q3467" s="218"/>
      <c r="AH3467" s="233"/>
    </row>
    <row r="3468" spans="17:34" x14ac:dyDescent="0.35">
      <c r="Q3468" s="218"/>
      <c r="AH3468" s="233"/>
    </row>
    <row r="3469" spans="17:34" x14ac:dyDescent="0.35">
      <c r="Q3469" s="218"/>
      <c r="AH3469" s="233"/>
    </row>
    <row r="3470" spans="17:34" x14ac:dyDescent="0.35">
      <c r="Q3470" s="218"/>
      <c r="AH3470" s="233"/>
    </row>
    <row r="3471" spans="17:34" x14ac:dyDescent="0.35">
      <c r="Q3471" s="218"/>
      <c r="AH3471" s="233"/>
    </row>
    <row r="3472" spans="17:34" x14ac:dyDescent="0.35">
      <c r="Q3472" s="218"/>
      <c r="AH3472" s="233"/>
    </row>
    <row r="3473" spans="17:34" x14ac:dyDescent="0.35">
      <c r="Q3473" s="218"/>
      <c r="AH3473" s="233"/>
    </row>
    <row r="3474" spans="17:34" x14ac:dyDescent="0.35">
      <c r="Q3474" s="218"/>
      <c r="AH3474" s="233"/>
    </row>
    <row r="3475" spans="17:34" x14ac:dyDescent="0.35">
      <c r="Q3475" s="218"/>
      <c r="AH3475" s="233"/>
    </row>
    <row r="3476" spans="17:34" x14ac:dyDescent="0.35">
      <c r="Q3476" s="218"/>
      <c r="AH3476" s="233"/>
    </row>
    <row r="3477" spans="17:34" x14ac:dyDescent="0.35">
      <c r="Q3477" s="218"/>
      <c r="AH3477" s="233"/>
    </row>
    <row r="3478" spans="17:34" x14ac:dyDescent="0.35">
      <c r="Q3478" s="218"/>
      <c r="AH3478" s="233"/>
    </row>
    <row r="3479" spans="17:34" x14ac:dyDescent="0.35">
      <c r="Q3479" s="218"/>
      <c r="AH3479" s="233"/>
    </row>
    <row r="3480" spans="17:34" x14ac:dyDescent="0.35">
      <c r="Q3480" s="218"/>
      <c r="AH3480" s="233"/>
    </row>
    <row r="3481" spans="17:34" x14ac:dyDescent="0.35">
      <c r="Q3481" s="218"/>
      <c r="AH3481" s="233"/>
    </row>
    <row r="3482" spans="17:34" x14ac:dyDescent="0.35">
      <c r="Q3482" s="218"/>
      <c r="AH3482" s="233"/>
    </row>
    <row r="3483" spans="17:34" x14ac:dyDescent="0.35">
      <c r="Q3483" s="218"/>
      <c r="AH3483" s="233"/>
    </row>
    <row r="3484" spans="17:34" x14ac:dyDescent="0.35">
      <c r="Q3484" s="218"/>
      <c r="AH3484" s="233"/>
    </row>
    <row r="3485" spans="17:34" x14ac:dyDescent="0.35">
      <c r="Q3485" s="218"/>
      <c r="AH3485" s="233"/>
    </row>
    <row r="3486" spans="17:34" x14ac:dyDescent="0.35">
      <c r="Q3486" s="218"/>
      <c r="AH3486" s="233"/>
    </row>
    <row r="3487" spans="17:34" x14ac:dyDescent="0.35">
      <c r="Q3487" s="218"/>
      <c r="AH3487" s="233"/>
    </row>
    <row r="3488" spans="17:34" x14ac:dyDescent="0.35">
      <c r="Q3488" s="218"/>
      <c r="AH3488" s="233"/>
    </row>
    <row r="3489" spans="17:34" x14ac:dyDescent="0.35">
      <c r="Q3489" s="218"/>
      <c r="AH3489" s="233"/>
    </row>
    <row r="3490" spans="17:34" x14ac:dyDescent="0.35">
      <c r="Q3490" s="218"/>
      <c r="AH3490" s="233"/>
    </row>
    <row r="3491" spans="17:34" x14ac:dyDescent="0.35">
      <c r="Q3491" s="218"/>
      <c r="AH3491" s="233"/>
    </row>
    <row r="3492" spans="17:34" x14ac:dyDescent="0.35">
      <c r="Q3492" s="218"/>
      <c r="AH3492" s="233"/>
    </row>
    <row r="3493" spans="17:34" x14ac:dyDescent="0.35">
      <c r="Q3493" s="218"/>
      <c r="AH3493" s="233"/>
    </row>
    <row r="3494" spans="17:34" x14ac:dyDescent="0.35">
      <c r="Q3494" s="218"/>
      <c r="AH3494" s="233"/>
    </row>
    <row r="3495" spans="17:34" x14ac:dyDescent="0.35">
      <c r="Q3495" s="218"/>
      <c r="AH3495" s="233"/>
    </row>
    <row r="3496" spans="17:34" x14ac:dyDescent="0.35">
      <c r="Q3496" s="218"/>
      <c r="AH3496" s="233"/>
    </row>
    <row r="3497" spans="17:34" x14ac:dyDescent="0.35">
      <c r="Q3497" s="218"/>
      <c r="AH3497" s="233"/>
    </row>
    <row r="3498" spans="17:34" x14ac:dyDescent="0.35">
      <c r="Q3498" s="218"/>
      <c r="AH3498" s="233"/>
    </row>
    <row r="3499" spans="17:34" x14ac:dyDescent="0.35">
      <c r="Q3499" s="218"/>
      <c r="AH3499" s="233"/>
    </row>
    <row r="3500" spans="17:34" x14ac:dyDescent="0.35">
      <c r="Q3500" s="218"/>
      <c r="AH3500" s="233"/>
    </row>
    <row r="3501" spans="17:34" x14ac:dyDescent="0.35">
      <c r="Q3501" s="218"/>
      <c r="AH3501" s="233"/>
    </row>
    <row r="3502" spans="17:34" x14ac:dyDescent="0.35">
      <c r="Q3502" s="218"/>
      <c r="AH3502" s="233"/>
    </row>
    <row r="3503" spans="17:34" x14ac:dyDescent="0.35">
      <c r="Q3503" s="218"/>
      <c r="AH3503" s="233"/>
    </row>
    <row r="3504" spans="17:34" x14ac:dyDescent="0.35">
      <c r="Q3504" s="218"/>
      <c r="AH3504" s="233"/>
    </row>
    <row r="3505" spans="17:34" x14ac:dyDescent="0.35">
      <c r="Q3505" s="218"/>
      <c r="AH3505" s="233"/>
    </row>
    <row r="3506" spans="17:34" x14ac:dyDescent="0.35">
      <c r="Q3506" s="218"/>
      <c r="AH3506" s="233"/>
    </row>
    <row r="3507" spans="17:34" x14ac:dyDescent="0.35">
      <c r="Q3507" s="218"/>
      <c r="AH3507" s="233"/>
    </row>
    <row r="3508" spans="17:34" x14ac:dyDescent="0.35">
      <c r="Q3508" s="218"/>
      <c r="AH3508" s="233"/>
    </row>
    <row r="3509" spans="17:34" x14ac:dyDescent="0.35">
      <c r="Q3509" s="218"/>
      <c r="AH3509" s="233"/>
    </row>
    <row r="3510" spans="17:34" x14ac:dyDescent="0.35">
      <c r="Q3510" s="218"/>
      <c r="AH3510" s="233"/>
    </row>
    <row r="3511" spans="17:34" x14ac:dyDescent="0.35">
      <c r="Q3511" s="218"/>
      <c r="AH3511" s="233"/>
    </row>
    <row r="3512" spans="17:34" x14ac:dyDescent="0.35">
      <c r="Q3512" s="218"/>
      <c r="AH3512" s="233"/>
    </row>
    <row r="3513" spans="17:34" x14ac:dyDescent="0.35">
      <c r="Q3513" s="218"/>
      <c r="AH3513" s="233"/>
    </row>
    <row r="3514" spans="17:34" x14ac:dyDescent="0.35">
      <c r="Q3514" s="218"/>
      <c r="AH3514" s="233"/>
    </row>
    <row r="3515" spans="17:34" x14ac:dyDescent="0.35">
      <c r="Q3515" s="218"/>
      <c r="AH3515" s="233"/>
    </row>
    <row r="3516" spans="17:34" x14ac:dyDescent="0.35">
      <c r="Q3516" s="218"/>
      <c r="AH3516" s="233"/>
    </row>
    <row r="3517" spans="17:34" x14ac:dyDescent="0.35">
      <c r="Q3517" s="218"/>
      <c r="AH3517" s="233"/>
    </row>
    <row r="3518" spans="17:34" x14ac:dyDescent="0.35">
      <c r="Q3518" s="218"/>
      <c r="AH3518" s="233"/>
    </row>
    <row r="3519" spans="17:34" x14ac:dyDescent="0.35">
      <c r="Q3519" s="218"/>
      <c r="AH3519" s="233"/>
    </row>
    <row r="3520" spans="17:34" x14ac:dyDescent="0.35">
      <c r="Q3520" s="218"/>
      <c r="AH3520" s="233"/>
    </row>
    <row r="3521" spans="17:34" x14ac:dyDescent="0.35">
      <c r="Q3521" s="218"/>
      <c r="AH3521" s="233"/>
    </row>
    <row r="3522" spans="17:34" x14ac:dyDescent="0.35">
      <c r="Q3522" s="218"/>
      <c r="AH3522" s="233"/>
    </row>
    <row r="3523" spans="17:34" x14ac:dyDescent="0.35">
      <c r="Q3523" s="218"/>
      <c r="AH3523" s="233"/>
    </row>
    <row r="3524" spans="17:34" x14ac:dyDescent="0.35">
      <c r="Q3524" s="218"/>
      <c r="AH3524" s="233"/>
    </row>
    <row r="3525" spans="17:34" x14ac:dyDescent="0.35">
      <c r="Q3525" s="218"/>
      <c r="AH3525" s="233"/>
    </row>
    <row r="3526" spans="17:34" x14ac:dyDescent="0.35">
      <c r="Q3526" s="218"/>
      <c r="AH3526" s="233"/>
    </row>
    <row r="3527" spans="17:34" x14ac:dyDescent="0.35">
      <c r="Q3527" s="218"/>
      <c r="AH3527" s="233"/>
    </row>
    <row r="3528" spans="17:34" x14ac:dyDescent="0.35">
      <c r="Q3528" s="218"/>
      <c r="AH3528" s="233"/>
    </row>
    <row r="3529" spans="17:34" x14ac:dyDescent="0.35">
      <c r="Q3529" s="218"/>
      <c r="AH3529" s="233"/>
    </row>
    <row r="3530" spans="17:34" x14ac:dyDescent="0.35">
      <c r="Q3530" s="218"/>
      <c r="AH3530" s="233"/>
    </row>
    <row r="3531" spans="17:34" x14ac:dyDescent="0.35">
      <c r="Q3531" s="218"/>
      <c r="AH3531" s="233"/>
    </row>
    <row r="3532" spans="17:34" x14ac:dyDescent="0.35">
      <c r="Q3532" s="218"/>
      <c r="AH3532" s="233"/>
    </row>
    <row r="3533" spans="17:34" x14ac:dyDescent="0.35">
      <c r="Q3533" s="218"/>
      <c r="AH3533" s="233"/>
    </row>
    <row r="3534" spans="17:34" x14ac:dyDescent="0.35">
      <c r="Q3534" s="218"/>
      <c r="AH3534" s="233"/>
    </row>
    <row r="3535" spans="17:34" x14ac:dyDescent="0.35">
      <c r="Q3535" s="218"/>
      <c r="AH3535" s="233"/>
    </row>
    <row r="3536" spans="17:34" x14ac:dyDescent="0.35">
      <c r="Q3536" s="218"/>
      <c r="AH3536" s="233"/>
    </row>
    <row r="3537" spans="17:34" x14ac:dyDescent="0.35">
      <c r="Q3537" s="218"/>
      <c r="AH3537" s="233"/>
    </row>
    <row r="3538" spans="17:34" x14ac:dyDescent="0.35">
      <c r="Q3538" s="218"/>
      <c r="AH3538" s="233"/>
    </row>
    <row r="3539" spans="17:34" x14ac:dyDescent="0.35">
      <c r="Q3539" s="218"/>
      <c r="AH3539" s="233"/>
    </row>
    <row r="3540" spans="17:34" x14ac:dyDescent="0.35">
      <c r="Q3540" s="218"/>
      <c r="AH3540" s="233"/>
    </row>
    <row r="3541" spans="17:34" x14ac:dyDescent="0.35">
      <c r="Q3541" s="218"/>
      <c r="AH3541" s="233"/>
    </row>
    <row r="3542" spans="17:34" x14ac:dyDescent="0.35">
      <c r="Q3542" s="218"/>
      <c r="AH3542" s="233"/>
    </row>
    <row r="3543" spans="17:34" x14ac:dyDescent="0.35">
      <c r="Q3543" s="218"/>
      <c r="AH3543" s="233"/>
    </row>
    <row r="3544" spans="17:34" x14ac:dyDescent="0.35">
      <c r="Q3544" s="218"/>
      <c r="AH3544" s="233"/>
    </row>
    <row r="3545" spans="17:34" x14ac:dyDescent="0.35">
      <c r="Q3545" s="218"/>
      <c r="AH3545" s="233"/>
    </row>
    <row r="3546" spans="17:34" x14ac:dyDescent="0.35">
      <c r="Q3546" s="218"/>
      <c r="AH3546" s="233"/>
    </row>
    <row r="3547" spans="17:34" x14ac:dyDescent="0.35">
      <c r="Q3547" s="218"/>
      <c r="AH3547" s="233"/>
    </row>
    <row r="3548" spans="17:34" x14ac:dyDescent="0.35">
      <c r="Q3548" s="218"/>
      <c r="AH3548" s="233"/>
    </row>
    <row r="3549" spans="17:34" x14ac:dyDescent="0.35">
      <c r="Q3549" s="218"/>
      <c r="AH3549" s="233"/>
    </row>
    <row r="3550" spans="17:34" x14ac:dyDescent="0.35">
      <c r="Q3550" s="218"/>
      <c r="AH3550" s="233"/>
    </row>
    <row r="3551" spans="17:34" x14ac:dyDescent="0.35">
      <c r="Q3551" s="218"/>
      <c r="AH3551" s="233"/>
    </row>
    <row r="3552" spans="17:34" x14ac:dyDescent="0.35">
      <c r="Q3552" s="218"/>
      <c r="AH3552" s="233"/>
    </row>
    <row r="3553" spans="17:34" x14ac:dyDescent="0.35">
      <c r="Q3553" s="218"/>
      <c r="AH3553" s="233"/>
    </row>
    <row r="3554" spans="17:34" x14ac:dyDescent="0.35">
      <c r="Q3554" s="218"/>
      <c r="AH3554" s="233"/>
    </row>
    <row r="3555" spans="17:34" x14ac:dyDescent="0.35">
      <c r="Q3555" s="218"/>
      <c r="AH3555" s="233"/>
    </row>
    <row r="3556" spans="17:34" x14ac:dyDescent="0.35">
      <c r="Q3556" s="218"/>
      <c r="AH3556" s="233"/>
    </row>
    <row r="3557" spans="17:34" x14ac:dyDescent="0.35">
      <c r="Q3557" s="218"/>
      <c r="AH3557" s="233"/>
    </row>
    <row r="3558" spans="17:34" x14ac:dyDescent="0.35">
      <c r="Q3558" s="218"/>
      <c r="AH3558" s="233"/>
    </row>
    <row r="3559" spans="17:34" x14ac:dyDescent="0.35">
      <c r="Q3559" s="218"/>
      <c r="AH3559" s="233"/>
    </row>
    <row r="3560" spans="17:34" x14ac:dyDescent="0.35">
      <c r="Q3560" s="218"/>
      <c r="AH3560" s="233"/>
    </row>
    <row r="3561" spans="17:34" x14ac:dyDescent="0.35">
      <c r="Q3561" s="218"/>
      <c r="AH3561" s="233"/>
    </row>
    <row r="3562" spans="17:34" x14ac:dyDescent="0.35">
      <c r="Q3562" s="218"/>
      <c r="AH3562" s="233"/>
    </row>
    <row r="3563" spans="17:34" x14ac:dyDescent="0.35">
      <c r="Q3563" s="218"/>
      <c r="AH3563" s="233"/>
    </row>
    <row r="3564" spans="17:34" x14ac:dyDescent="0.35">
      <c r="Q3564" s="218"/>
      <c r="AH3564" s="233"/>
    </row>
    <row r="3565" spans="17:34" x14ac:dyDescent="0.35">
      <c r="Q3565" s="218"/>
      <c r="AH3565" s="233"/>
    </row>
    <row r="3566" spans="17:34" x14ac:dyDescent="0.35">
      <c r="Q3566" s="218"/>
      <c r="AH3566" s="233"/>
    </row>
    <row r="3567" spans="17:34" x14ac:dyDescent="0.35">
      <c r="Q3567" s="218"/>
      <c r="AH3567" s="233"/>
    </row>
    <row r="3568" spans="17:34" x14ac:dyDescent="0.35">
      <c r="Q3568" s="218"/>
      <c r="AH3568" s="233"/>
    </row>
    <row r="3569" spans="17:34" x14ac:dyDescent="0.35">
      <c r="Q3569" s="218"/>
      <c r="AH3569" s="233"/>
    </row>
    <row r="3570" spans="17:34" x14ac:dyDescent="0.35">
      <c r="Q3570" s="218"/>
      <c r="AH3570" s="233"/>
    </row>
    <row r="3571" spans="17:34" x14ac:dyDescent="0.35">
      <c r="Q3571" s="218"/>
      <c r="AH3571" s="233"/>
    </row>
    <row r="3572" spans="17:34" x14ac:dyDescent="0.35">
      <c r="Q3572" s="218"/>
      <c r="AH3572" s="233"/>
    </row>
    <row r="3573" spans="17:34" x14ac:dyDescent="0.35">
      <c r="Q3573" s="218"/>
      <c r="AH3573" s="233"/>
    </row>
    <row r="3574" spans="17:34" x14ac:dyDescent="0.35">
      <c r="Q3574" s="218"/>
      <c r="AH3574" s="233"/>
    </row>
    <row r="3575" spans="17:34" x14ac:dyDescent="0.35">
      <c r="Q3575" s="218"/>
      <c r="AH3575" s="233"/>
    </row>
    <row r="3576" spans="17:34" x14ac:dyDescent="0.35">
      <c r="Q3576" s="218"/>
      <c r="AH3576" s="233"/>
    </row>
    <row r="3577" spans="17:34" x14ac:dyDescent="0.35">
      <c r="Q3577" s="218"/>
      <c r="AH3577" s="233"/>
    </row>
    <row r="3578" spans="17:34" x14ac:dyDescent="0.35">
      <c r="Q3578" s="218"/>
      <c r="AH3578" s="233"/>
    </row>
    <row r="3579" spans="17:34" x14ac:dyDescent="0.35">
      <c r="Q3579" s="218"/>
      <c r="AH3579" s="233"/>
    </row>
    <row r="3580" spans="17:34" x14ac:dyDescent="0.35">
      <c r="Q3580" s="218"/>
      <c r="AH3580" s="233"/>
    </row>
    <row r="3581" spans="17:34" x14ac:dyDescent="0.35">
      <c r="Q3581" s="218"/>
      <c r="AH3581" s="233"/>
    </row>
    <row r="3582" spans="17:34" x14ac:dyDescent="0.35">
      <c r="Q3582" s="218"/>
      <c r="AH3582" s="233"/>
    </row>
    <row r="3583" spans="17:34" x14ac:dyDescent="0.35">
      <c r="Q3583" s="218"/>
      <c r="AH3583" s="233"/>
    </row>
    <row r="3584" spans="17:34" x14ac:dyDescent="0.35">
      <c r="Q3584" s="218"/>
      <c r="AH3584" s="233"/>
    </row>
    <row r="3585" spans="17:34" x14ac:dyDescent="0.35">
      <c r="Q3585" s="218"/>
      <c r="AH3585" s="233"/>
    </row>
    <row r="3586" spans="17:34" x14ac:dyDescent="0.35">
      <c r="Q3586" s="218"/>
      <c r="AH3586" s="233"/>
    </row>
    <row r="3587" spans="17:34" x14ac:dyDescent="0.35">
      <c r="Q3587" s="218"/>
      <c r="AH3587" s="233"/>
    </row>
    <row r="3588" spans="17:34" x14ac:dyDescent="0.35">
      <c r="Q3588" s="218"/>
      <c r="AH3588" s="233"/>
    </row>
    <row r="3589" spans="17:34" x14ac:dyDescent="0.35">
      <c r="Q3589" s="218"/>
      <c r="AH3589" s="233"/>
    </row>
    <row r="3590" spans="17:34" x14ac:dyDescent="0.35">
      <c r="Q3590" s="218"/>
      <c r="AH3590" s="233"/>
    </row>
    <row r="3591" spans="17:34" x14ac:dyDescent="0.35">
      <c r="Q3591" s="218"/>
      <c r="AH3591" s="233"/>
    </row>
    <row r="3592" spans="17:34" x14ac:dyDescent="0.35">
      <c r="Q3592" s="218"/>
      <c r="AH3592" s="233"/>
    </row>
    <row r="3593" spans="17:34" x14ac:dyDescent="0.35">
      <c r="Q3593" s="218"/>
      <c r="AH3593" s="233"/>
    </row>
    <row r="3594" spans="17:34" x14ac:dyDescent="0.35">
      <c r="Q3594" s="218"/>
      <c r="AH3594" s="233"/>
    </row>
    <row r="3595" spans="17:34" x14ac:dyDescent="0.35">
      <c r="Q3595" s="218"/>
      <c r="AH3595" s="233"/>
    </row>
    <row r="3596" spans="17:34" x14ac:dyDescent="0.35">
      <c r="Q3596" s="218"/>
      <c r="AH3596" s="233"/>
    </row>
    <row r="3597" spans="17:34" x14ac:dyDescent="0.35">
      <c r="Q3597" s="218"/>
      <c r="AH3597" s="233"/>
    </row>
    <row r="3598" spans="17:34" x14ac:dyDescent="0.35">
      <c r="Q3598" s="218"/>
      <c r="AH3598" s="233"/>
    </row>
    <row r="3599" spans="17:34" x14ac:dyDescent="0.35">
      <c r="Q3599" s="218"/>
      <c r="AH3599" s="233"/>
    </row>
    <row r="3600" spans="17:34" x14ac:dyDescent="0.35">
      <c r="Q3600" s="218"/>
      <c r="AH3600" s="233"/>
    </row>
    <row r="3601" spans="17:34" x14ac:dyDescent="0.35">
      <c r="Q3601" s="218"/>
      <c r="AH3601" s="233"/>
    </row>
    <row r="3602" spans="17:34" x14ac:dyDescent="0.35">
      <c r="Q3602" s="218"/>
      <c r="AH3602" s="233"/>
    </row>
    <row r="3603" spans="17:34" x14ac:dyDescent="0.35">
      <c r="Q3603" s="218"/>
      <c r="AH3603" s="233"/>
    </row>
    <row r="3604" spans="17:34" x14ac:dyDescent="0.35">
      <c r="Q3604" s="218"/>
      <c r="AH3604" s="233"/>
    </row>
    <row r="3605" spans="17:34" x14ac:dyDescent="0.35">
      <c r="Q3605" s="218"/>
      <c r="AH3605" s="233"/>
    </row>
    <row r="3606" spans="17:34" x14ac:dyDescent="0.35">
      <c r="Q3606" s="218"/>
      <c r="AH3606" s="233"/>
    </row>
    <row r="3607" spans="17:34" x14ac:dyDescent="0.35">
      <c r="Q3607" s="218"/>
      <c r="AH3607" s="233"/>
    </row>
    <row r="3608" spans="17:34" x14ac:dyDescent="0.35">
      <c r="Q3608" s="218"/>
      <c r="AH3608" s="233"/>
    </row>
    <row r="3609" spans="17:34" x14ac:dyDescent="0.35">
      <c r="Q3609" s="218"/>
      <c r="AH3609" s="233"/>
    </row>
    <row r="3610" spans="17:34" x14ac:dyDescent="0.35">
      <c r="Q3610" s="218"/>
      <c r="AH3610" s="233"/>
    </row>
    <row r="3611" spans="17:34" x14ac:dyDescent="0.35">
      <c r="Q3611" s="218"/>
      <c r="AH3611" s="233"/>
    </row>
    <row r="3612" spans="17:34" x14ac:dyDescent="0.35">
      <c r="Q3612" s="218"/>
      <c r="AH3612" s="233"/>
    </row>
    <row r="3613" spans="17:34" x14ac:dyDescent="0.35">
      <c r="Q3613" s="218"/>
      <c r="AH3613" s="233"/>
    </row>
    <row r="3614" spans="17:34" x14ac:dyDescent="0.35">
      <c r="Q3614" s="218"/>
      <c r="AH3614" s="233"/>
    </row>
    <row r="3615" spans="17:34" x14ac:dyDescent="0.35">
      <c r="Q3615" s="218"/>
      <c r="AH3615" s="233"/>
    </row>
    <row r="3616" spans="17:34" x14ac:dyDescent="0.35">
      <c r="Q3616" s="218"/>
      <c r="AH3616" s="233"/>
    </row>
    <row r="3617" spans="17:34" x14ac:dyDescent="0.35">
      <c r="Q3617" s="218"/>
      <c r="AH3617" s="233"/>
    </row>
    <row r="3618" spans="17:34" x14ac:dyDescent="0.35">
      <c r="Q3618" s="218"/>
      <c r="AH3618" s="233"/>
    </row>
    <row r="3619" spans="17:34" x14ac:dyDescent="0.35">
      <c r="Q3619" s="218"/>
      <c r="AH3619" s="233"/>
    </row>
    <row r="3620" spans="17:34" x14ac:dyDescent="0.35">
      <c r="Q3620" s="218"/>
      <c r="AH3620" s="233"/>
    </row>
    <row r="3621" spans="17:34" x14ac:dyDescent="0.35">
      <c r="Q3621" s="218"/>
      <c r="AH3621" s="233"/>
    </row>
    <row r="3622" spans="17:34" x14ac:dyDescent="0.35">
      <c r="Q3622" s="218"/>
      <c r="AH3622" s="233"/>
    </row>
    <row r="3623" spans="17:34" x14ac:dyDescent="0.35">
      <c r="Q3623" s="218"/>
      <c r="AH3623" s="233"/>
    </row>
    <row r="3624" spans="17:34" x14ac:dyDescent="0.35">
      <c r="Q3624" s="218"/>
      <c r="AH3624" s="233"/>
    </row>
    <row r="3625" spans="17:34" x14ac:dyDescent="0.35">
      <c r="Q3625" s="218"/>
      <c r="AH3625" s="233"/>
    </row>
    <row r="3626" spans="17:34" x14ac:dyDescent="0.35">
      <c r="Q3626" s="218"/>
      <c r="AH3626" s="233"/>
    </row>
    <row r="3627" spans="17:34" x14ac:dyDescent="0.35">
      <c r="Q3627" s="218"/>
      <c r="AH3627" s="233"/>
    </row>
    <row r="3628" spans="17:34" x14ac:dyDescent="0.35">
      <c r="Q3628" s="218"/>
      <c r="AH3628" s="233"/>
    </row>
    <row r="3629" spans="17:34" x14ac:dyDescent="0.35">
      <c r="Q3629" s="218"/>
      <c r="AH3629" s="233"/>
    </row>
    <row r="3630" spans="17:34" x14ac:dyDescent="0.35">
      <c r="Q3630" s="218"/>
      <c r="AH3630" s="233"/>
    </row>
    <row r="3631" spans="17:34" x14ac:dyDescent="0.35">
      <c r="Q3631" s="218"/>
      <c r="AH3631" s="233"/>
    </row>
    <row r="3632" spans="17:34" x14ac:dyDescent="0.35">
      <c r="Q3632" s="218"/>
      <c r="AH3632" s="233"/>
    </row>
    <row r="3633" spans="17:34" x14ac:dyDescent="0.35">
      <c r="Q3633" s="218"/>
      <c r="AH3633" s="233"/>
    </row>
    <row r="3634" spans="17:34" x14ac:dyDescent="0.35">
      <c r="Q3634" s="218"/>
      <c r="AH3634" s="233"/>
    </row>
    <row r="3635" spans="17:34" x14ac:dyDescent="0.35">
      <c r="Q3635" s="218"/>
      <c r="AH3635" s="233"/>
    </row>
    <row r="3636" spans="17:34" x14ac:dyDescent="0.35">
      <c r="Q3636" s="218"/>
      <c r="AH3636" s="233"/>
    </row>
    <row r="3637" spans="17:34" x14ac:dyDescent="0.35">
      <c r="Q3637" s="218"/>
      <c r="AH3637" s="233"/>
    </row>
    <row r="3638" spans="17:34" x14ac:dyDescent="0.35">
      <c r="Q3638" s="218"/>
      <c r="AH3638" s="233"/>
    </row>
    <row r="3639" spans="17:34" x14ac:dyDescent="0.35">
      <c r="Q3639" s="218"/>
      <c r="AH3639" s="233"/>
    </row>
    <row r="3640" spans="17:34" x14ac:dyDescent="0.35">
      <c r="Q3640" s="218"/>
      <c r="AH3640" s="233"/>
    </row>
    <row r="3641" spans="17:34" x14ac:dyDescent="0.35">
      <c r="Q3641" s="218"/>
      <c r="AH3641" s="233"/>
    </row>
    <row r="3642" spans="17:34" x14ac:dyDescent="0.35">
      <c r="Q3642" s="218"/>
      <c r="AH3642" s="233"/>
    </row>
    <row r="3643" spans="17:34" x14ac:dyDescent="0.35">
      <c r="Q3643" s="218"/>
      <c r="AH3643" s="233"/>
    </row>
    <row r="3644" spans="17:34" x14ac:dyDescent="0.35">
      <c r="Q3644" s="218"/>
      <c r="AH3644" s="233"/>
    </row>
    <row r="3645" spans="17:34" x14ac:dyDescent="0.35">
      <c r="Q3645" s="218"/>
      <c r="AH3645" s="233"/>
    </row>
    <row r="3646" spans="17:34" x14ac:dyDescent="0.35">
      <c r="Q3646" s="218"/>
      <c r="AH3646" s="233"/>
    </row>
    <row r="3647" spans="17:34" x14ac:dyDescent="0.35">
      <c r="Q3647" s="218"/>
      <c r="AH3647" s="233"/>
    </row>
    <row r="3648" spans="17:34" x14ac:dyDescent="0.35">
      <c r="Q3648" s="218"/>
      <c r="AH3648" s="233"/>
    </row>
    <row r="3649" spans="17:34" x14ac:dyDescent="0.35">
      <c r="Q3649" s="218"/>
      <c r="AH3649" s="233"/>
    </row>
    <row r="3650" spans="17:34" x14ac:dyDescent="0.35">
      <c r="Q3650" s="218"/>
      <c r="AH3650" s="233"/>
    </row>
    <row r="3651" spans="17:34" x14ac:dyDescent="0.35">
      <c r="Q3651" s="218"/>
      <c r="AH3651" s="233"/>
    </row>
    <row r="3652" spans="17:34" x14ac:dyDescent="0.35">
      <c r="Q3652" s="218"/>
      <c r="AH3652" s="233"/>
    </row>
    <row r="3653" spans="17:34" x14ac:dyDescent="0.35">
      <c r="Q3653" s="218"/>
      <c r="AH3653" s="233"/>
    </row>
    <row r="3654" spans="17:34" x14ac:dyDescent="0.35">
      <c r="Q3654" s="218"/>
      <c r="AH3654" s="233"/>
    </row>
    <row r="3655" spans="17:34" x14ac:dyDescent="0.35">
      <c r="Q3655" s="218"/>
      <c r="AH3655" s="233"/>
    </row>
    <row r="3656" spans="17:34" x14ac:dyDescent="0.35">
      <c r="Q3656" s="218"/>
      <c r="AH3656" s="233"/>
    </row>
    <row r="3657" spans="17:34" x14ac:dyDescent="0.35">
      <c r="Q3657" s="218"/>
      <c r="AH3657" s="233"/>
    </row>
    <row r="3658" spans="17:34" x14ac:dyDescent="0.35">
      <c r="Q3658" s="218"/>
      <c r="AH3658" s="233"/>
    </row>
    <row r="3659" spans="17:34" x14ac:dyDescent="0.35">
      <c r="Q3659" s="218"/>
      <c r="AH3659" s="233"/>
    </row>
    <row r="3660" spans="17:34" x14ac:dyDescent="0.35">
      <c r="Q3660" s="218"/>
      <c r="AH3660" s="233"/>
    </row>
    <row r="3661" spans="17:34" x14ac:dyDescent="0.35">
      <c r="Q3661" s="218"/>
      <c r="AH3661" s="233"/>
    </row>
    <row r="3662" spans="17:34" x14ac:dyDescent="0.35">
      <c r="Q3662" s="218"/>
      <c r="AH3662" s="233"/>
    </row>
    <row r="3663" spans="17:34" x14ac:dyDescent="0.35">
      <c r="Q3663" s="218"/>
      <c r="AH3663" s="233"/>
    </row>
    <row r="3664" spans="17:34" x14ac:dyDescent="0.35">
      <c r="Q3664" s="218"/>
      <c r="AH3664" s="233"/>
    </row>
    <row r="3665" spans="17:34" x14ac:dyDescent="0.35">
      <c r="Q3665" s="218"/>
      <c r="AH3665" s="233"/>
    </row>
    <row r="3666" spans="17:34" x14ac:dyDescent="0.35">
      <c r="Q3666" s="218"/>
      <c r="AH3666" s="233"/>
    </row>
    <row r="3667" spans="17:34" x14ac:dyDescent="0.35">
      <c r="Q3667" s="218"/>
      <c r="AH3667" s="233"/>
    </row>
    <row r="3668" spans="17:34" x14ac:dyDescent="0.35">
      <c r="Q3668" s="218"/>
      <c r="AH3668" s="233"/>
    </row>
    <row r="3669" spans="17:34" x14ac:dyDescent="0.35">
      <c r="Q3669" s="218"/>
      <c r="AH3669" s="233"/>
    </row>
    <row r="3670" spans="17:34" x14ac:dyDescent="0.35">
      <c r="Q3670" s="218"/>
      <c r="AH3670" s="233"/>
    </row>
    <row r="3671" spans="17:34" x14ac:dyDescent="0.35">
      <c r="Q3671" s="218"/>
      <c r="AH3671" s="233"/>
    </row>
    <row r="3672" spans="17:34" x14ac:dyDescent="0.35">
      <c r="Q3672" s="218"/>
      <c r="AH3672" s="233"/>
    </row>
    <row r="3673" spans="17:34" x14ac:dyDescent="0.35">
      <c r="Q3673" s="218"/>
      <c r="AH3673" s="233"/>
    </row>
    <row r="3674" spans="17:34" x14ac:dyDescent="0.35">
      <c r="Q3674" s="218"/>
      <c r="AH3674" s="233"/>
    </row>
    <row r="3675" spans="17:34" x14ac:dyDescent="0.35">
      <c r="Q3675" s="218"/>
      <c r="AH3675" s="233"/>
    </row>
    <row r="3676" spans="17:34" x14ac:dyDescent="0.35">
      <c r="Q3676" s="218"/>
      <c r="AH3676" s="233"/>
    </row>
    <row r="3677" spans="17:34" x14ac:dyDescent="0.35">
      <c r="Q3677" s="218"/>
      <c r="AH3677" s="233"/>
    </row>
    <row r="3678" spans="17:34" x14ac:dyDescent="0.35">
      <c r="Q3678" s="218"/>
      <c r="AH3678" s="233"/>
    </row>
    <row r="3679" spans="17:34" x14ac:dyDescent="0.35">
      <c r="Q3679" s="218"/>
      <c r="AH3679" s="233"/>
    </row>
    <row r="3680" spans="17:34" x14ac:dyDescent="0.35">
      <c r="Q3680" s="218"/>
      <c r="AH3680" s="233"/>
    </row>
    <row r="3681" spans="17:34" x14ac:dyDescent="0.35">
      <c r="Q3681" s="218"/>
      <c r="AH3681" s="233"/>
    </row>
    <row r="3682" spans="17:34" x14ac:dyDescent="0.35">
      <c r="Q3682" s="218"/>
      <c r="AH3682" s="233"/>
    </row>
    <row r="3683" spans="17:34" x14ac:dyDescent="0.35">
      <c r="Q3683" s="218"/>
      <c r="AH3683" s="233"/>
    </row>
    <row r="3684" spans="17:34" x14ac:dyDescent="0.35">
      <c r="Q3684" s="218"/>
      <c r="AH3684" s="233"/>
    </row>
    <row r="3685" spans="17:34" x14ac:dyDescent="0.35">
      <c r="Q3685" s="218"/>
      <c r="AH3685" s="233"/>
    </row>
    <row r="3686" spans="17:34" x14ac:dyDescent="0.35">
      <c r="Q3686" s="218"/>
      <c r="AH3686" s="233"/>
    </row>
    <row r="3687" spans="17:34" x14ac:dyDescent="0.35">
      <c r="Q3687" s="218"/>
      <c r="AH3687" s="233"/>
    </row>
    <row r="3688" spans="17:34" x14ac:dyDescent="0.35">
      <c r="Q3688" s="218"/>
      <c r="AH3688" s="233"/>
    </row>
    <row r="3689" spans="17:34" x14ac:dyDescent="0.35">
      <c r="Q3689" s="218"/>
      <c r="AH3689" s="233"/>
    </row>
    <row r="3690" spans="17:34" x14ac:dyDescent="0.35">
      <c r="Q3690" s="218"/>
      <c r="AH3690" s="233"/>
    </row>
    <row r="3691" spans="17:34" x14ac:dyDescent="0.35">
      <c r="Q3691" s="218"/>
      <c r="AH3691" s="233"/>
    </row>
    <row r="3692" spans="17:34" x14ac:dyDescent="0.35">
      <c r="Q3692" s="218"/>
      <c r="AH3692" s="233"/>
    </row>
    <row r="3693" spans="17:34" x14ac:dyDescent="0.35">
      <c r="Q3693" s="218"/>
      <c r="AH3693" s="233"/>
    </row>
    <row r="3694" spans="17:34" x14ac:dyDescent="0.35">
      <c r="Q3694" s="218"/>
      <c r="AH3694" s="233"/>
    </row>
    <row r="3695" spans="17:34" x14ac:dyDescent="0.35">
      <c r="Q3695" s="218"/>
      <c r="AH3695" s="233"/>
    </row>
    <row r="3696" spans="17:34" x14ac:dyDescent="0.35">
      <c r="Q3696" s="218"/>
      <c r="AH3696" s="233"/>
    </row>
    <row r="3697" spans="17:34" x14ac:dyDescent="0.35">
      <c r="Q3697" s="218"/>
      <c r="AH3697" s="233"/>
    </row>
    <row r="3698" spans="17:34" x14ac:dyDescent="0.35">
      <c r="Q3698" s="218"/>
      <c r="AH3698" s="233"/>
    </row>
    <row r="3699" spans="17:34" x14ac:dyDescent="0.35">
      <c r="Q3699" s="218"/>
      <c r="AH3699" s="233"/>
    </row>
    <row r="3700" spans="17:34" x14ac:dyDescent="0.35">
      <c r="Q3700" s="218"/>
      <c r="AH3700" s="233"/>
    </row>
    <row r="3701" spans="17:34" x14ac:dyDescent="0.35">
      <c r="Q3701" s="218"/>
      <c r="AH3701" s="233"/>
    </row>
    <row r="3702" spans="17:34" x14ac:dyDescent="0.35">
      <c r="Q3702" s="218"/>
      <c r="AH3702" s="233"/>
    </row>
    <row r="3703" spans="17:34" x14ac:dyDescent="0.35">
      <c r="Q3703" s="218"/>
      <c r="AH3703" s="233"/>
    </row>
    <row r="3704" spans="17:34" x14ac:dyDescent="0.35">
      <c r="Q3704" s="218"/>
      <c r="AH3704" s="233"/>
    </row>
    <row r="3705" spans="17:34" x14ac:dyDescent="0.35">
      <c r="Q3705" s="218"/>
      <c r="AH3705" s="233"/>
    </row>
    <row r="3706" spans="17:34" x14ac:dyDescent="0.35">
      <c r="Q3706" s="218"/>
      <c r="AH3706" s="233"/>
    </row>
    <row r="3707" spans="17:34" x14ac:dyDescent="0.35">
      <c r="Q3707" s="218"/>
      <c r="AH3707" s="233"/>
    </row>
    <row r="3708" spans="17:34" x14ac:dyDescent="0.35">
      <c r="Q3708" s="218"/>
      <c r="AH3708" s="233"/>
    </row>
    <row r="3709" spans="17:34" x14ac:dyDescent="0.35">
      <c r="Q3709" s="218"/>
      <c r="AH3709" s="233"/>
    </row>
    <row r="3710" spans="17:34" x14ac:dyDescent="0.35">
      <c r="Q3710" s="218"/>
      <c r="AH3710" s="233"/>
    </row>
    <row r="3711" spans="17:34" x14ac:dyDescent="0.35">
      <c r="Q3711" s="218"/>
      <c r="AH3711" s="233"/>
    </row>
    <row r="3712" spans="17:34" x14ac:dyDescent="0.35">
      <c r="Q3712" s="218"/>
      <c r="AH3712" s="233"/>
    </row>
    <row r="3713" spans="17:34" x14ac:dyDescent="0.35">
      <c r="Q3713" s="218"/>
      <c r="AH3713" s="233"/>
    </row>
    <row r="3714" spans="17:34" x14ac:dyDescent="0.35">
      <c r="Q3714" s="218"/>
      <c r="AH3714" s="233"/>
    </row>
    <row r="3715" spans="17:34" x14ac:dyDescent="0.35">
      <c r="Q3715" s="218"/>
      <c r="AH3715" s="233"/>
    </row>
    <row r="3716" spans="17:34" x14ac:dyDescent="0.35">
      <c r="Q3716" s="218"/>
      <c r="AH3716" s="233"/>
    </row>
    <row r="3717" spans="17:34" x14ac:dyDescent="0.35">
      <c r="Q3717" s="218"/>
      <c r="AH3717" s="233"/>
    </row>
    <row r="3718" spans="17:34" x14ac:dyDescent="0.35">
      <c r="Q3718" s="218"/>
      <c r="AH3718" s="233"/>
    </row>
    <row r="3719" spans="17:34" x14ac:dyDescent="0.35">
      <c r="Q3719" s="218"/>
      <c r="AH3719" s="233"/>
    </row>
    <row r="3720" spans="17:34" x14ac:dyDescent="0.35">
      <c r="Q3720" s="218"/>
      <c r="AH3720" s="233"/>
    </row>
    <row r="3721" spans="17:34" x14ac:dyDescent="0.35">
      <c r="Q3721" s="218"/>
      <c r="AH3721" s="233"/>
    </row>
    <row r="3722" spans="17:34" x14ac:dyDescent="0.35">
      <c r="Q3722" s="218"/>
      <c r="AH3722" s="233"/>
    </row>
    <row r="3723" spans="17:34" x14ac:dyDescent="0.35">
      <c r="Q3723" s="218"/>
      <c r="AH3723" s="233"/>
    </row>
    <row r="3724" spans="17:34" x14ac:dyDescent="0.35">
      <c r="Q3724" s="218"/>
      <c r="AH3724" s="233"/>
    </row>
    <row r="3725" spans="17:34" x14ac:dyDescent="0.35">
      <c r="Q3725" s="218"/>
      <c r="AH3725" s="233"/>
    </row>
    <row r="3726" spans="17:34" x14ac:dyDescent="0.35">
      <c r="Q3726" s="218"/>
      <c r="AH3726" s="233"/>
    </row>
    <row r="3727" spans="17:34" x14ac:dyDescent="0.35">
      <c r="Q3727" s="218"/>
      <c r="AH3727" s="233"/>
    </row>
    <row r="3728" spans="17:34" x14ac:dyDescent="0.35">
      <c r="Q3728" s="218"/>
      <c r="AH3728" s="233"/>
    </row>
    <row r="3729" spans="17:34" x14ac:dyDescent="0.35">
      <c r="Q3729" s="218"/>
      <c r="AH3729" s="233"/>
    </row>
    <row r="3730" spans="17:34" x14ac:dyDescent="0.35">
      <c r="Q3730" s="218"/>
      <c r="AH3730" s="233"/>
    </row>
    <row r="3731" spans="17:34" x14ac:dyDescent="0.35">
      <c r="Q3731" s="218"/>
      <c r="AH3731" s="233"/>
    </row>
    <row r="3732" spans="17:34" x14ac:dyDescent="0.35">
      <c r="Q3732" s="218"/>
      <c r="AH3732" s="233"/>
    </row>
    <row r="3733" spans="17:34" x14ac:dyDescent="0.35">
      <c r="Q3733" s="218"/>
      <c r="AH3733" s="233"/>
    </row>
    <row r="3734" spans="17:34" x14ac:dyDescent="0.35">
      <c r="Q3734" s="218"/>
      <c r="AH3734" s="233"/>
    </row>
    <row r="3735" spans="17:34" x14ac:dyDescent="0.35">
      <c r="Q3735" s="218"/>
      <c r="AH3735" s="233"/>
    </row>
    <row r="3736" spans="17:34" x14ac:dyDescent="0.35">
      <c r="Q3736" s="218"/>
      <c r="AH3736" s="233"/>
    </row>
    <row r="3737" spans="17:34" x14ac:dyDescent="0.35">
      <c r="Q3737" s="218"/>
      <c r="AH3737" s="233"/>
    </row>
    <row r="3738" spans="17:34" x14ac:dyDescent="0.35">
      <c r="Q3738" s="218"/>
      <c r="AH3738" s="233"/>
    </row>
    <row r="3739" spans="17:34" x14ac:dyDescent="0.35">
      <c r="Q3739" s="218"/>
      <c r="AH3739" s="233"/>
    </row>
    <row r="3740" spans="17:34" x14ac:dyDescent="0.35">
      <c r="Q3740" s="218"/>
      <c r="AH3740" s="233"/>
    </row>
    <row r="3741" spans="17:34" x14ac:dyDescent="0.35">
      <c r="Q3741" s="218"/>
      <c r="AH3741" s="233"/>
    </row>
    <row r="3742" spans="17:34" x14ac:dyDescent="0.35">
      <c r="Q3742" s="218"/>
      <c r="AH3742" s="233"/>
    </row>
    <row r="3743" spans="17:34" x14ac:dyDescent="0.35">
      <c r="Q3743" s="218"/>
      <c r="AH3743" s="233"/>
    </row>
    <row r="3744" spans="17:34" x14ac:dyDescent="0.35">
      <c r="Q3744" s="218"/>
      <c r="AH3744" s="233"/>
    </row>
    <row r="3745" spans="17:34" x14ac:dyDescent="0.35">
      <c r="Q3745" s="218"/>
      <c r="AH3745" s="233"/>
    </row>
    <row r="3746" spans="17:34" x14ac:dyDescent="0.35">
      <c r="Q3746" s="218"/>
      <c r="AH3746" s="233"/>
    </row>
    <row r="3747" spans="17:34" x14ac:dyDescent="0.35">
      <c r="Q3747" s="218"/>
      <c r="AH3747" s="233"/>
    </row>
    <row r="3748" spans="17:34" x14ac:dyDescent="0.35">
      <c r="Q3748" s="218"/>
      <c r="AH3748" s="233"/>
    </row>
    <row r="3749" spans="17:34" x14ac:dyDescent="0.35">
      <c r="Q3749" s="218"/>
      <c r="AH3749" s="233"/>
    </row>
    <row r="3750" spans="17:34" x14ac:dyDescent="0.35">
      <c r="Q3750" s="218"/>
      <c r="AH3750" s="233"/>
    </row>
    <row r="3751" spans="17:34" x14ac:dyDescent="0.35">
      <c r="Q3751" s="218"/>
      <c r="AH3751" s="233"/>
    </row>
    <row r="3752" spans="17:34" x14ac:dyDescent="0.35">
      <c r="Q3752" s="218"/>
      <c r="AH3752" s="233"/>
    </row>
    <row r="3753" spans="17:34" x14ac:dyDescent="0.35">
      <c r="Q3753" s="218"/>
      <c r="AH3753" s="233"/>
    </row>
    <row r="3754" spans="17:34" x14ac:dyDescent="0.35">
      <c r="Q3754" s="218"/>
      <c r="AH3754" s="233"/>
    </row>
    <row r="3755" spans="17:34" x14ac:dyDescent="0.35">
      <c r="Q3755" s="218"/>
      <c r="AH3755" s="233"/>
    </row>
    <row r="3756" spans="17:34" x14ac:dyDescent="0.35">
      <c r="Q3756" s="218"/>
      <c r="AH3756" s="233"/>
    </row>
    <row r="3757" spans="17:34" x14ac:dyDescent="0.35">
      <c r="Q3757" s="218"/>
      <c r="AH3757" s="233"/>
    </row>
    <row r="3758" spans="17:34" x14ac:dyDescent="0.35">
      <c r="Q3758" s="218"/>
      <c r="AH3758" s="233"/>
    </row>
    <row r="3759" spans="17:34" x14ac:dyDescent="0.35">
      <c r="Q3759" s="218"/>
      <c r="AH3759" s="233"/>
    </row>
    <row r="3760" spans="17:34" x14ac:dyDescent="0.35">
      <c r="Q3760" s="218"/>
      <c r="AH3760" s="233"/>
    </row>
    <row r="3761" spans="17:34" x14ac:dyDescent="0.35">
      <c r="Q3761" s="218"/>
      <c r="AH3761" s="233"/>
    </row>
    <row r="3762" spans="17:34" x14ac:dyDescent="0.35">
      <c r="Q3762" s="218"/>
      <c r="AH3762" s="233"/>
    </row>
    <row r="3763" spans="17:34" x14ac:dyDescent="0.35">
      <c r="Q3763" s="218"/>
      <c r="AH3763" s="233"/>
    </row>
    <row r="3764" spans="17:34" x14ac:dyDescent="0.35">
      <c r="Q3764" s="218"/>
      <c r="AH3764" s="233"/>
    </row>
    <row r="3765" spans="17:34" x14ac:dyDescent="0.35">
      <c r="Q3765" s="218"/>
      <c r="AH3765" s="233"/>
    </row>
    <row r="3766" spans="17:34" x14ac:dyDescent="0.35">
      <c r="Q3766" s="218"/>
      <c r="AH3766" s="233"/>
    </row>
    <row r="3767" spans="17:34" x14ac:dyDescent="0.35">
      <c r="Q3767" s="218"/>
      <c r="AH3767" s="233"/>
    </row>
    <row r="3768" spans="17:34" x14ac:dyDescent="0.35">
      <c r="Q3768" s="218"/>
      <c r="AH3768" s="233"/>
    </row>
    <row r="3769" spans="17:34" x14ac:dyDescent="0.35">
      <c r="Q3769" s="218"/>
      <c r="AH3769" s="233"/>
    </row>
    <row r="3770" spans="17:34" x14ac:dyDescent="0.35">
      <c r="Q3770" s="218"/>
      <c r="AH3770" s="233"/>
    </row>
    <row r="3771" spans="17:34" x14ac:dyDescent="0.35">
      <c r="Q3771" s="218"/>
      <c r="AH3771" s="233"/>
    </row>
    <row r="3772" spans="17:34" x14ac:dyDescent="0.35">
      <c r="Q3772" s="218"/>
      <c r="AH3772" s="233"/>
    </row>
    <row r="3773" spans="17:34" x14ac:dyDescent="0.35">
      <c r="Q3773" s="218"/>
      <c r="AH3773" s="233"/>
    </row>
    <row r="3774" spans="17:34" x14ac:dyDescent="0.35">
      <c r="Q3774" s="218"/>
      <c r="AH3774" s="233"/>
    </row>
    <row r="3775" spans="17:34" x14ac:dyDescent="0.35">
      <c r="Q3775" s="218"/>
      <c r="AH3775" s="233"/>
    </row>
    <row r="3776" spans="17:34" x14ac:dyDescent="0.35">
      <c r="Q3776" s="218"/>
      <c r="AH3776" s="233"/>
    </row>
    <row r="3777" spans="17:34" x14ac:dyDescent="0.35">
      <c r="Q3777" s="218"/>
      <c r="AH3777" s="233"/>
    </row>
    <row r="3778" spans="17:34" x14ac:dyDescent="0.35">
      <c r="Q3778" s="218"/>
      <c r="AH3778" s="233"/>
    </row>
    <row r="3779" spans="17:34" x14ac:dyDescent="0.35">
      <c r="Q3779" s="218"/>
      <c r="AH3779" s="233"/>
    </row>
    <row r="3780" spans="17:34" x14ac:dyDescent="0.35">
      <c r="Q3780" s="218"/>
      <c r="AH3780" s="233"/>
    </row>
    <row r="3781" spans="17:34" x14ac:dyDescent="0.35">
      <c r="Q3781" s="218"/>
      <c r="AH3781" s="233"/>
    </row>
    <row r="3782" spans="17:34" x14ac:dyDescent="0.35">
      <c r="Q3782" s="218"/>
      <c r="AH3782" s="233"/>
    </row>
    <row r="3783" spans="17:34" x14ac:dyDescent="0.35">
      <c r="Q3783" s="218"/>
      <c r="AH3783" s="233"/>
    </row>
    <row r="3784" spans="17:34" x14ac:dyDescent="0.35">
      <c r="Q3784" s="218"/>
      <c r="AH3784" s="233"/>
    </row>
    <row r="3785" spans="17:34" x14ac:dyDescent="0.35">
      <c r="Q3785" s="218"/>
      <c r="AH3785" s="233"/>
    </row>
    <row r="3786" spans="17:34" x14ac:dyDescent="0.35">
      <c r="Q3786" s="218"/>
      <c r="AH3786" s="233"/>
    </row>
    <row r="3787" spans="17:34" x14ac:dyDescent="0.35">
      <c r="Q3787" s="218"/>
      <c r="AH3787" s="233"/>
    </row>
    <row r="3788" spans="17:34" x14ac:dyDescent="0.35">
      <c r="Q3788" s="218"/>
      <c r="AH3788" s="233"/>
    </row>
    <row r="3789" spans="17:34" x14ac:dyDescent="0.35">
      <c r="Q3789" s="218"/>
      <c r="AH3789" s="233"/>
    </row>
    <row r="3790" spans="17:34" x14ac:dyDescent="0.35">
      <c r="Q3790" s="218"/>
      <c r="AH3790" s="233"/>
    </row>
    <row r="3791" spans="17:34" x14ac:dyDescent="0.35">
      <c r="Q3791" s="218"/>
      <c r="AH3791" s="233"/>
    </row>
    <row r="3792" spans="17:34" x14ac:dyDescent="0.35">
      <c r="Q3792" s="218"/>
      <c r="AH3792" s="233"/>
    </row>
    <row r="3793" spans="17:34" x14ac:dyDescent="0.35">
      <c r="Q3793" s="218"/>
      <c r="AH3793" s="233"/>
    </row>
    <row r="3794" spans="17:34" x14ac:dyDescent="0.35">
      <c r="Q3794" s="218"/>
      <c r="AH3794" s="233"/>
    </row>
    <row r="3795" spans="17:34" x14ac:dyDescent="0.35">
      <c r="Q3795" s="218"/>
      <c r="AH3795" s="233"/>
    </row>
    <row r="3796" spans="17:34" x14ac:dyDescent="0.35">
      <c r="Q3796" s="218"/>
      <c r="AH3796" s="233"/>
    </row>
    <row r="3797" spans="17:34" x14ac:dyDescent="0.35">
      <c r="Q3797" s="218"/>
      <c r="AH3797" s="233"/>
    </row>
    <row r="3798" spans="17:34" x14ac:dyDescent="0.35">
      <c r="Q3798" s="218"/>
      <c r="AH3798" s="233"/>
    </row>
    <row r="3799" spans="17:34" x14ac:dyDescent="0.35">
      <c r="Q3799" s="218"/>
      <c r="AH3799" s="233"/>
    </row>
    <row r="3800" spans="17:34" x14ac:dyDescent="0.35">
      <c r="Q3800" s="218"/>
      <c r="AH3800" s="233"/>
    </row>
    <row r="3801" spans="17:34" x14ac:dyDescent="0.35">
      <c r="Q3801" s="218"/>
      <c r="AH3801" s="233"/>
    </row>
    <row r="3802" spans="17:34" x14ac:dyDescent="0.35">
      <c r="Q3802" s="218"/>
      <c r="AH3802" s="233"/>
    </row>
    <row r="3803" spans="17:34" x14ac:dyDescent="0.35">
      <c r="Q3803" s="218"/>
      <c r="AH3803" s="233"/>
    </row>
    <row r="3804" spans="17:34" x14ac:dyDescent="0.35">
      <c r="Q3804" s="218"/>
      <c r="AH3804" s="233"/>
    </row>
    <row r="3805" spans="17:34" x14ac:dyDescent="0.35">
      <c r="Q3805" s="218"/>
      <c r="AH3805" s="233"/>
    </row>
    <row r="3806" spans="17:34" x14ac:dyDescent="0.35">
      <c r="Q3806" s="218"/>
      <c r="AH3806" s="233"/>
    </row>
    <row r="3807" spans="17:34" x14ac:dyDescent="0.35">
      <c r="Q3807" s="218"/>
      <c r="AH3807" s="233"/>
    </row>
    <row r="3808" spans="17:34" x14ac:dyDescent="0.35">
      <c r="Q3808" s="218"/>
      <c r="AH3808" s="233"/>
    </row>
    <row r="3809" spans="17:34" x14ac:dyDescent="0.35">
      <c r="Q3809" s="218"/>
      <c r="AH3809" s="233"/>
    </row>
    <row r="3810" spans="17:34" x14ac:dyDescent="0.35">
      <c r="Q3810" s="218"/>
      <c r="AH3810" s="233"/>
    </row>
    <row r="3811" spans="17:34" x14ac:dyDescent="0.35">
      <c r="Q3811" s="218"/>
      <c r="AH3811" s="233"/>
    </row>
    <row r="3812" spans="17:34" x14ac:dyDescent="0.35">
      <c r="Q3812" s="218"/>
      <c r="AH3812" s="233"/>
    </row>
    <row r="3813" spans="17:34" x14ac:dyDescent="0.35">
      <c r="Q3813" s="218"/>
      <c r="AH3813" s="233"/>
    </row>
    <row r="3814" spans="17:34" x14ac:dyDescent="0.35">
      <c r="Q3814" s="218"/>
      <c r="AH3814" s="233"/>
    </row>
    <row r="3815" spans="17:34" x14ac:dyDescent="0.35">
      <c r="Q3815" s="218"/>
      <c r="AH3815" s="233"/>
    </row>
    <row r="3816" spans="17:34" x14ac:dyDescent="0.35">
      <c r="Q3816" s="218"/>
      <c r="AH3816" s="233"/>
    </row>
    <row r="3817" spans="17:34" x14ac:dyDescent="0.35">
      <c r="Q3817" s="218"/>
      <c r="AH3817" s="233"/>
    </row>
    <row r="3818" spans="17:34" x14ac:dyDescent="0.35">
      <c r="Q3818" s="218"/>
      <c r="AH3818" s="233"/>
    </row>
    <row r="3819" spans="17:34" x14ac:dyDescent="0.35">
      <c r="Q3819" s="218"/>
      <c r="AH3819" s="233"/>
    </row>
    <row r="3820" spans="17:34" x14ac:dyDescent="0.35">
      <c r="Q3820" s="218"/>
      <c r="AH3820" s="233"/>
    </row>
    <row r="3821" spans="17:34" x14ac:dyDescent="0.35">
      <c r="Q3821" s="218"/>
      <c r="AH3821" s="233"/>
    </row>
    <row r="3822" spans="17:34" x14ac:dyDescent="0.35">
      <c r="Q3822" s="218"/>
      <c r="AH3822" s="233"/>
    </row>
    <row r="3823" spans="17:34" x14ac:dyDescent="0.35">
      <c r="Q3823" s="218"/>
      <c r="AH3823" s="233"/>
    </row>
    <row r="3824" spans="17:34" x14ac:dyDescent="0.35">
      <c r="Q3824" s="218"/>
      <c r="AH3824" s="233"/>
    </row>
    <row r="3825" spans="17:34" x14ac:dyDescent="0.35">
      <c r="Q3825" s="218"/>
      <c r="AH3825" s="233"/>
    </row>
    <row r="3826" spans="17:34" x14ac:dyDescent="0.35">
      <c r="Q3826" s="218"/>
      <c r="AH3826" s="233"/>
    </row>
    <row r="3827" spans="17:34" x14ac:dyDescent="0.35">
      <c r="Q3827" s="218"/>
      <c r="AH3827" s="233"/>
    </row>
    <row r="3828" spans="17:34" x14ac:dyDescent="0.35">
      <c r="Q3828" s="218"/>
      <c r="AH3828" s="233"/>
    </row>
    <row r="3829" spans="17:34" x14ac:dyDescent="0.35">
      <c r="Q3829" s="218"/>
      <c r="AH3829" s="233"/>
    </row>
    <row r="3830" spans="17:34" x14ac:dyDescent="0.35">
      <c r="Q3830" s="218"/>
      <c r="AH3830" s="233"/>
    </row>
    <row r="3831" spans="17:34" x14ac:dyDescent="0.35">
      <c r="Q3831" s="218"/>
      <c r="AH3831" s="233"/>
    </row>
    <row r="3832" spans="17:34" x14ac:dyDescent="0.35">
      <c r="Q3832" s="218"/>
      <c r="AH3832" s="233"/>
    </row>
    <row r="3833" spans="17:34" x14ac:dyDescent="0.35">
      <c r="Q3833" s="218"/>
      <c r="AH3833" s="233"/>
    </row>
    <row r="3834" spans="17:34" x14ac:dyDescent="0.35">
      <c r="Q3834" s="218"/>
      <c r="AH3834" s="233"/>
    </row>
    <row r="3835" spans="17:34" x14ac:dyDescent="0.35">
      <c r="Q3835" s="218"/>
      <c r="AH3835" s="233"/>
    </row>
    <row r="3836" spans="17:34" x14ac:dyDescent="0.35">
      <c r="Q3836" s="218"/>
      <c r="AH3836" s="233"/>
    </row>
    <row r="3837" spans="17:34" x14ac:dyDescent="0.35">
      <c r="Q3837" s="218"/>
      <c r="AH3837" s="233"/>
    </row>
    <row r="3838" spans="17:34" x14ac:dyDescent="0.35">
      <c r="Q3838" s="218"/>
      <c r="AH3838" s="233"/>
    </row>
    <row r="3839" spans="17:34" x14ac:dyDescent="0.35">
      <c r="Q3839" s="218"/>
      <c r="AH3839" s="233"/>
    </row>
    <row r="3840" spans="17:34" x14ac:dyDescent="0.35">
      <c r="Q3840" s="218"/>
      <c r="AH3840" s="233"/>
    </row>
    <row r="3841" spans="17:34" x14ac:dyDescent="0.35">
      <c r="Q3841" s="218"/>
      <c r="AH3841" s="233"/>
    </row>
    <row r="3842" spans="17:34" x14ac:dyDescent="0.35">
      <c r="Q3842" s="218"/>
      <c r="AH3842" s="233"/>
    </row>
    <row r="3843" spans="17:34" x14ac:dyDescent="0.35">
      <c r="Q3843" s="218"/>
      <c r="AH3843" s="233"/>
    </row>
    <row r="3844" spans="17:34" x14ac:dyDescent="0.35">
      <c r="Q3844" s="218"/>
      <c r="AH3844" s="233"/>
    </row>
    <row r="3845" spans="17:34" x14ac:dyDescent="0.35">
      <c r="Q3845" s="218"/>
      <c r="AH3845" s="233"/>
    </row>
    <row r="3846" spans="17:34" x14ac:dyDescent="0.35">
      <c r="Q3846" s="218"/>
      <c r="AH3846" s="233"/>
    </row>
    <row r="3847" spans="17:34" x14ac:dyDescent="0.35">
      <c r="Q3847" s="218"/>
      <c r="AH3847" s="233"/>
    </row>
    <row r="3848" spans="17:34" x14ac:dyDescent="0.35">
      <c r="Q3848" s="218"/>
      <c r="AH3848" s="233"/>
    </row>
    <row r="3849" spans="17:34" x14ac:dyDescent="0.35">
      <c r="Q3849" s="218"/>
      <c r="AH3849" s="233"/>
    </row>
    <row r="3850" spans="17:34" x14ac:dyDescent="0.35">
      <c r="Q3850" s="218"/>
      <c r="AH3850" s="233"/>
    </row>
    <row r="3851" spans="17:34" x14ac:dyDescent="0.35">
      <c r="Q3851" s="218"/>
      <c r="AH3851" s="233"/>
    </row>
    <row r="3852" spans="17:34" x14ac:dyDescent="0.35">
      <c r="Q3852" s="218"/>
      <c r="AH3852" s="233"/>
    </row>
    <row r="3853" spans="17:34" x14ac:dyDescent="0.35">
      <c r="Q3853" s="218"/>
      <c r="AH3853" s="233"/>
    </row>
    <row r="3854" spans="17:34" x14ac:dyDescent="0.35">
      <c r="Q3854" s="218"/>
      <c r="AH3854" s="233"/>
    </row>
    <row r="3855" spans="17:34" x14ac:dyDescent="0.35">
      <c r="Q3855" s="218"/>
      <c r="AH3855" s="233"/>
    </row>
    <row r="3856" spans="17:34" x14ac:dyDescent="0.35">
      <c r="Q3856" s="218"/>
      <c r="AH3856" s="233"/>
    </row>
    <row r="3857" spans="17:34" x14ac:dyDescent="0.35">
      <c r="Q3857" s="218"/>
      <c r="AH3857" s="233"/>
    </row>
    <row r="3858" spans="17:34" x14ac:dyDescent="0.35">
      <c r="Q3858" s="218"/>
      <c r="AH3858" s="233"/>
    </row>
    <row r="3859" spans="17:34" x14ac:dyDescent="0.35">
      <c r="Q3859" s="218"/>
      <c r="AH3859" s="233"/>
    </row>
    <row r="3860" spans="17:34" x14ac:dyDescent="0.35">
      <c r="Q3860" s="218"/>
      <c r="AH3860" s="233"/>
    </row>
    <row r="3861" spans="17:34" x14ac:dyDescent="0.35">
      <c r="Q3861" s="218"/>
      <c r="AH3861" s="233"/>
    </row>
    <row r="3862" spans="17:34" x14ac:dyDescent="0.35">
      <c r="Q3862" s="218"/>
      <c r="AH3862" s="233"/>
    </row>
    <row r="3863" spans="17:34" x14ac:dyDescent="0.35">
      <c r="Q3863" s="218"/>
      <c r="AH3863" s="233"/>
    </row>
    <row r="3864" spans="17:34" x14ac:dyDescent="0.35">
      <c r="Q3864" s="218"/>
      <c r="AH3864" s="233"/>
    </row>
    <row r="3865" spans="17:34" x14ac:dyDescent="0.35">
      <c r="Q3865" s="218"/>
      <c r="AH3865" s="233"/>
    </row>
    <row r="3866" spans="17:34" x14ac:dyDescent="0.35">
      <c r="Q3866" s="218"/>
      <c r="AH3866" s="233"/>
    </row>
    <row r="3867" spans="17:34" x14ac:dyDescent="0.35">
      <c r="Q3867" s="218"/>
      <c r="AH3867" s="233"/>
    </row>
    <row r="3868" spans="17:34" x14ac:dyDescent="0.35">
      <c r="Q3868" s="218"/>
      <c r="AH3868" s="233"/>
    </row>
    <row r="3869" spans="17:34" x14ac:dyDescent="0.35">
      <c r="Q3869" s="218"/>
      <c r="AH3869" s="233"/>
    </row>
    <row r="3870" spans="17:34" x14ac:dyDescent="0.35">
      <c r="Q3870" s="218"/>
      <c r="AH3870" s="233"/>
    </row>
    <row r="3871" spans="17:34" x14ac:dyDescent="0.35">
      <c r="Q3871" s="218"/>
      <c r="AH3871" s="233"/>
    </row>
    <row r="3872" spans="17:34" x14ac:dyDescent="0.35">
      <c r="Q3872" s="218"/>
      <c r="AH3872" s="233"/>
    </row>
    <row r="3873" spans="17:34" x14ac:dyDescent="0.35">
      <c r="Q3873" s="218"/>
      <c r="AH3873" s="233"/>
    </row>
    <row r="3874" spans="17:34" x14ac:dyDescent="0.35">
      <c r="Q3874" s="218"/>
      <c r="AH3874" s="233"/>
    </row>
    <row r="3875" spans="17:34" x14ac:dyDescent="0.35">
      <c r="Q3875" s="218"/>
      <c r="AH3875" s="233"/>
    </row>
    <row r="3876" spans="17:34" x14ac:dyDescent="0.35">
      <c r="Q3876" s="218"/>
      <c r="AH3876" s="233"/>
    </row>
    <row r="3877" spans="17:34" x14ac:dyDescent="0.35">
      <c r="Q3877" s="218"/>
      <c r="AH3877" s="233"/>
    </row>
    <row r="3878" spans="17:34" x14ac:dyDescent="0.35">
      <c r="Q3878" s="218"/>
      <c r="AH3878" s="233"/>
    </row>
    <row r="3879" spans="17:34" x14ac:dyDescent="0.35">
      <c r="Q3879" s="218"/>
      <c r="AH3879" s="233"/>
    </row>
    <row r="3880" spans="17:34" x14ac:dyDescent="0.35">
      <c r="Q3880" s="218"/>
      <c r="AH3880" s="233"/>
    </row>
    <row r="3881" spans="17:34" x14ac:dyDescent="0.35">
      <c r="Q3881" s="218"/>
      <c r="AH3881" s="233"/>
    </row>
    <row r="3882" spans="17:34" x14ac:dyDescent="0.35">
      <c r="Q3882" s="218"/>
      <c r="AH3882" s="233"/>
    </row>
    <row r="3883" spans="17:34" x14ac:dyDescent="0.35">
      <c r="Q3883" s="218"/>
      <c r="AH3883" s="233"/>
    </row>
    <row r="3884" spans="17:34" x14ac:dyDescent="0.35">
      <c r="Q3884" s="218"/>
      <c r="AH3884" s="233"/>
    </row>
    <row r="3885" spans="17:34" x14ac:dyDescent="0.35">
      <c r="Q3885" s="218"/>
      <c r="AH3885" s="233"/>
    </row>
    <row r="3886" spans="17:34" x14ac:dyDescent="0.35">
      <c r="Q3886" s="218"/>
      <c r="AH3886" s="233"/>
    </row>
    <row r="3887" spans="17:34" x14ac:dyDescent="0.35">
      <c r="Q3887" s="218"/>
      <c r="AH3887" s="233"/>
    </row>
    <row r="3888" spans="17:34" x14ac:dyDescent="0.35">
      <c r="Q3888" s="218"/>
      <c r="AH3888" s="233"/>
    </row>
    <row r="3889" spans="17:34" x14ac:dyDescent="0.35">
      <c r="Q3889" s="218"/>
      <c r="AH3889" s="233"/>
    </row>
    <row r="3890" spans="17:34" x14ac:dyDescent="0.35">
      <c r="Q3890" s="218"/>
      <c r="AH3890" s="233"/>
    </row>
    <row r="3891" spans="17:34" x14ac:dyDescent="0.35">
      <c r="Q3891" s="218"/>
      <c r="AH3891" s="233"/>
    </row>
    <row r="3892" spans="17:34" x14ac:dyDescent="0.35">
      <c r="Q3892" s="218"/>
      <c r="AH3892" s="233"/>
    </row>
    <row r="3893" spans="17:34" x14ac:dyDescent="0.35">
      <c r="Q3893" s="218"/>
      <c r="AH3893" s="233"/>
    </row>
    <row r="3894" spans="17:34" x14ac:dyDescent="0.35">
      <c r="Q3894" s="218"/>
      <c r="AH3894" s="233"/>
    </row>
    <row r="3895" spans="17:34" x14ac:dyDescent="0.35">
      <c r="Q3895" s="218"/>
      <c r="AH3895" s="233"/>
    </row>
    <row r="3896" spans="17:34" x14ac:dyDescent="0.35">
      <c r="Q3896" s="218"/>
      <c r="AH3896" s="233"/>
    </row>
    <row r="3897" spans="17:34" x14ac:dyDescent="0.35">
      <c r="Q3897" s="218"/>
      <c r="AH3897" s="233"/>
    </row>
    <row r="3898" spans="17:34" x14ac:dyDescent="0.35">
      <c r="Q3898" s="218"/>
      <c r="AH3898" s="233"/>
    </row>
    <row r="3899" spans="17:34" x14ac:dyDescent="0.35">
      <c r="Q3899" s="218"/>
      <c r="AH3899" s="233"/>
    </row>
    <row r="3900" spans="17:34" x14ac:dyDescent="0.35">
      <c r="Q3900" s="218"/>
      <c r="AH3900" s="233"/>
    </row>
    <row r="3901" spans="17:34" x14ac:dyDescent="0.35">
      <c r="Q3901" s="218"/>
      <c r="AH3901" s="233"/>
    </row>
    <row r="3902" spans="17:34" x14ac:dyDescent="0.35">
      <c r="Q3902" s="218"/>
      <c r="AH3902" s="233"/>
    </row>
    <row r="3903" spans="17:34" x14ac:dyDescent="0.35">
      <c r="Q3903" s="218"/>
      <c r="AH3903" s="233"/>
    </row>
    <row r="3904" spans="17:34" x14ac:dyDescent="0.35">
      <c r="Q3904" s="218"/>
      <c r="AH3904" s="233"/>
    </row>
    <row r="3905" spans="17:34" x14ac:dyDescent="0.35">
      <c r="Q3905" s="218"/>
      <c r="AH3905" s="233"/>
    </row>
    <row r="3906" spans="17:34" x14ac:dyDescent="0.35">
      <c r="Q3906" s="218"/>
      <c r="AH3906" s="233"/>
    </row>
    <row r="3907" spans="17:34" x14ac:dyDescent="0.35">
      <c r="Q3907" s="218"/>
      <c r="AH3907" s="233"/>
    </row>
    <row r="3908" spans="17:34" x14ac:dyDescent="0.35">
      <c r="Q3908" s="218"/>
      <c r="AH3908" s="233"/>
    </row>
    <row r="3909" spans="17:34" x14ac:dyDescent="0.35">
      <c r="Q3909" s="218"/>
      <c r="AH3909" s="233"/>
    </row>
    <row r="3910" spans="17:34" x14ac:dyDescent="0.35">
      <c r="Q3910" s="218"/>
      <c r="AH3910" s="233"/>
    </row>
    <row r="3911" spans="17:34" x14ac:dyDescent="0.35">
      <c r="Q3911" s="218"/>
      <c r="AH3911" s="233"/>
    </row>
    <row r="3912" spans="17:34" x14ac:dyDescent="0.35">
      <c r="Q3912" s="218"/>
      <c r="AH3912" s="233"/>
    </row>
    <row r="3913" spans="17:34" x14ac:dyDescent="0.35">
      <c r="Q3913" s="218"/>
      <c r="AH3913" s="233"/>
    </row>
    <row r="3914" spans="17:34" x14ac:dyDescent="0.35">
      <c r="Q3914" s="218"/>
      <c r="AH3914" s="233"/>
    </row>
    <row r="3915" spans="17:34" x14ac:dyDescent="0.35">
      <c r="Q3915" s="218"/>
      <c r="AH3915" s="233"/>
    </row>
    <row r="3916" spans="17:34" x14ac:dyDescent="0.35">
      <c r="Q3916" s="218"/>
      <c r="AH3916" s="233"/>
    </row>
    <row r="3917" spans="17:34" x14ac:dyDescent="0.35">
      <c r="Q3917" s="218"/>
      <c r="AH3917" s="233"/>
    </row>
    <row r="3918" spans="17:34" x14ac:dyDescent="0.35">
      <c r="Q3918" s="218"/>
      <c r="AH3918" s="233"/>
    </row>
    <row r="3919" spans="17:34" x14ac:dyDescent="0.35">
      <c r="Q3919" s="218"/>
      <c r="AH3919" s="233"/>
    </row>
    <row r="3920" spans="17:34" x14ac:dyDescent="0.35">
      <c r="Q3920" s="218"/>
      <c r="AH3920" s="233"/>
    </row>
    <row r="3921" spans="17:34" x14ac:dyDescent="0.35">
      <c r="Q3921" s="218"/>
      <c r="AH3921" s="233"/>
    </row>
    <row r="3922" spans="17:34" x14ac:dyDescent="0.35">
      <c r="Q3922" s="218"/>
      <c r="AH3922" s="233"/>
    </row>
    <row r="3923" spans="17:34" x14ac:dyDescent="0.35">
      <c r="Q3923" s="218"/>
      <c r="AH3923" s="233"/>
    </row>
    <row r="3924" spans="17:34" x14ac:dyDescent="0.35">
      <c r="Q3924" s="218"/>
      <c r="AH3924" s="233"/>
    </row>
    <row r="3925" spans="17:34" x14ac:dyDescent="0.35">
      <c r="Q3925" s="218"/>
      <c r="AH3925" s="233"/>
    </row>
    <row r="3926" spans="17:34" x14ac:dyDescent="0.35">
      <c r="Q3926" s="218"/>
      <c r="AH3926" s="233"/>
    </row>
    <row r="3927" spans="17:34" x14ac:dyDescent="0.35">
      <c r="Q3927" s="218"/>
      <c r="AH3927" s="233"/>
    </row>
    <row r="3928" spans="17:34" x14ac:dyDescent="0.35">
      <c r="Q3928" s="218"/>
      <c r="AH3928" s="233"/>
    </row>
    <row r="3929" spans="17:34" x14ac:dyDescent="0.35">
      <c r="Q3929" s="218"/>
      <c r="AH3929" s="233"/>
    </row>
    <row r="3930" spans="17:34" x14ac:dyDescent="0.35">
      <c r="Q3930" s="218"/>
      <c r="AH3930" s="233"/>
    </row>
    <row r="3931" spans="17:34" x14ac:dyDescent="0.35">
      <c r="Q3931" s="218"/>
      <c r="AH3931" s="233"/>
    </row>
    <row r="3932" spans="17:34" x14ac:dyDescent="0.35">
      <c r="Q3932" s="218"/>
      <c r="AH3932" s="233"/>
    </row>
    <row r="3933" spans="17:34" x14ac:dyDescent="0.35">
      <c r="Q3933" s="218"/>
      <c r="AH3933" s="233"/>
    </row>
    <row r="3934" spans="17:34" x14ac:dyDescent="0.35">
      <c r="Q3934" s="218"/>
      <c r="AH3934" s="233"/>
    </row>
    <row r="3935" spans="17:34" x14ac:dyDescent="0.35">
      <c r="Q3935" s="218"/>
      <c r="AH3935" s="233"/>
    </row>
    <row r="3936" spans="17:34" x14ac:dyDescent="0.35">
      <c r="Q3936" s="218"/>
      <c r="AH3936" s="233"/>
    </row>
    <row r="3937" spans="17:34" x14ac:dyDescent="0.35">
      <c r="Q3937" s="218"/>
      <c r="AH3937" s="233"/>
    </row>
    <row r="3938" spans="17:34" x14ac:dyDescent="0.35">
      <c r="Q3938" s="218"/>
      <c r="AH3938" s="233"/>
    </row>
    <row r="3939" spans="17:34" x14ac:dyDescent="0.35">
      <c r="Q3939" s="218"/>
      <c r="AH3939" s="233"/>
    </row>
    <row r="3940" spans="17:34" x14ac:dyDescent="0.35">
      <c r="Q3940" s="218"/>
      <c r="AH3940" s="233"/>
    </row>
    <row r="3941" spans="17:34" x14ac:dyDescent="0.35">
      <c r="Q3941" s="218"/>
      <c r="AH3941" s="233"/>
    </row>
    <row r="3942" spans="17:34" x14ac:dyDescent="0.35">
      <c r="Q3942" s="218"/>
      <c r="AH3942" s="233"/>
    </row>
    <row r="3943" spans="17:34" x14ac:dyDescent="0.35">
      <c r="Q3943" s="218"/>
      <c r="AH3943" s="233"/>
    </row>
    <row r="3944" spans="17:34" x14ac:dyDescent="0.35">
      <c r="Q3944" s="218"/>
      <c r="AH3944" s="233"/>
    </row>
    <row r="3945" spans="17:34" x14ac:dyDescent="0.35">
      <c r="Q3945" s="218"/>
      <c r="AH3945" s="233"/>
    </row>
    <row r="3946" spans="17:34" x14ac:dyDescent="0.35">
      <c r="Q3946" s="218"/>
      <c r="AH3946" s="233"/>
    </row>
    <row r="3947" spans="17:34" x14ac:dyDescent="0.35">
      <c r="Q3947" s="218"/>
      <c r="AH3947" s="233"/>
    </row>
    <row r="3948" spans="17:34" x14ac:dyDescent="0.35">
      <c r="Q3948" s="218"/>
      <c r="AH3948" s="233"/>
    </row>
    <row r="3949" spans="17:34" x14ac:dyDescent="0.35">
      <c r="Q3949" s="218"/>
      <c r="AH3949" s="233"/>
    </row>
    <row r="3950" spans="17:34" x14ac:dyDescent="0.35">
      <c r="Q3950" s="218"/>
      <c r="AH3950" s="233"/>
    </row>
    <row r="3951" spans="17:34" x14ac:dyDescent="0.35">
      <c r="Q3951" s="218"/>
      <c r="AH3951" s="233"/>
    </row>
    <row r="3952" spans="17:34" x14ac:dyDescent="0.35">
      <c r="Q3952" s="218"/>
      <c r="AH3952" s="233"/>
    </row>
    <row r="3953" spans="17:34" x14ac:dyDescent="0.35">
      <c r="Q3953" s="218"/>
      <c r="AH3953" s="233"/>
    </row>
    <row r="3954" spans="17:34" x14ac:dyDescent="0.35">
      <c r="Q3954" s="218"/>
      <c r="AH3954" s="233"/>
    </row>
    <row r="3955" spans="17:34" x14ac:dyDescent="0.35">
      <c r="Q3955" s="218"/>
      <c r="AH3955" s="233"/>
    </row>
    <row r="3956" spans="17:34" x14ac:dyDescent="0.35">
      <c r="Q3956" s="218"/>
      <c r="AH3956" s="233"/>
    </row>
    <row r="3957" spans="17:34" x14ac:dyDescent="0.35">
      <c r="Q3957" s="218"/>
      <c r="AH3957" s="233"/>
    </row>
    <row r="3958" spans="17:34" x14ac:dyDescent="0.35">
      <c r="Q3958" s="218"/>
      <c r="AH3958" s="233"/>
    </row>
    <row r="3959" spans="17:34" x14ac:dyDescent="0.35">
      <c r="Q3959" s="218"/>
      <c r="AH3959" s="233"/>
    </row>
    <row r="3960" spans="17:34" x14ac:dyDescent="0.35">
      <c r="Q3960" s="218"/>
      <c r="AH3960" s="233"/>
    </row>
    <row r="3961" spans="17:34" x14ac:dyDescent="0.35">
      <c r="Q3961" s="218"/>
      <c r="AH3961" s="233"/>
    </row>
    <row r="3962" spans="17:34" x14ac:dyDescent="0.35">
      <c r="Q3962" s="218"/>
      <c r="AH3962" s="233"/>
    </row>
    <row r="3963" spans="17:34" x14ac:dyDescent="0.35">
      <c r="Q3963" s="218"/>
      <c r="AH3963" s="233"/>
    </row>
    <row r="3964" spans="17:34" x14ac:dyDescent="0.35">
      <c r="Q3964" s="218"/>
      <c r="AH3964" s="233"/>
    </row>
    <row r="3965" spans="17:34" x14ac:dyDescent="0.35">
      <c r="Q3965" s="218"/>
      <c r="AH3965" s="233"/>
    </row>
    <row r="3966" spans="17:34" x14ac:dyDescent="0.35">
      <c r="Q3966" s="218"/>
      <c r="AH3966" s="233"/>
    </row>
    <row r="3967" spans="17:34" x14ac:dyDescent="0.35">
      <c r="Q3967" s="218"/>
      <c r="AH3967" s="233"/>
    </row>
    <row r="3968" spans="17:34" x14ac:dyDescent="0.35">
      <c r="Q3968" s="218"/>
      <c r="AH3968" s="233"/>
    </row>
    <row r="3969" spans="17:34" x14ac:dyDescent="0.35">
      <c r="Q3969" s="218"/>
      <c r="AH3969" s="233"/>
    </row>
    <row r="3970" spans="17:34" x14ac:dyDescent="0.35">
      <c r="Q3970" s="218"/>
      <c r="AH3970" s="233"/>
    </row>
    <row r="3971" spans="17:34" x14ac:dyDescent="0.35">
      <c r="Q3971" s="218"/>
      <c r="AH3971" s="233"/>
    </row>
    <row r="3972" spans="17:34" x14ac:dyDescent="0.35">
      <c r="Q3972" s="218"/>
      <c r="AH3972" s="233"/>
    </row>
    <row r="3973" spans="17:34" x14ac:dyDescent="0.35">
      <c r="Q3973" s="218"/>
      <c r="AH3973" s="233"/>
    </row>
    <row r="3974" spans="17:34" x14ac:dyDescent="0.35">
      <c r="Q3974" s="218"/>
      <c r="AH3974" s="233"/>
    </row>
    <row r="3975" spans="17:34" x14ac:dyDescent="0.35">
      <c r="Q3975" s="218"/>
      <c r="AH3975" s="233"/>
    </row>
    <row r="3976" spans="17:34" x14ac:dyDescent="0.35">
      <c r="Q3976" s="218"/>
      <c r="AH3976" s="233"/>
    </row>
    <row r="3977" spans="17:34" x14ac:dyDescent="0.35">
      <c r="Q3977" s="218"/>
      <c r="AH3977" s="233"/>
    </row>
    <row r="3978" spans="17:34" x14ac:dyDescent="0.35">
      <c r="Q3978" s="218"/>
      <c r="AH3978" s="233"/>
    </row>
    <row r="3979" spans="17:34" x14ac:dyDescent="0.35">
      <c r="Q3979" s="218"/>
      <c r="AH3979" s="233"/>
    </row>
    <row r="3980" spans="17:34" x14ac:dyDescent="0.35">
      <c r="Q3980" s="218"/>
      <c r="AH3980" s="233"/>
    </row>
    <row r="3981" spans="17:34" x14ac:dyDescent="0.35">
      <c r="Q3981" s="218"/>
      <c r="AH3981" s="233"/>
    </row>
    <row r="3982" spans="17:34" x14ac:dyDescent="0.35">
      <c r="Q3982" s="218"/>
      <c r="AH3982" s="233"/>
    </row>
    <row r="3983" spans="17:34" x14ac:dyDescent="0.35">
      <c r="Q3983" s="218"/>
      <c r="AH3983" s="233"/>
    </row>
    <row r="3984" spans="17:34" x14ac:dyDescent="0.35">
      <c r="Q3984" s="218"/>
      <c r="AH3984" s="233"/>
    </row>
    <row r="3985" spans="17:34" x14ac:dyDescent="0.35">
      <c r="Q3985" s="218"/>
      <c r="AH3985" s="233"/>
    </row>
    <row r="3986" spans="17:34" x14ac:dyDescent="0.35">
      <c r="Q3986" s="218"/>
      <c r="AH3986" s="233"/>
    </row>
    <row r="3987" spans="17:34" x14ac:dyDescent="0.35">
      <c r="Q3987" s="218"/>
      <c r="AH3987" s="233"/>
    </row>
    <row r="3988" spans="17:34" x14ac:dyDescent="0.35">
      <c r="Q3988" s="218"/>
      <c r="AH3988" s="233"/>
    </row>
    <row r="3989" spans="17:34" x14ac:dyDescent="0.35">
      <c r="Q3989" s="218"/>
      <c r="AH3989" s="233"/>
    </row>
    <row r="3990" spans="17:34" x14ac:dyDescent="0.35">
      <c r="Q3990" s="218"/>
      <c r="AH3990" s="233"/>
    </row>
    <row r="3991" spans="17:34" x14ac:dyDescent="0.35">
      <c r="Q3991" s="218"/>
      <c r="AH3991" s="233"/>
    </row>
    <row r="3992" spans="17:34" x14ac:dyDescent="0.35">
      <c r="Q3992" s="218"/>
      <c r="AH3992" s="233"/>
    </row>
    <row r="3993" spans="17:34" x14ac:dyDescent="0.35">
      <c r="Q3993" s="218"/>
      <c r="AH3993" s="233"/>
    </row>
    <row r="3994" spans="17:34" x14ac:dyDescent="0.35">
      <c r="Q3994" s="218"/>
      <c r="AH3994" s="233"/>
    </row>
    <row r="3995" spans="17:34" x14ac:dyDescent="0.35">
      <c r="Q3995" s="218"/>
      <c r="AH3995" s="233"/>
    </row>
    <row r="3996" spans="17:34" x14ac:dyDescent="0.35">
      <c r="Q3996" s="218"/>
      <c r="AH3996" s="233"/>
    </row>
    <row r="3997" spans="17:34" x14ac:dyDescent="0.35">
      <c r="Q3997" s="218"/>
      <c r="AH3997" s="233"/>
    </row>
    <row r="3998" spans="17:34" x14ac:dyDescent="0.35">
      <c r="Q3998" s="218"/>
      <c r="AH3998" s="233"/>
    </row>
    <row r="3999" spans="17:34" x14ac:dyDescent="0.35">
      <c r="Q3999" s="218"/>
      <c r="AH3999" s="233"/>
    </row>
    <row r="4000" spans="17:34" x14ac:dyDescent="0.35">
      <c r="Q4000" s="218"/>
      <c r="AH4000" s="233"/>
    </row>
    <row r="4001" spans="17:34" x14ac:dyDescent="0.35">
      <c r="Q4001" s="218"/>
      <c r="AH4001" s="233"/>
    </row>
    <row r="4002" spans="17:34" x14ac:dyDescent="0.35">
      <c r="Q4002" s="218"/>
      <c r="AH4002" s="233"/>
    </row>
    <row r="4003" spans="17:34" x14ac:dyDescent="0.35">
      <c r="Q4003" s="218"/>
      <c r="AH4003" s="233"/>
    </row>
    <row r="4004" spans="17:34" x14ac:dyDescent="0.35">
      <c r="Q4004" s="218"/>
      <c r="AH4004" s="233"/>
    </row>
    <row r="4005" spans="17:34" x14ac:dyDescent="0.35">
      <c r="Q4005" s="218"/>
      <c r="AH4005" s="233"/>
    </row>
    <row r="4006" spans="17:34" x14ac:dyDescent="0.35">
      <c r="Q4006" s="218"/>
      <c r="AH4006" s="233"/>
    </row>
    <row r="4007" spans="17:34" x14ac:dyDescent="0.35">
      <c r="Q4007" s="218"/>
      <c r="AH4007" s="233"/>
    </row>
    <row r="4008" spans="17:34" x14ac:dyDescent="0.35">
      <c r="Q4008" s="218"/>
      <c r="AH4008" s="233"/>
    </row>
    <row r="4009" spans="17:34" x14ac:dyDescent="0.35">
      <c r="Q4009" s="218"/>
      <c r="AH4009" s="233"/>
    </row>
    <row r="4010" spans="17:34" x14ac:dyDescent="0.35">
      <c r="Q4010" s="218"/>
      <c r="AH4010" s="233"/>
    </row>
    <row r="4011" spans="17:34" x14ac:dyDescent="0.35">
      <c r="Q4011" s="218"/>
      <c r="AH4011" s="233"/>
    </row>
    <row r="4012" spans="17:34" x14ac:dyDescent="0.35">
      <c r="Q4012" s="218"/>
      <c r="AH4012" s="233"/>
    </row>
    <row r="4013" spans="17:34" x14ac:dyDescent="0.35">
      <c r="Q4013" s="218"/>
      <c r="AH4013" s="233"/>
    </row>
    <row r="4014" spans="17:34" x14ac:dyDescent="0.35">
      <c r="Q4014" s="218"/>
      <c r="AH4014" s="233"/>
    </row>
    <row r="4015" spans="17:34" x14ac:dyDescent="0.35">
      <c r="Q4015" s="218"/>
      <c r="AH4015" s="233"/>
    </row>
    <row r="4016" spans="17:34" x14ac:dyDescent="0.35">
      <c r="Q4016" s="218"/>
      <c r="AH4016" s="233"/>
    </row>
    <row r="4017" spans="17:34" x14ac:dyDescent="0.35">
      <c r="Q4017" s="218"/>
      <c r="AH4017" s="233"/>
    </row>
    <row r="4018" spans="17:34" x14ac:dyDescent="0.35">
      <c r="Q4018" s="218"/>
      <c r="AH4018" s="233"/>
    </row>
    <row r="4019" spans="17:34" x14ac:dyDescent="0.35">
      <c r="Q4019" s="218"/>
      <c r="AH4019" s="233"/>
    </row>
    <row r="4020" spans="17:34" x14ac:dyDescent="0.35">
      <c r="Q4020" s="218"/>
      <c r="AH4020" s="233"/>
    </row>
    <row r="4021" spans="17:34" x14ac:dyDescent="0.35">
      <c r="Q4021" s="218"/>
      <c r="AH4021" s="233"/>
    </row>
    <row r="4022" spans="17:34" x14ac:dyDescent="0.35">
      <c r="Q4022" s="218"/>
      <c r="AH4022" s="233"/>
    </row>
    <row r="4023" spans="17:34" x14ac:dyDescent="0.35">
      <c r="Q4023" s="218"/>
      <c r="AH4023" s="233"/>
    </row>
    <row r="4024" spans="17:34" x14ac:dyDescent="0.35">
      <c r="Q4024" s="218"/>
      <c r="AH4024" s="233"/>
    </row>
    <row r="4025" spans="17:34" x14ac:dyDescent="0.35">
      <c r="Q4025" s="218"/>
      <c r="AH4025" s="233"/>
    </row>
    <row r="4026" spans="17:34" x14ac:dyDescent="0.35">
      <c r="Q4026" s="218"/>
      <c r="AH4026" s="233"/>
    </row>
    <row r="4027" spans="17:34" x14ac:dyDescent="0.35">
      <c r="Q4027" s="218"/>
      <c r="AH4027" s="233"/>
    </row>
    <row r="4028" spans="17:34" x14ac:dyDescent="0.35">
      <c r="Q4028" s="218"/>
      <c r="AH4028" s="233"/>
    </row>
    <row r="4029" spans="17:34" x14ac:dyDescent="0.35">
      <c r="Q4029" s="218"/>
      <c r="AH4029" s="233"/>
    </row>
    <row r="4030" spans="17:34" x14ac:dyDescent="0.35">
      <c r="Q4030" s="218"/>
      <c r="AH4030" s="233"/>
    </row>
    <row r="4031" spans="17:34" x14ac:dyDescent="0.35">
      <c r="Q4031" s="218"/>
      <c r="AH4031" s="233"/>
    </row>
    <row r="4032" spans="17:34" x14ac:dyDescent="0.35">
      <c r="Q4032" s="218"/>
      <c r="AH4032" s="233"/>
    </row>
    <row r="4033" spans="17:34" x14ac:dyDescent="0.35">
      <c r="Q4033" s="218"/>
      <c r="AH4033" s="233"/>
    </row>
    <row r="4034" spans="17:34" x14ac:dyDescent="0.35">
      <c r="Q4034" s="218"/>
      <c r="AH4034" s="233"/>
    </row>
    <row r="4035" spans="17:34" x14ac:dyDescent="0.35">
      <c r="Q4035" s="218"/>
      <c r="AH4035" s="233"/>
    </row>
    <row r="4036" spans="17:34" x14ac:dyDescent="0.35">
      <c r="Q4036" s="218"/>
      <c r="AH4036" s="233"/>
    </row>
    <row r="4037" spans="17:34" x14ac:dyDescent="0.35">
      <c r="Q4037" s="218"/>
      <c r="AH4037" s="233"/>
    </row>
    <row r="4038" spans="17:34" x14ac:dyDescent="0.35">
      <c r="Q4038" s="218"/>
      <c r="AH4038" s="233"/>
    </row>
    <row r="4039" spans="17:34" x14ac:dyDescent="0.35">
      <c r="Q4039" s="218"/>
      <c r="AH4039" s="233"/>
    </row>
    <row r="4040" spans="17:34" x14ac:dyDescent="0.35">
      <c r="Q4040" s="218"/>
      <c r="AH4040" s="233"/>
    </row>
    <row r="4041" spans="17:34" x14ac:dyDescent="0.35">
      <c r="Q4041" s="218"/>
      <c r="AH4041" s="233"/>
    </row>
    <row r="4042" spans="17:34" x14ac:dyDescent="0.35">
      <c r="Q4042" s="218"/>
      <c r="AH4042" s="233"/>
    </row>
    <row r="4043" spans="17:34" x14ac:dyDescent="0.35">
      <c r="Q4043" s="218"/>
      <c r="AH4043" s="233"/>
    </row>
    <row r="4044" spans="17:34" x14ac:dyDescent="0.35">
      <c r="Q4044" s="218"/>
      <c r="AH4044" s="233"/>
    </row>
    <row r="4045" spans="17:34" x14ac:dyDescent="0.35">
      <c r="Q4045" s="218"/>
      <c r="AH4045" s="233"/>
    </row>
    <row r="4046" spans="17:34" x14ac:dyDescent="0.35">
      <c r="Q4046" s="218"/>
      <c r="AH4046" s="233"/>
    </row>
    <row r="4047" spans="17:34" x14ac:dyDescent="0.35">
      <c r="Q4047" s="218"/>
      <c r="AH4047" s="233"/>
    </row>
    <row r="4048" spans="17:34" x14ac:dyDescent="0.35">
      <c r="Q4048" s="218"/>
      <c r="AH4048" s="233"/>
    </row>
    <row r="4049" spans="17:34" x14ac:dyDescent="0.35">
      <c r="Q4049" s="218"/>
      <c r="AH4049" s="233"/>
    </row>
    <row r="4050" spans="17:34" x14ac:dyDescent="0.35">
      <c r="Q4050" s="218"/>
      <c r="AH4050" s="233"/>
    </row>
    <row r="4051" spans="17:34" x14ac:dyDescent="0.35">
      <c r="Q4051" s="218"/>
      <c r="AH4051" s="233"/>
    </row>
    <row r="4052" spans="17:34" x14ac:dyDescent="0.35">
      <c r="Q4052" s="218"/>
      <c r="AH4052" s="233"/>
    </row>
    <row r="4053" spans="17:34" x14ac:dyDescent="0.35">
      <c r="Q4053" s="218"/>
      <c r="AH4053" s="233"/>
    </row>
    <row r="4054" spans="17:34" x14ac:dyDescent="0.35">
      <c r="Q4054" s="218"/>
      <c r="AH4054" s="233"/>
    </row>
    <row r="4055" spans="17:34" x14ac:dyDescent="0.35">
      <c r="Q4055" s="218"/>
      <c r="AH4055" s="233"/>
    </row>
    <row r="4056" spans="17:34" x14ac:dyDescent="0.35">
      <c r="Q4056" s="218"/>
      <c r="AH4056" s="233"/>
    </row>
    <row r="4057" spans="17:34" x14ac:dyDescent="0.35">
      <c r="Q4057" s="218"/>
      <c r="AH4057" s="233"/>
    </row>
    <row r="4058" spans="17:34" x14ac:dyDescent="0.35">
      <c r="Q4058" s="218"/>
      <c r="AH4058" s="233"/>
    </row>
    <row r="4059" spans="17:34" x14ac:dyDescent="0.35">
      <c r="Q4059" s="218"/>
      <c r="AH4059" s="233"/>
    </row>
    <row r="4060" spans="17:34" x14ac:dyDescent="0.35">
      <c r="Q4060" s="218"/>
      <c r="AH4060" s="233"/>
    </row>
    <row r="4061" spans="17:34" x14ac:dyDescent="0.35">
      <c r="Q4061" s="218"/>
      <c r="AH4061" s="233"/>
    </row>
    <row r="4062" spans="17:34" x14ac:dyDescent="0.35">
      <c r="Q4062" s="218"/>
      <c r="AH4062" s="233"/>
    </row>
    <row r="4063" spans="17:34" x14ac:dyDescent="0.35">
      <c r="Q4063" s="218"/>
      <c r="AH4063" s="233"/>
    </row>
    <row r="4064" spans="17:34" x14ac:dyDescent="0.35">
      <c r="Q4064" s="218"/>
      <c r="AH4064" s="233"/>
    </row>
    <row r="4065" spans="17:34" x14ac:dyDescent="0.35">
      <c r="Q4065" s="218"/>
      <c r="AH4065" s="233"/>
    </row>
    <row r="4066" spans="17:34" x14ac:dyDescent="0.35">
      <c r="Q4066" s="218"/>
      <c r="AH4066" s="233"/>
    </row>
    <row r="4067" spans="17:34" x14ac:dyDescent="0.35">
      <c r="Q4067" s="218"/>
      <c r="AH4067" s="233"/>
    </row>
    <row r="4068" spans="17:34" x14ac:dyDescent="0.35">
      <c r="Q4068" s="218"/>
      <c r="AH4068" s="233"/>
    </row>
    <row r="4069" spans="17:34" x14ac:dyDescent="0.35">
      <c r="Q4069" s="218"/>
      <c r="AH4069" s="233"/>
    </row>
    <row r="4070" spans="17:34" x14ac:dyDescent="0.35">
      <c r="Q4070" s="218"/>
      <c r="AH4070" s="233"/>
    </row>
    <row r="4071" spans="17:34" x14ac:dyDescent="0.35">
      <c r="Q4071" s="218"/>
      <c r="AH4071" s="233"/>
    </row>
    <row r="4072" spans="17:34" x14ac:dyDescent="0.35">
      <c r="Q4072" s="218"/>
      <c r="AH4072" s="233"/>
    </row>
    <row r="4073" spans="17:34" x14ac:dyDescent="0.35">
      <c r="Q4073" s="218"/>
      <c r="AH4073" s="233"/>
    </row>
    <row r="4074" spans="17:34" x14ac:dyDescent="0.35">
      <c r="Q4074" s="218"/>
      <c r="AH4074" s="233"/>
    </row>
    <row r="4075" spans="17:34" x14ac:dyDescent="0.35">
      <c r="Q4075" s="218"/>
      <c r="AH4075" s="233"/>
    </row>
    <row r="4076" spans="17:34" x14ac:dyDescent="0.35">
      <c r="Q4076" s="218"/>
      <c r="AH4076" s="233"/>
    </row>
    <row r="4077" spans="17:34" x14ac:dyDescent="0.35">
      <c r="Q4077" s="218"/>
      <c r="AH4077" s="233"/>
    </row>
    <row r="4078" spans="17:34" x14ac:dyDescent="0.35">
      <c r="Q4078" s="218"/>
      <c r="AH4078" s="233"/>
    </row>
    <row r="4079" spans="17:34" x14ac:dyDescent="0.35">
      <c r="Q4079" s="218"/>
      <c r="AH4079" s="233"/>
    </row>
    <row r="4080" spans="17:34" x14ac:dyDescent="0.35">
      <c r="Q4080" s="218"/>
      <c r="AH4080" s="233"/>
    </row>
    <row r="4081" spans="17:34" x14ac:dyDescent="0.35">
      <c r="Q4081" s="218"/>
      <c r="AH4081" s="233"/>
    </row>
    <row r="4082" spans="17:34" x14ac:dyDescent="0.35">
      <c r="Q4082" s="218"/>
      <c r="AH4082" s="233"/>
    </row>
    <row r="4083" spans="17:34" x14ac:dyDescent="0.35">
      <c r="Q4083" s="218"/>
      <c r="AH4083" s="233"/>
    </row>
    <row r="4084" spans="17:34" x14ac:dyDescent="0.35">
      <c r="Q4084" s="218"/>
      <c r="AH4084" s="233"/>
    </row>
    <row r="4085" spans="17:34" x14ac:dyDescent="0.35">
      <c r="Q4085" s="218"/>
      <c r="AH4085" s="233"/>
    </row>
    <row r="4086" spans="17:34" x14ac:dyDescent="0.35">
      <c r="Q4086" s="218"/>
      <c r="AH4086" s="233"/>
    </row>
    <row r="4087" spans="17:34" x14ac:dyDescent="0.35">
      <c r="Q4087" s="218"/>
      <c r="AH4087" s="233"/>
    </row>
    <row r="4088" spans="17:34" x14ac:dyDescent="0.35">
      <c r="Q4088" s="218"/>
      <c r="AH4088" s="233"/>
    </row>
    <row r="4089" spans="17:34" x14ac:dyDescent="0.35">
      <c r="Q4089" s="218"/>
      <c r="AH4089" s="233"/>
    </row>
    <row r="4090" spans="17:34" x14ac:dyDescent="0.35">
      <c r="Q4090" s="218"/>
      <c r="AH4090" s="233"/>
    </row>
    <row r="4091" spans="17:34" x14ac:dyDescent="0.35">
      <c r="Q4091" s="218"/>
      <c r="AH4091" s="233"/>
    </row>
    <row r="4092" spans="17:34" x14ac:dyDescent="0.35">
      <c r="Q4092" s="218"/>
      <c r="AH4092" s="233"/>
    </row>
    <row r="4093" spans="17:34" x14ac:dyDescent="0.35">
      <c r="Q4093" s="218"/>
      <c r="AH4093" s="233"/>
    </row>
    <row r="4094" spans="17:34" x14ac:dyDescent="0.35">
      <c r="Q4094" s="218"/>
      <c r="AH4094" s="233"/>
    </row>
    <row r="4095" spans="17:34" x14ac:dyDescent="0.35">
      <c r="Q4095" s="218"/>
      <c r="AH4095" s="233"/>
    </row>
    <row r="4096" spans="17:34" x14ac:dyDescent="0.35">
      <c r="Q4096" s="218"/>
      <c r="AH4096" s="233"/>
    </row>
    <row r="4097" spans="17:34" x14ac:dyDescent="0.35">
      <c r="Q4097" s="218"/>
      <c r="AH4097" s="233"/>
    </row>
    <row r="4098" spans="17:34" x14ac:dyDescent="0.35">
      <c r="Q4098" s="218"/>
      <c r="AH4098" s="233"/>
    </row>
    <row r="4099" spans="17:34" x14ac:dyDescent="0.35">
      <c r="Q4099" s="218"/>
      <c r="AH4099" s="233"/>
    </row>
    <row r="4100" spans="17:34" x14ac:dyDescent="0.35">
      <c r="Q4100" s="218"/>
      <c r="AH4100" s="233"/>
    </row>
    <row r="4101" spans="17:34" x14ac:dyDescent="0.35">
      <c r="Q4101" s="218"/>
      <c r="AH4101" s="233"/>
    </row>
    <row r="4102" spans="17:34" x14ac:dyDescent="0.35">
      <c r="Q4102" s="218"/>
      <c r="AH4102" s="233"/>
    </row>
    <row r="4103" spans="17:34" x14ac:dyDescent="0.35">
      <c r="Q4103" s="218"/>
      <c r="AH4103" s="233"/>
    </row>
    <row r="4104" spans="17:34" x14ac:dyDescent="0.35">
      <c r="Q4104" s="218"/>
      <c r="AH4104" s="233"/>
    </row>
    <row r="4105" spans="17:34" x14ac:dyDescent="0.35">
      <c r="Q4105" s="218"/>
      <c r="AH4105" s="233"/>
    </row>
    <row r="4106" spans="17:34" x14ac:dyDescent="0.35">
      <c r="Q4106" s="218"/>
      <c r="AH4106" s="233"/>
    </row>
    <row r="4107" spans="17:34" x14ac:dyDescent="0.35">
      <c r="Q4107" s="218"/>
      <c r="AH4107" s="233"/>
    </row>
    <row r="4108" spans="17:34" x14ac:dyDescent="0.35">
      <c r="Q4108" s="218"/>
      <c r="AH4108" s="233"/>
    </row>
    <row r="4109" spans="17:34" x14ac:dyDescent="0.35">
      <c r="Q4109" s="218"/>
      <c r="AH4109" s="233"/>
    </row>
    <row r="4110" spans="17:34" x14ac:dyDescent="0.35">
      <c r="Q4110" s="218"/>
      <c r="AH4110" s="233"/>
    </row>
    <row r="4111" spans="17:34" x14ac:dyDescent="0.35">
      <c r="Q4111" s="218"/>
      <c r="AH4111" s="233"/>
    </row>
    <row r="4112" spans="17:34" x14ac:dyDescent="0.35">
      <c r="Q4112" s="218"/>
      <c r="AH4112" s="233"/>
    </row>
    <row r="4113" spans="17:34" x14ac:dyDescent="0.35">
      <c r="Q4113" s="218"/>
      <c r="AH4113" s="233"/>
    </row>
    <row r="4114" spans="17:34" x14ac:dyDescent="0.35">
      <c r="Q4114" s="218"/>
      <c r="AH4114" s="233"/>
    </row>
    <row r="4115" spans="17:34" x14ac:dyDescent="0.35">
      <c r="Q4115" s="218"/>
      <c r="AH4115" s="233"/>
    </row>
    <row r="4116" spans="17:34" x14ac:dyDescent="0.35">
      <c r="Q4116" s="218"/>
      <c r="AH4116" s="233"/>
    </row>
    <row r="4117" spans="17:34" x14ac:dyDescent="0.35">
      <c r="Q4117" s="218"/>
      <c r="AH4117" s="233"/>
    </row>
    <row r="4118" spans="17:34" x14ac:dyDescent="0.35">
      <c r="Q4118" s="218"/>
      <c r="AH4118" s="233"/>
    </row>
    <row r="4119" spans="17:34" x14ac:dyDescent="0.35">
      <c r="Q4119" s="218"/>
      <c r="AH4119" s="233"/>
    </row>
    <row r="4120" spans="17:34" x14ac:dyDescent="0.35">
      <c r="Q4120" s="218"/>
      <c r="AH4120" s="233"/>
    </row>
    <row r="4121" spans="17:34" x14ac:dyDescent="0.35">
      <c r="Q4121" s="218"/>
      <c r="AH4121" s="233"/>
    </row>
    <row r="4122" spans="17:34" x14ac:dyDescent="0.35">
      <c r="Q4122" s="218"/>
      <c r="AH4122" s="233"/>
    </row>
    <row r="4123" spans="17:34" x14ac:dyDescent="0.35">
      <c r="Q4123" s="218"/>
      <c r="AH4123" s="233"/>
    </row>
    <row r="4124" spans="17:34" x14ac:dyDescent="0.35">
      <c r="Q4124" s="218"/>
      <c r="AH4124" s="233"/>
    </row>
    <row r="4125" spans="17:34" x14ac:dyDescent="0.35">
      <c r="Q4125" s="218"/>
      <c r="AH4125" s="233"/>
    </row>
    <row r="4126" spans="17:34" x14ac:dyDescent="0.35">
      <c r="Q4126" s="218"/>
      <c r="AH4126" s="233"/>
    </row>
    <row r="4127" spans="17:34" x14ac:dyDescent="0.35">
      <c r="Q4127" s="218"/>
      <c r="AH4127" s="233"/>
    </row>
    <row r="4128" spans="17:34" x14ac:dyDescent="0.35">
      <c r="Q4128" s="218"/>
      <c r="AH4128" s="233"/>
    </row>
    <row r="4129" spans="17:34" x14ac:dyDescent="0.35">
      <c r="Q4129" s="218"/>
      <c r="AH4129" s="233"/>
    </row>
    <row r="4130" spans="17:34" x14ac:dyDescent="0.35">
      <c r="Q4130" s="218"/>
      <c r="AH4130" s="233"/>
    </row>
    <row r="4131" spans="17:34" x14ac:dyDescent="0.35">
      <c r="Q4131" s="218"/>
      <c r="AH4131" s="233"/>
    </row>
    <row r="4132" spans="17:34" x14ac:dyDescent="0.35">
      <c r="Q4132" s="218"/>
      <c r="AH4132" s="233"/>
    </row>
    <row r="4133" spans="17:34" x14ac:dyDescent="0.35">
      <c r="Q4133" s="218"/>
      <c r="AH4133" s="233"/>
    </row>
    <row r="4134" spans="17:34" x14ac:dyDescent="0.35">
      <c r="Q4134" s="218"/>
      <c r="AH4134" s="233"/>
    </row>
    <row r="4135" spans="17:34" x14ac:dyDescent="0.35">
      <c r="Q4135" s="218"/>
      <c r="AH4135" s="233"/>
    </row>
    <row r="4136" spans="17:34" x14ac:dyDescent="0.35">
      <c r="Q4136" s="218"/>
      <c r="AH4136" s="233"/>
    </row>
    <row r="4137" spans="17:34" x14ac:dyDescent="0.35">
      <c r="Q4137" s="218"/>
      <c r="AH4137" s="233"/>
    </row>
    <row r="4138" spans="17:34" x14ac:dyDescent="0.35">
      <c r="Q4138" s="218"/>
      <c r="AH4138" s="233"/>
    </row>
    <row r="4139" spans="17:34" x14ac:dyDescent="0.35">
      <c r="Q4139" s="218"/>
      <c r="AH4139" s="233"/>
    </row>
    <row r="4140" spans="17:34" x14ac:dyDescent="0.35">
      <c r="Q4140" s="218"/>
      <c r="AH4140" s="233"/>
    </row>
    <row r="4141" spans="17:34" x14ac:dyDescent="0.35">
      <c r="Q4141" s="218"/>
      <c r="AH4141" s="233"/>
    </row>
    <row r="4142" spans="17:34" x14ac:dyDescent="0.35">
      <c r="Q4142" s="218"/>
      <c r="AH4142" s="233"/>
    </row>
    <row r="4143" spans="17:34" x14ac:dyDescent="0.35">
      <c r="Q4143" s="218"/>
      <c r="AH4143" s="233"/>
    </row>
    <row r="4144" spans="17:34" x14ac:dyDescent="0.35">
      <c r="Q4144" s="218"/>
      <c r="AH4144" s="233"/>
    </row>
    <row r="4145" spans="17:34" x14ac:dyDescent="0.35">
      <c r="Q4145" s="218"/>
      <c r="AH4145" s="233"/>
    </row>
    <row r="4146" spans="17:34" x14ac:dyDescent="0.35">
      <c r="Q4146" s="218"/>
      <c r="AH4146" s="233"/>
    </row>
    <row r="4147" spans="17:34" x14ac:dyDescent="0.35">
      <c r="Q4147" s="218"/>
      <c r="AH4147" s="233"/>
    </row>
    <row r="4148" spans="17:34" x14ac:dyDescent="0.35">
      <c r="Q4148" s="218"/>
      <c r="AH4148" s="233"/>
    </row>
    <row r="4149" spans="17:34" x14ac:dyDescent="0.35">
      <c r="Q4149" s="218"/>
      <c r="AH4149" s="233"/>
    </row>
    <row r="4150" spans="17:34" x14ac:dyDescent="0.35">
      <c r="Q4150" s="218"/>
      <c r="AH4150" s="233"/>
    </row>
    <row r="4151" spans="17:34" x14ac:dyDescent="0.35">
      <c r="Q4151" s="218"/>
      <c r="AH4151" s="233"/>
    </row>
    <row r="4152" spans="17:34" x14ac:dyDescent="0.35">
      <c r="Q4152" s="218"/>
      <c r="AH4152" s="233"/>
    </row>
    <row r="4153" spans="17:34" x14ac:dyDescent="0.35">
      <c r="Q4153" s="218"/>
      <c r="AH4153" s="233"/>
    </row>
    <row r="4154" spans="17:34" x14ac:dyDescent="0.35">
      <c r="Q4154" s="218"/>
      <c r="AH4154" s="233"/>
    </row>
    <row r="4155" spans="17:34" x14ac:dyDescent="0.35">
      <c r="Q4155" s="218"/>
      <c r="AH4155" s="233"/>
    </row>
    <row r="4156" spans="17:34" x14ac:dyDescent="0.35">
      <c r="Q4156" s="218"/>
      <c r="AH4156" s="233"/>
    </row>
    <row r="4157" spans="17:34" x14ac:dyDescent="0.35">
      <c r="Q4157" s="218"/>
      <c r="AH4157" s="233"/>
    </row>
    <row r="4158" spans="17:34" x14ac:dyDescent="0.35">
      <c r="Q4158" s="218"/>
      <c r="AH4158" s="233"/>
    </row>
    <row r="4159" spans="17:34" x14ac:dyDescent="0.35">
      <c r="Q4159" s="218"/>
      <c r="AH4159" s="233"/>
    </row>
    <row r="4160" spans="17:34" x14ac:dyDescent="0.35">
      <c r="Q4160" s="218"/>
      <c r="AH4160" s="233"/>
    </row>
    <row r="4161" spans="17:34" x14ac:dyDescent="0.35">
      <c r="Q4161" s="218"/>
      <c r="AH4161" s="233"/>
    </row>
    <row r="4162" spans="17:34" x14ac:dyDescent="0.35">
      <c r="Q4162" s="218"/>
      <c r="AH4162" s="233"/>
    </row>
    <row r="4163" spans="17:34" x14ac:dyDescent="0.35">
      <c r="Q4163" s="218"/>
      <c r="AH4163" s="233"/>
    </row>
    <row r="4164" spans="17:34" x14ac:dyDescent="0.35">
      <c r="Q4164" s="218"/>
      <c r="AH4164" s="233"/>
    </row>
    <row r="4165" spans="17:34" x14ac:dyDescent="0.35">
      <c r="Q4165" s="218"/>
      <c r="AH4165" s="233"/>
    </row>
    <row r="4166" spans="17:34" x14ac:dyDescent="0.35">
      <c r="Q4166" s="218"/>
      <c r="AH4166" s="233"/>
    </row>
    <row r="4167" spans="17:34" x14ac:dyDescent="0.35">
      <c r="Q4167" s="218"/>
      <c r="AH4167" s="233"/>
    </row>
    <row r="4168" spans="17:34" x14ac:dyDescent="0.35">
      <c r="Q4168" s="218"/>
      <c r="AH4168" s="233"/>
    </row>
    <row r="4169" spans="17:34" x14ac:dyDescent="0.35">
      <c r="Q4169" s="218"/>
      <c r="AH4169" s="233"/>
    </row>
    <row r="4170" spans="17:34" x14ac:dyDescent="0.35">
      <c r="Q4170" s="218"/>
      <c r="AH4170" s="233"/>
    </row>
    <row r="4171" spans="17:34" x14ac:dyDescent="0.35">
      <c r="Q4171" s="218"/>
      <c r="AH4171" s="233"/>
    </row>
    <row r="4172" spans="17:34" x14ac:dyDescent="0.35">
      <c r="Q4172" s="218"/>
      <c r="AH4172" s="233"/>
    </row>
    <row r="4173" spans="17:34" x14ac:dyDescent="0.35">
      <c r="Q4173" s="218"/>
      <c r="AH4173" s="233"/>
    </row>
    <row r="4174" spans="17:34" x14ac:dyDescent="0.35">
      <c r="Q4174" s="218"/>
      <c r="AH4174" s="233"/>
    </row>
    <row r="4175" spans="17:34" x14ac:dyDescent="0.35">
      <c r="Q4175" s="218"/>
      <c r="AH4175" s="233"/>
    </row>
    <row r="4176" spans="17:34" x14ac:dyDescent="0.35">
      <c r="Q4176" s="218"/>
      <c r="AH4176" s="233"/>
    </row>
    <row r="4177" spans="17:34" x14ac:dyDescent="0.35">
      <c r="Q4177" s="218"/>
      <c r="AH4177" s="233"/>
    </row>
    <row r="4178" spans="17:34" x14ac:dyDescent="0.35">
      <c r="Q4178" s="218"/>
      <c r="AH4178" s="233"/>
    </row>
    <row r="4179" spans="17:34" x14ac:dyDescent="0.35">
      <c r="Q4179" s="218"/>
      <c r="AH4179" s="233"/>
    </row>
    <row r="4180" spans="17:34" x14ac:dyDescent="0.35">
      <c r="Q4180" s="218"/>
      <c r="AH4180" s="233"/>
    </row>
    <row r="4181" spans="17:34" x14ac:dyDescent="0.35">
      <c r="Q4181" s="218"/>
      <c r="AH4181" s="233"/>
    </row>
    <row r="4182" spans="17:34" x14ac:dyDescent="0.35">
      <c r="Q4182" s="218"/>
      <c r="AH4182" s="233"/>
    </row>
    <row r="4183" spans="17:34" x14ac:dyDescent="0.35">
      <c r="Q4183" s="218"/>
      <c r="AH4183" s="233"/>
    </row>
    <row r="4184" spans="17:34" x14ac:dyDescent="0.35">
      <c r="Q4184" s="218"/>
      <c r="AH4184" s="233"/>
    </row>
    <row r="4185" spans="17:34" x14ac:dyDescent="0.35">
      <c r="Q4185" s="218"/>
      <c r="AH4185" s="233"/>
    </row>
    <row r="4186" spans="17:34" x14ac:dyDescent="0.35">
      <c r="Q4186" s="218"/>
      <c r="AH4186" s="233"/>
    </row>
    <row r="4187" spans="17:34" x14ac:dyDescent="0.35">
      <c r="Q4187" s="218"/>
      <c r="AH4187" s="233"/>
    </row>
    <row r="4188" spans="17:34" x14ac:dyDescent="0.35">
      <c r="Q4188" s="218"/>
      <c r="AH4188" s="233"/>
    </row>
    <row r="4189" spans="17:34" x14ac:dyDescent="0.35">
      <c r="Q4189" s="218"/>
      <c r="AH4189" s="233"/>
    </row>
    <row r="4190" spans="17:34" x14ac:dyDescent="0.35">
      <c r="Q4190" s="218"/>
      <c r="AH4190" s="233"/>
    </row>
    <row r="4191" spans="17:34" x14ac:dyDescent="0.35">
      <c r="Q4191" s="218"/>
      <c r="AH4191" s="233"/>
    </row>
    <row r="4192" spans="17:34" x14ac:dyDescent="0.35">
      <c r="Q4192" s="218"/>
      <c r="AH4192" s="233"/>
    </row>
    <row r="4193" spans="17:34" x14ac:dyDescent="0.35">
      <c r="Q4193" s="218"/>
      <c r="AH4193" s="233"/>
    </row>
    <row r="4194" spans="17:34" x14ac:dyDescent="0.35">
      <c r="Q4194" s="218"/>
      <c r="AH4194" s="233"/>
    </row>
    <row r="4195" spans="17:34" x14ac:dyDescent="0.35">
      <c r="Q4195" s="218"/>
      <c r="AH4195" s="233"/>
    </row>
    <row r="4196" spans="17:34" x14ac:dyDescent="0.35">
      <c r="Q4196" s="218"/>
      <c r="AH4196" s="233"/>
    </row>
    <row r="4197" spans="17:34" x14ac:dyDescent="0.35">
      <c r="Q4197" s="218"/>
      <c r="AH4197" s="233"/>
    </row>
    <row r="4198" spans="17:34" x14ac:dyDescent="0.35">
      <c r="Q4198" s="218"/>
      <c r="AH4198" s="233"/>
    </row>
    <row r="4199" spans="17:34" x14ac:dyDescent="0.35">
      <c r="Q4199" s="218"/>
      <c r="AH4199" s="233"/>
    </row>
    <row r="4200" spans="17:34" x14ac:dyDescent="0.35">
      <c r="Q4200" s="218"/>
      <c r="AH4200" s="233"/>
    </row>
    <row r="4201" spans="17:34" x14ac:dyDescent="0.35">
      <c r="Q4201" s="218"/>
      <c r="AH4201" s="233"/>
    </row>
    <row r="4202" spans="17:34" x14ac:dyDescent="0.35">
      <c r="Q4202" s="218"/>
      <c r="AH4202" s="233"/>
    </row>
    <row r="4203" spans="17:34" x14ac:dyDescent="0.35">
      <c r="Q4203" s="218"/>
      <c r="AH4203" s="233"/>
    </row>
    <row r="4204" spans="17:34" x14ac:dyDescent="0.35">
      <c r="Q4204" s="218"/>
      <c r="AH4204" s="233"/>
    </row>
    <row r="4205" spans="17:34" x14ac:dyDescent="0.35">
      <c r="Q4205" s="218"/>
      <c r="AH4205" s="233"/>
    </row>
    <row r="4206" spans="17:34" x14ac:dyDescent="0.35">
      <c r="Q4206" s="218"/>
      <c r="AH4206" s="233"/>
    </row>
    <row r="4207" spans="17:34" x14ac:dyDescent="0.35">
      <c r="Q4207" s="218"/>
      <c r="AH4207" s="233"/>
    </row>
    <row r="4208" spans="17:34" x14ac:dyDescent="0.35">
      <c r="Q4208" s="218"/>
      <c r="AH4208" s="233"/>
    </row>
    <row r="4209" spans="17:34" x14ac:dyDescent="0.35">
      <c r="Q4209" s="218"/>
      <c r="AH4209" s="233"/>
    </row>
    <row r="4210" spans="17:34" x14ac:dyDescent="0.35">
      <c r="Q4210" s="218"/>
      <c r="AH4210" s="233"/>
    </row>
    <row r="4211" spans="17:34" x14ac:dyDescent="0.35">
      <c r="Q4211" s="218"/>
      <c r="AH4211" s="233"/>
    </row>
    <row r="4212" spans="17:34" x14ac:dyDescent="0.35">
      <c r="Q4212" s="218"/>
      <c r="AH4212" s="233"/>
    </row>
    <row r="4213" spans="17:34" x14ac:dyDescent="0.35">
      <c r="Q4213" s="218"/>
      <c r="AH4213" s="233"/>
    </row>
    <row r="4214" spans="17:34" x14ac:dyDescent="0.35">
      <c r="Q4214" s="218"/>
      <c r="AH4214" s="233"/>
    </row>
    <row r="4215" spans="17:34" x14ac:dyDescent="0.35">
      <c r="Q4215" s="218"/>
      <c r="AH4215" s="233"/>
    </row>
    <row r="4216" spans="17:34" x14ac:dyDescent="0.35">
      <c r="Q4216" s="218"/>
      <c r="AH4216" s="233"/>
    </row>
    <row r="4217" spans="17:34" x14ac:dyDescent="0.35">
      <c r="Q4217" s="218"/>
      <c r="AH4217" s="233"/>
    </row>
    <row r="4218" spans="17:34" x14ac:dyDescent="0.35">
      <c r="Q4218" s="218"/>
      <c r="AH4218" s="233"/>
    </row>
    <row r="4219" spans="17:34" x14ac:dyDescent="0.35">
      <c r="Q4219" s="218"/>
      <c r="AH4219" s="233"/>
    </row>
    <row r="4220" spans="17:34" x14ac:dyDescent="0.35">
      <c r="Q4220" s="218"/>
      <c r="AH4220" s="233"/>
    </row>
    <row r="4221" spans="17:34" x14ac:dyDescent="0.35">
      <c r="Q4221" s="218"/>
      <c r="AH4221" s="233"/>
    </row>
    <row r="4222" spans="17:34" x14ac:dyDescent="0.35">
      <c r="Q4222" s="218"/>
      <c r="AH4222" s="233"/>
    </row>
    <row r="4223" spans="17:34" x14ac:dyDescent="0.35">
      <c r="Q4223" s="218"/>
      <c r="AH4223" s="233"/>
    </row>
    <row r="4224" spans="17:34" x14ac:dyDescent="0.35">
      <c r="Q4224" s="218"/>
      <c r="AH4224" s="233"/>
    </row>
    <row r="4225" spans="17:34" x14ac:dyDescent="0.35">
      <c r="Q4225" s="218"/>
      <c r="AH4225" s="233"/>
    </row>
    <row r="4226" spans="17:34" x14ac:dyDescent="0.35">
      <c r="Q4226" s="218"/>
      <c r="AH4226" s="233"/>
    </row>
    <row r="4227" spans="17:34" x14ac:dyDescent="0.35">
      <c r="Q4227" s="218"/>
      <c r="AH4227" s="233"/>
    </row>
    <row r="4228" spans="17:34" x14ac:dyDescent="0.35">
      <c r="Q4228" s="218"/>
      <c r="AH4228" s="233"/>
    </row>
    <row r="4229" spans="17:34" x14ac:dyDescent="0.35">
      <c r="Q4229" s="218"/>
      <c r="AH4229" s="233"/>
    </row>
    <row r="4230" spans="17:34" x14ac:dyDescent="0.35">
      <c r="Q4230" s="218"/>
      <c r="AH4230" s="233"/>
    </row>
    <row r="4231" spans="17:34" x14ac:dyDescent="0.35">
      <c r="Q4231" s="218"/>
      <c r="AH4231" s="233"/>
    </row>
    <row r="4232" spans="17:34" x14ac:dyDescent="0.35">
      <c r="Q4232" s="218"/>
      <c r="AH4232" s="233"/>
    </row>
    <row r="4233" spans="17:34" x14ac:dyDescent="0.35">
      <c r="Q4233" s="218"/>
      <c r="AH4233" s="233"/>
    </row>
    <row r="4234" spans="17:34" x14ac:dyDescent="0.35">
      <c r="Q4234" s="218"/>
      <c r="AH4234" s="233"/>
    </row>
    <row r="4235" spans="17:34" x14ac:dyDescent="0.35">
      <c r="Q4235" s="218"/>
      <c r="AH4235" s="233"/>
    </row>
    <row r="4236" spans="17:34" x14ac:dyDescent="0.35">
      <c r="Q4236" s="218"/>
      <c r="AH4236" s="233"/>
    </row>
    <row r="4237" spans="17:34" x14ac:dyDescent="0.35">
      <c r="Q4237" s="218"/>
      <c r="AH4237" s="233"/>
    </row>
    <row r="4238" spans="17:34" x14ac:dyDescent="0.35">
      <c r="Q4238" s="218"/>
      <c r="AH4238" s="233"/>
    </row>
    <row r="4239" spans="17:34" x14ac:dyDescent="0.35">
      <c r="Q4239" s="218"/>
      <c r="AH4239" s="233"/>
    </row>
    <row r="4240" spans="17:34" x14ac:dyDescent="0.35">
      <c r="Q4240" s="218"/>
      <c r="AH4240" s="233"/>
    </row>
    <row r="4241" spans="17:34" x14ac:dyDescent="0.35">
      <c r="Q4241" s="218"/>
      <c r="AH4241" s="233"/>
    </row>
    <row r="4242" spans="17:34" x14ac:dyDescent="0.35">
      <c r="Q4242" s="218"/>
      <c r="AH4242" s="233"/>
    </row>
    <row r="4243" spans="17:34" x14ac:dyDescent="0.35">
      <c r="Q4243" s="218"/>
      <c r="AH4243" s="233"/>
    </row>
    <row r="4244" spans="17:34" x14ac:dyDescent="0.35">
      <c r="Q4244" s="218"/>
      <c r="AH4244" s="233"/>
    </row>
    <row r="4245" spans="17:34" x14ac:dyDescent="0.35">
      <c r="Q4245" s="218"/>
      <c r="AH4245" s="233"/>
    </row>
    <row r="4246" spans="17:34" x14ac:dyDescent="0.35">
      <c r="Q4246" s="218"/>
      <c r="AH4246" s="233"/>
    </row>
    <row r="4247" spans="17:34" x14ac:dyDescent="0.35">
      <c r="Q4247" s="218"/>
      <c r="AH4247" s="233"/>
    </row>
    <row r="4248" spans="17:34" x14ac:dyDescent="0.35">
      <c r="Q4248" s="218"/>
      <c r="AH4248" s="233"/>
    </row>
    <row r="4249" spans="17:34" x14ac:dyDescent="0.35">
      <c r="Q4249" s="218"/>
      <c r="AH4249" s="233"/>
    </row>
    <row r="4250" spans="17:34" x14ac:dyDescent="0.35">
      <c r="Q4250" s="218"/>
      <c r="AH4250" s="233"/>
    </row>
    <row r="4251" spans="17:34" x14ac:dyDescent="0.35">
      <c r="Q4251" s="218"/>
      <c r="AH4251" s="233"/>
    </row>
    <row r="4252" spans="17:34" x14ac:dyDescent="0.35">
      <c r="Q4252" s="218"/>
      <c r="AH4252" s="233"/>
    </row>
    <row r="4253" spans="17:34" x14ac:dyDescent="0.35">
      <c r="Q4253" s="218"/>
      <c r="AH4253" s="233"/>
    </row>
    <row r="4254" spans="17:34" x14ac:dyDescent="0.35">
      <c r="Q4254" s="218"/>
      <c r="AH4254" s="233"/>
    </row>
    <row r="4255" spans="17:34" x14ac:dyDescent="0.35">
      <c r="Q4255" s="218"/>
      <c r="AH4255" s="233"/>
    </row>
    <row r="4256" spans="17:34" x14ac:dyDescent="0.35">
      <c r="Q4256" s="218"/>
      <c r="AH4256" s="233"/>
    </row>
    <row r="4257" spans="17:34" x14ac:dyDescent="0.35">
      <c r="Q4257" s="218"/>
      <c r="AH4257" s="233"/>
    </row>
    <row r="4258" spans="17:34" x14ac:dyDescent="0.35">
      <c r="Q4258" s="218"/>
      <c r="AH4258" s="233"/>
    </row>
    <row r="4259" spans="17:34" x14ac:dyDescent="0.35">
      <c r="Q4259" s="218"/>
      <c r="AH4259" s="233"/>
    </row>
    <row r="4260" spans="17:34" x14ac:dyDescent="0.35">
      <c r="Q4260" s="218"/>
      <c r="AH4260" s="233"/>
    </row>
    <row r="4261" spans="17:34" x14ac:dyDescent="0.35">
      <c r="Q4261" s="218"/>
      <c r="AH4261" s="233"/>
    </row>
    <row r="4262" spans="17:34" x14ac:dyDescent="0.35">
      <c r="Q4262" s="218"/>
      <c r="AH4262" s="233"/>
    </row>
    <row r="4263" spans="17:34" x14ac:dyDescent="0.35">
      <c r="Q4263" s="218"/>
      <c r="AH4263" s="233"/>
    </row>
    <row r="4264" spans="17:34" x14ac:dyDescent="0.35">
      <c r="Q4264" s="218"/>
      <c r="AH4264" s="233"/>
    </row>
    <row r="4265" spans="17:34" x14ac:dyDescent="0.35">
      <c r="Q4265" s="218"/>
      <c r="AH4265" s="233"/>
    </row>
    <row r="4266" spans="17:34" x14ac:dyDescent="0.35">
      <c r="Q4266" s="218"/>
      <c r="AH4266" s="233"/>
    </row>
    <row r="4267" spans="17:34" x14ac:dyDescent="0.35">
      <c r="Q4267" s="218"/>
      <c r="AH4267" s="233"/>
    </row>
    <row r="4268" spans="17:34" x14ac:dyDescent="0.35">
      <c r="Q4268" s="218"/>
      <c r="AH4268" s="233"/>
    </row>
    <row r="4269" spans="17:34" x14ac:dyDescent="0.35">
      <c r="Q4269" s="218"/>
      <c r="AH4269" s="233"/>
    </row>
    <row r="4270" spans="17:34" x14ac:dyDescent="0.35">
      <c r="Q4270" s="218"/>
      <c r="AH4270" s="233"/>
    </row>
    <row r="4271" spans="17:34" x14ac:dyDescent="0.35">
      <c r="Q4271" s="218"/>
      <c r="AH4271" s="233"/>
    </row>
    <row r="4272" spans="17:34" x14ac:dyDescent="0.35">
      <c r="Q4272" s="218"/>
      <c r="AH4272" s="233"/>
    </row>
    <row r="4273" spans="17:34" x14ac:dyDescent="0.35">
      <c r="Q4273" s="218"/>
      <c r="AH4273" s="233"/>
    </row>
    <row r="4274" spans="17:34" x14ac:dyDescent="0.35">
      <c r="Q4274" s="218"/>
      <c r="AH4274" s="233"/>
    </row>
    <row r="4275" spans="17:34" x14ac:dyDescent="0.35">
      <c r="Q4275" s="218"/>
      <c r="AH4275" s="233"/>
    </row>
    <row r="4276" spans="17:34" x14ac:dyDescent="0.35">
      <c r="Q4276" s="218"/>
      <c r="AH4276" s="233"/>
    </row>
    <row r="4277" spans="17:34" x14ac:dyDescent="0.35">
      <c r="Q4277" s="218"/>
      <c r="AH4277" s="233"/>
    </row>
    <row r="4278" spans="17:34" x14ac:dyDescent="0.35">
      <c r="Q4278" s="218"/>
      <c r="AH4278" s="233"/>
    </row>
    <row r="4279" spans="17:34" x14ac:dyDescent="0.35">
      <c r="Q4279" s="218"/>
      <c r="AH4279" s="233"/>
    </row>
    <row r="4280" spans="17:34" x14ac:dyDescent="0.35">
      <c r="Q4280" s="218"/>
      <c r="AH4280" s="233"/>
    </row>
    <row r="4281" spans="17:34" x14ac:dyDescent="0.35">
      <c r="Q4281" s="218"/>
      <c r="AH4281" s="233"/>
    </row>
    <row r="4282" spans="17:34" x14ac:dyDescent="0.35">
      <c r="Q4282" s="218"/>
      <c r="AH4282" s="233"/>
    </row>
    <row r="4283" spans="17:34" x14ac:dyDescent="0.35">
      <c r="Q4283" s="218"/>
      <c r="AH4283" s="233"/>
    </row>
    <row r="4284" spans="17:34" x14ac:dyDescent="0.35">
      <c r="Q4284" s="218"/>
      <c r="AH4284" s="233"/>
    </row>
    <row r="4285" spans="17:34" x14ac:dyDescent="0.35">
      <c r="Q4285" s="218"/>
      <c r="AH4285" s="233"/>
    </row>
    <row r="4286" spans="17:34" x14ac:dyDescent="0.35">
      <c r="Q4286" s="218"/>
      <c r="AH4286" s="233"/>
    </row>
    <row r="4287" spans="17:34" x14ac:dyDescent="0.35">
      <c r="Q4287" s="218"/>
      <c r="AH4287" s="233"/>
    </row>
    <row r="4288" spans="17:34" x14ac:dyDescent="0.35">
      <c r="Q4288" s="218"/>
      <c r="AH4288" s="233"/>
    </row>
    <row r="4289" spans="17:34" x14ac:dyDescent="0.35">
      <c r="Q4289" s="218"/>
      <c r="AH4289" s="233"/>
    </row>
    <row r="4290" spans="17:34" x14ac:dyDescent="0.35">
      <c r="Q4290" s="218"/>
      <c r="AH4290" s="233"/>
    </row>
    <row r="4291" spans="17:34" x14ac:dyDescent="0.35">
      <c r="Q4291" s="218"/>
      <c r="AH4291" s="233"/>
    </row>
    <row r="4292" spans="17:34" x14ac:dyDescent="0.35">
      <c r="Q4292" s="218"/>
      <c r="AH4292" s="233"/>
    </row>
    <row r="4293" spans="17:34" x14ac:dyDescent="0.35">
      <c r="Q4293" s="218"/>
      <c r="AH4293" s="233"/>
    </row>
    <row r="4294" spans="17:34" x14ac:dyDescent="0.35">
      <c r="Q4294" s="218"/>
      <c r="AH4294" s="233"/>
    </row>
    <row r="4295" spans="17:34" x14ac:dyDescent="0.35">
      <c r="Q4295" s="218"/>
      <c r="AH4295" s="233"/>
    </row>
    <row r="4296" spans="17:34" x14ac:dyDescent="0.35">
      <c r="Q4296" s="218"/>
      <c r="AH4296" s="233"/>
    </row>
    <row r="4297" spans="17:34" x14ac:dyDescent="0.35">
      <c r="Q4297" s="218"/>
      <c r="AH4297" s="233"/>
    </row>
    <row r="4298" spans="17:34" x14ac:dyDescent="0.35">
      <c r="Q4298" s="218"/>
      <c r="AH4298" s="233"/>
    </row>
    <row r="4299" spans="17:34" x14ac:dyDescent="0.35">
      <c r="Q4299" s="218"/>
      <c r="AH4299" s="233"/>
    </row>
    <row r="4300" spans="17:34" x14ac:dyDescent="0.35">
      <c r="Q4300" s="218"/>
      <c r="AH4300" s="233"/>
    </row>
    <row r="4301" spans="17:34" x14ac:dyDescent="0.35">
      <c r="Q4301" s="218"/>
      <c r="AH4301" s="233"/>
    </row>
    <row r="4302" spans="17:34" x14ac:dyDescent="0.35">
      <c r="Q4302" s="218"/>
      <c r="AH4302" s="233"/>
    </row>
    <row r="4303" spans="17:34" x14ac:dyDescent="0.35">
      <c r="Q4303" s="218"/>
      <c r="AH4303" s="233"/>
    </row>
    <row r="4304" spans="17:34" x14ac:dyDescent="0.35">
      <c r="Q4304" s="218"/>
      <c r="AH4304" s="233"/>
    </row>
    <row r="4305" spans="17:34" x14ac:dyDescent="0.35">
      <c r="Q4305" s="218"/>
      <c r="AH4305" s="233"/>
    </row>
    <row r="4306" spans="17:34" x14ac:dyDescent="0.35">
      <c r="Q4306" s="218"/>
      <c r="AH4306" s="233"/>
    </row>
    <row r="4307" spans="17:34" x14ac:dyDescent="0.35">
      <c r="Q4307" s="218"/>
      <c r="AH4307" s="233"/>
    </row>
    <row r="4308" spans="17:34" x14ac:dyDescent="0.35">
      <c r="Q4308" s="218"/>
      <c r="AH4308" s="233"/>
    </row>
    <row r="4309" spans="17:34" x14ac:dyDescent="0.35">
      <c r="Q4309" s="218"/>
      <c r="AH4309" s="233"/>
    </row>
    <row r="4310" spans="17:34" x14ac:dyDescent="0.35">
      <c r="Q4310" s="218"/>
      <c r="AH4310" s="233"/>
    </row>
    <row r="4311" spans="17:34" x14ac:dyDescent="0.35">
      <c r="Q4311" s="218"/>
      <c r="AH4311" s="233"/>
    </row>
    <row r="4312" spans="17:34" x14ac:dyDescent="0.35">
      <c r="Q4312" s="218"/>
      <c r="AH4312" s="233"/>
    </row>
    <row r="4313" spans="17:34" x14ac:dyDescent="0.35">
      <c r="Q4313" s="218"/>
      <c r="AH4313" s="233"/>
    </row>
    <row r="4314" spans="17:34" x14ac:dyDescent="0.35">
      <c r="Q4314" s="218"/>
      <c r="AH4314" s="233"/>
    </row>
    <row r="4315" spans="17:34" x14ac:dyDescent="0.35">
      <c r="Q4315" s="218"/>
      <c r="AH4315" s="233"/>
    </row>
    <row r="4316" spans="17:34" x14ac:dyDescent="0.35">
      <c r="Q4316" s="218"/>
      <c r="AH4316" s="233"/>
    </row>
    <row r="4317" spans="17:34" x14ac:dyDescent="0.35">
      <c r="Q4317" s="218"/>
      <c r="AH4317" s="233"/>
    </row>
    <row r="4318" spans="17:34" x14ac:dyDescent="0.35">
      <c r="Q4318" s="218"/>
      <c r="AH4318" s="233"/>
    </row>
    <row r="4319" spans="17:34" x14ac:dyDescent="0.35">
      <c r="Q4319" s="218"/>
      <c r="AH4319" s="233"/>
    </row>
    <row r="4320" spans="17:34" x14ac:dyDescent="0.35">
      <c r="Q4320" s="218"/>
      <c r="AH4320" s="233"/>
    </row>
    <row r="4321" spans="17:34" x14ac:dyDescent="0.35">
      <c r="Q4321" s="218"/>
      <c r="AH4321" s="233"/>
    </row>
    <row r="4322" spans="17:34" x14ac:dyDescent="0.35">
      <c r="Q4322" s="218"/>
      <c r="AH4322" s="233"/>
    </row>
    <row r="4323" spans="17:34" x14ac:dyDescent="0.35">
      <c r="Q4323" s="218"/>
      <c r="AH4323" s="233"/>
    </row>
    <row r="4324" spans="17:34" x14ac:dyDescent="0.35">
      <c r="Q4324" s="218"/>
      <c r="AH4324" s="233"/>
    </row>
    <row r="4325" spans="17:34" x14ac:dyDescent="0.35">
      <c r="Q4325" s="218"/>
      <c r="AH4325" s="233"/>
    </row>
    <row r="4326" spans="17:34" x14ac:dyDescent="0.35">
      <c r="Q4326" s="218"/>
      <c r="AH4326" s="233"/>
    </row>
    <row r="4327" spans="17:34" x14ac:dyDescent="0.35">
      <c r="Q4327" s="218"/>
      <c r="AH4327" s="233"/>
    </row>
    <row r="4328" spans="17:34" x14ac:dyDescent="0.35">
      <c r="Q4328" s="218"/>
      <c r="AH4328" s="233"/>
    </row>
    <row r="4329" spans="17:34" x14ac:dyDescent="0.35">
      <c r="Q4329" s="218"/>
      <c r="AH4329" s="233"/>
    </row>
    <row r="4330" spans="17:34" x14ac:dyDescent="0.35">
      <c r="Q4330" s="218"/>
      <c r="AH4330" s="233"/>
    </row>
    <row r="4331" spans="17:34" x14ac:dyDescent="0.35">
      <c r="Q4331" s="218"/>
      <c r="AH4331" s="233"/>
    </row>
    <row r="4332" spans="17:34" x14ac:dyDescent="0.35">
      <c r="Q4332" s="218"/>
      <c r="AH4332" s="233"/>
    </row>
    <row r="4333" spans="17:34" x14ac:dyDescent="0.35">
      <c r="Q4333" s="218"/>
      <c r="AH4333" s="233"/>
    </row>
    <row r="4334" spans="17:34" x14ac:dyDescent="0.35">
      <c r="Q4334" s="218"/>
      <c r="AH4334" s="233"/>
    </row>
    <row r="4335" spans="17:34" x14ac:dyDescent="0.35">
      <c r="Q4335" s="218"/>
      <c r="AH4335" s="233"/>
    </row>
    <row r="4336" spans="17:34" x14ac:dyDescent="0.35">
      <c r="Q4336" s="218"/>
      <c r="AH4336" s="233"/>
    </row>
    <row r="4337" spans="17:34" x14ac:dyDescent="0.35">
      <c r="Q4337" s="218"/>
      <c r="AH4337" s="233"/>
    </row>
    <row r="4338" spans="17:34" x14ac:dyDescent="0.35">
      <c r="Q4338" s="218"/>
      <c r="AH4338" s="233"/>
    </row>
    <row r="4339" spans="17:34" x14ac:dyDescent="0.35">
      <c r="Q4339" s="218"/>
      <c r="AH4339" s="233"/>
    </row>
    <row r="4340" spans="17:34" x14ac:dyDescent="0.35">
      <c r="Q4340" s="218"/>
      <c r="AH4340" s="233"/>
    </row>
    <row r="4341" spans="17:34" x14ac:dyDescent="0.35">
      <c r="Q4341" s="218"/>
      <c r="AH4341" s="233"/>
    </row>
    <row r="4342" spans="17:34" x14ac:dyDescent="0.35">
      <c r="Q4342" s="218"/>
      <c r="AH4342" s="233"/>
    </row>
    <row r="4343" spans="17:34" x14ac:dyDescent="0.35">
      <c r="Q4343" s="218"/>
      <c r="AH4343" s="233"/>
    </row>
    <row r="4344" spans="17:34" x14ac:dyDescent="0.35">
      <c r="Q4344" s="218"/>
      <c r="AH4344" s="233"/>
    </row>
    <row r="4345" spans="17:34" x14ac:dyDescent="0.35">
      <c r="Q4345" s="218"/>
      <c r="AH4345" s="233"/>
    </row>
    <row r="4346" spans="17:34" x14ac:dyDescent="0.35">
      <c r="Q4346" s="218"/>
      <c r="AH4346" s="233"/>
    </row>
    <row r="4347" spans="17:34" x14ac:dyDescent="0.35">
      <c r="Q4347" s="218"/>
      <c r="AH4347" s="233"/>
    </row>
    <row r="4348" spans="17:34" x14ac:dyDescent="0.35">
      <c r="Q4348" s="218"/>
      <c r="AH4348" s="233"/>
    </row>
    <row r="4349" spans="17:34" x14ac:dyDescent="0.35">
      <c r="Q4349" s="218"/>
      <c r="AH4349" s="233"/>
    </row>
    <row r="4350" spans="17:34" x14ac:dyDescent="0.35">
      <c r="Q4350" s="218"/>
      <c r="AH4350" s="233"/>
    </row>
    <row r="4351" spans="17:34" x14ac:dyDescent="0.35">
      <c r="Q4351" s="218"/>
      <c r="AH4351" s="233"/>
    </row>
    <row r="4352" spans="17:34" x14ac:dyDescent="0.35">
      <c r="Q4352" s="218"/>
      <c r="AH4352" s="233"/>
    </row>
    <row r="4353" spans="17:34" x14ac:dyDescent="0.35">
      <c r="Q4353" s="218"/>
      <c r="AH4353" s="233"/>
    </row>
    <row r="4354" spans="17:34" x14ac:dyDescent="0.35">
      <c r="Q4354" s="218"/>
      <c r="AH4354" s="233"/>
    </row>
    <row r="4355" spans="17:34" x14ac:dyDescent="0.35">
      <c r="Q4355" s="218"/>
      <c r="AH4355" s="233"/>
    </row>
    <row r="4356" spans="17:34" x14ac:dyDescent="0.35">
      <c r="Q4356" s="218"/>
      <c r="AH4356" s="233"/>
    </row>
    <row r="4357" spans="17:34" x14ac:dyDescent="0.35">
      <c r="Q4357" s="218"/>
      <c r="AH4357" s="233"/>
    </row>
    <row r="4358" spans="17:34" x14ac:dyDescent="0.35">
      <c r="Q4358" s="218"/>
      <c r="AH4358" s="233"/>
    </row>
    <row r="4359" spans="17:34" x14ac:dyDescent="0.35">
      <c r="Q4359" s="218"/>
      <c r="AH4359" s="233"/>
    </row>
    <row r="4360" spans="17:34" x14ac:dyDescent="0.35">
      <c r="Q4360" s="218"/>
      <c r="AH4360" s="233"/>
    </row>
    <row r="4361" spans="17:34" x14ac:dyDescent="0.35">
      <c r="Q4361" s="218"/>
      <c r="AH4361" s="233"/>
    </row>
    <row r="4362" spans="17:34" x14ac:dyDescent="0.35">
      <c r="Q4362" s="218"/>
      <c r="AH4362" s="233"/>
    </row>
    <row r="4363" spans="17:34" x14ac:dyDescent="0.35">
      <c r="Q4363" s="218"/>
      <c r="AH4363" s="233"/>
    </row>
    <row r="4364" spans="17:34" x14ac:dyDescent="0.35">
      <c r="Q4364" s="218"/>
      <c r="AH4364" s="233"/>
    </row>
    <row r="4365" spans="17:34" x14ac:dyDescent="0.35">
      <c r="Q4365" s="218"/>
      <c r="AH4365" s="233"/>
    </row>
    <row r="4366" spans="17:34" x14ac:dyDescent="0.35">
      <c r="Q4366" s="218"/>
      <c r="AH4366" s="233"/>
    </row>
    <row r="4367" spans="17:34" x14ac:dyDescent="0.35">
      <c r="Q4367" s="218"/>
      <c r="AH4367" s="233"/>
    </row>
    <row r="4368" spans="17:34" x14ac:dyDescent="0.35">
      <c r="Q4368" s="218"/>
      <c r="AH4368" s="233"/>
    </row>
    <row r="4369" spans="17:34" x14ac:dyDescent="0.35">
      <c r="Q4369" s="218"/>
      <c r="AH4369" s="233"/>
    </row>
    <row r="4370" spans="17:34" x14ac:dyDescent="0.35">
      <c r="Q4370" s="218"/>
      <c r="AH4370" s="233"/>
    </row>
    <row r="4371" spans="17:34" x14ac:dyDescent="0.35">
      <c r="Q4371" s="218"/>
      <c r="AH4371" s="233"/>
    </row>
    <row r="4372" spans="17:34" x14ac:dyDescent="0.35">
      <c r="Q4372" s="218"/>
      <c r="AH4372" s="233"/>
    </row>
    <row r="4373" spans="17:34" x14ac:dyDescent="0.35">
      <c r="Q4373" s="218"/>
      <c r="AH4373" s="233"/>
    </row>
    <row r="4374" spans="17:34" x14ac:dyDescent="0.35">
      <c r="Q4374" s="218"/>
      <c r="AH4374" s="233"/>
    </row>
    <row r="4375" spans="17:34" x14ac:dyDescent="0.35">
      <c r="Q4375" s="218"/>
      <c r="AH4375" s="233"/>
    </row>
    <row r="4376" spans="17:34" x14ac:dyDescent="0.35">
      <c r="Q4376" s="218"/>
      <c r="AH4376" s="233"/>
    </row>
    <row r="4377" spans="17:34" x14ac:dyDescent="0.35">
      <c r="Q4377" s="218"/>
      <c r="AH4377" s="233"/>
    </row>
    <row r="4378" spans="17:34" x14ac:dyDescent="0.35">
      <c r="Q4378" s="218"/>
      <c r="AH4378" s="233"/>
    </row>
    <row r="4379" spans="17:34" x14ac:dyDescent="0.35">
      <c r="Q4379" s="218"/>
      <c r="AH4379" s="233"/>
    </row>
    <row r="4380" spans="17:34" x14ac:dyDescent="0.35">
      <c r="Q4380" s="218"/>
      <c r="AH4380" s="233"/>
    </row>
    <row r="4381" spans="17:34" x14ac:dyDescent="0.35">
      <c r="Q4381" s="218"/>
      <c r="AH4381" s="233"/>
    </row>
    <row r="4382" spans="17:34" x14ac:dyDescent="0.35">
      <c r="Q4382" s="218"/>
      <c r="AH4382" s="233"/>
    </row>
    <row r="4383" spans="17:34" x14ac:dyDescent="0.35">
      <c r="Q4383" s="218"/>
      <c r="AH4383" s="233"/>
    </row>
    <row r="4384" spans="17:34" x14ac:dyDescent="0.35">
      <c r="Q4384" s="218"/>
      <c r="AH4384" s="233"/>
    </row>
    <row r="4385" spans="17:34" x14ac:dyDescent="0.35">
      <c r="Q4385" s="218"/>
      <c r="AH4385" s="233"/>
    </row>
    <row r="4386" spans="17:34" x14ac:dyDescent="0.35">
      <c r="Q4386" s="218"/>
      <c r="AH4386" s="233"/>
    </row>
    <row r="4387" spans="17:34" x14ac:dyDescent="0.35">
      <c r="Q4387" s="218"/>
      <c r="AH4387" s="233"/>
    </row>
    <row r="4388" spans="17:34" x14ac:dyDescent="0.35">
      <c r="Q4388" s="218"/>
      <c r="AH4388" s="233"/>
    </row>
    <row r="4389" spans="17:34" x14ac:dyDescent="0.35">
      <c r="Q4389" s="218"/>
      <c r="AH4389" s="233"/>
    </row>
    <row r="4390" spans="17:34" x14ac:dyDescent="0.35">
      <c r="Q4390" s="218"/>
      <c r="AH4390" s="233"/>
    </row>
    <row r="4391" spans="17:34" x14ac:dyDescent="0.35">
      <c r="Q4391" s="218"/>
      <c r="AH4391" s="233"/>
    </row>
    <row r="4392" spans="17:34" x14ac:dyDescent="0.35">
      <c r="Q4392" s="218"/>
      <c r="AH4392" s="233"/>
    </row>
    <row r="4393" spans="17:34" x14ac:dyDescent="0.35">
      <c r="Q4393" s="218"/>
      <c r="AH4393" s="233"/>
    </row>
    <row r="4394" spans="17:34" x14ac:dyDescent="0.35">
      <c r="Q4394" s="218"/>
      <c r="AH4394" s="233"/>
    </row>
    <row r="4395" spans="17:34" x14ac:dyDescent="0.35">
      <c r="Q4395" s="218"/>
      <c r="AH4395" s="233"/>
    </row>
    <row r="4396" spans="17:34" x14ac:dyDescent="0.35">
      <c r="Q4396" s="218"/>
      <c r="AH4396" s="233"/>
    </row>
    <row r="4397" spans="17:34" x14ac:dyDescent="0.35">
      <c r="Q4397" s="218"/>
      <c r="AH4397" s="233"/>
    </row>
    <row r="4398" spans="17:34" x14ac:dyDescent="0.35">
      <c r="Q4398" s="218"/>
      <c r="AH4398" s="233"/>
    </row>
    <row r="4399" spans="17:34" x14ac:dyDescent="0.35">
      <c r="Q4399" s="218"/>
      <c r="AH4399" s="233"/>
    </row>
    <row r="4400" spans="17:34" x14ac:dyDescent="0.35">
      <c r="Q4400" s="218"/>
      <c r="AH4400" s="233"/>
    </row>
    <row r="4401" spans="17:34" x14ac:dyDescent="0.35">
      <c r="Q4401" s="218"/>
      <c r="AH4401" s="233"/>
    </row>
    <row r="4402" spans="17:34" x14ac:dyDescent="0.35">
      <c r="Q4402" s="218"/>
      <c r="AH4402" s="233"/>
    </row>
    <row r="4403" spans="17:34" x14ac:dyDescent="0.35">
      <c r="Q4403" s="218"/>
      <c r="AH4403" s="233"/>
    </row>
    <row r="4404" spans="17:34" x14ac:dyDescent="0.35">
      <c r="Q4404" s="218"/>
      <c r="AH4404" s="233"/>
    </row>
    <row r="4405" spans="17:34" x14ac:dyDescent="0.35">
      <c r="Q4405" s="218"/>
      <c r="AH4405" s="233"/>
    </row>
    <row r="4406" spans="17:34" x14ac:dyDescent="0.35">
      <c r="Q4406" s="218"/>
      <c r="AH4406" s="233"/>
    </row>
    <row r="4407" spans="17:34" x14ac:dyDescent="0.35">
      <c r="Q4407" s="218"/>
      <c r="AH4407" s="233"/>
    </row>
    <row r="4408" spans="17:34" x14ac:dyDescent="0.35">
      <c r="Q4408" s="218"/>
      <c r="AH4408" s="233"/>
    </row>
    <row r="4409" spans="17:34" x14ac:dyDescent="0.35">
      <c r="Q4409" s="218"/>
      <c r="AH4409" s="233"/>
    </row>
    <row r="4410" spans="17:34" x14ac:dyDescent="0.35">
      <c r="Q4410" s="218"/>
      <c r="AH4410" s="233"/>
    </row>
    <row r="4411" spans="17:34" x14ac:dyDescent="0.35">
      <c r="Q4411" s="218"/>
      <c r="AH4411" s="233"/>
    </row>
    <row r="4412" spans="17:34" x14ac:dyDescent="0.35">
      <c r="Q4412" s="218"/>
      <c r="AH4412" s="233"/>
    </row>
    <row r="4413" spans="17:34" x14ac:dyDescent="0.35">
      <c r="Q4413" s="218"/>
      <c r="AH4413" s="233"/>
    </row>
    <row r="4414" spans="17:34" x14ac:dyDescent="0.35">
      <c r="Q4414" s="218"/>
      <c r="AH4414" s="233"/>
    </row>
    <row r="4415" spans="17:34" x14ac:dyDescent="0.35">
      <c r="Q4415" s="218"/>
      <c r="AH4415" s="233"/>
    </row>
    <row r="4416" spans="17:34" x14ac:dyDescent="0.35">
      <c r="Q4416" s="218"/>
      <c r="AH4416" s="233"/>
    </row>
    <row r="4417" spans="17:34" x14ac:dyDescent="0.35">
      <c r="Q4417" s="218"/>
      <c r="AH4417" s="233"/>
    </row>
    <row r="4418" spans="17:34" x14ac:dyDescent="0.35">
      <c r="Q4418" s="218"/>
      <c r="AH4418" s="233"/>
    </row>
    <row r="4419" spans="17:34" x14ac:dyDescent="0.35">
      <c r="Q4419" s="218"/>
      <c r="AH4419" s="233"/>
    </row>
    <row r="4420" spans="17:34" x14ac:dyDescent="0.35">
      <c r="Q4420" s="218"/>
      <c r="AH4420" s="233"/>
    </row>
    <row r="4421" spans="17:34" x14ac:dyDescent="0.35">
      <c r="Q4421" s="218"/>
      <c r="AH4421" s="233"/>
    </row>
    <row r="4422" spans="17:34" x14ac:dyDescent="0.35">
      <c r="Q4422" s="218"/>
      <c r="AH4422" s="233"/>
    </row>
    <row r="4423" spans="17:34" x14ac:dyDescent="0.35">
      <c r="Q4423" s="218"/>
      <c r="AH4423" s="233"/>
    </row>
    <row r="4424" spans="17:34" x14ac:dyDescent="0.35">
      <c r="Q4424" s="218"/>
      <c r="AH4424" s="233"/>
    </row>
    <row r="4425" spans="17:34" x14ac:dyDescent="0.35">
      <c r="Q4425" s="218"/>
      <c r="AH4425" s="233"/>
    </row>
    <row r="4426" spans="17:34" x14ac:dyDescent="0.35">
      <c r="Q4426" s="218"/>
      <c r="AH4426" s="233"/>
    </row>
    <row r="4427" spans="17:34" x14ac:dyDescent="0.35">
      <c r="Q4427" s="218"/>
      <c r="AH4427" s="233"/>
    </row>
    <row r="4428" spans="17:34" x14ac:dyDescent="0.35">
      <c r="Q4428" s="218"/>
      <c r="AH4428" s="233"/>
    </row>
    <row r="4429" spans="17:34" x14ac:dyDescent="0.35">
      <c r="Q4429" s="218"/>
      <c r="AH4429" s="233"/>
    </row>
    <row r="4430" spans="17:34" x14ac:dyDescent="0.35">
      <c r="Q4430" s="218"/>
      <c r="AH4430" s="233"/>
    </row>
    <row r="4431" spans="17:34" x14ac:dyDescent="0.35">
      <c r="Q4431" s="218"/>
      <c r="AH4431" s="233"/>
    </row>
    <row r="4432" spans="17:34" x14ac:dyDescent="0.35">
      <c r="Q4432" s="218"/>
      <c r="AH4432" s="233"/>
    </row>
    <row r="4433" spans="17:34" x14ac:dyDescent="0.35">
      <c r="Q4433" s="218"/>
      <c r="AH4433" s="233"/>
    </row>
    <row r="4434" spans="17:34" x14ac:dyDescent="0.35">
      <c r="Q4434" s="218"/>
      <c r="AH4434" s="233"/>
    </row>
    <row r="4435" spans="17:34" x14ac:dyDescent="0.35">
      <c r="Q4435" s="218"/>
      <c r="AH4435" s="233"/>
    </row>
    <row r="4436" spans="17:34" x14ac:dyDescent="0.35">
      <c r="Q4436" s="218"/>
      <c r="AH4436" s="233"/>
    </row>
    <row r="4437" spans="17:34" x14ac:dyDescent="0.35">
      <c r="Q4437" s="218"/>
      <c r="AH4437" s="233"/>
    </row>
    <row r="4438" spans="17:34" x14ac:dyDescent="0.35">
      <c r="Q4438" s="218"/>
      <c r="AH4438" s="233"/>
    </row>
    <row r="4439" spans="17:34" x14ac:dyDescent="0.35">
      <c r="Q4439" s="218"/>
      <c r="AH4439" s="233"/>
    </row>
    <row r="4440" spans="17:34" x14ac:dyDescent="0.35">
      <c r="Q4440" s="218"/>
      <c r="AH4440" s="233"/>
    </row>
    <row r="4441" spans="17:34" x14ac:dyDescent="0.35">
      <c r="Q4441" s="218"/>
      <c r="AH4441" s="233"/>
    </row>
    <row r="4442" spans="17:34" x14ac:dyDescent="0.35">
      <c r="Q4442" s="218"/>
      <c r="AH4442" s="233"/>
    </row>
    <row r="4443" spans="17:34" x14ac:dyDescent="0.35">
      <c r="Q4443" s="218"/>
      <c r="AH4443" s="233"/>
    </row>
    <row r="4444" spans="17:34" x14ac:dyDescent="0.35">
      <c r="Q4444" s="218"/>
      <c r="AH4444" s="233"/>
    </row>
    <row r="4445" spans="17:34" x14ac:dyDescent="0.35">
      <c r="Q4445" s="218"/>
      <c r="AH4445" s="233"/>
    </row>
    <row r="4446" spans="17:34" x14ac:dyDescent="0.35">
      <c r="Q4446" s="218"/>
      <c r="AH4446" s="233"/>
    </row>
    <row r="4447" spans="17:34" x14ac:dyDescent="0.35">
      <c r="Q4447" s="218"/>
      <c r="AH4447" s="233"/>
    </row>
    <row r="4448" spans="17:34" x14ac:dyDescent="0.35">
      <c r="Q4448" s="218"/>
      <c r="AH4448" s="233"/>
    </row>
    <row r="4449" spans="17:34" x14ac:dyDescent="0.35">
      <c r="Q4449" s="218"/>
      <c r="AH4449" s="233"/>
    </row>
    <row r="4450" spans="17:34" x14ac:dyDescent="0.35">
      <c r="Q4450" s="218"/>
      <c r="AH4450" s="233"/>
    </row>
    <row r="4451" spans="17:34" x14ac:dyDescent="0.35">
      <c r="Q4451" s="218"/>
      <c r="AH4451" s="233"/>
    </row>
    <row r="4452" spans="17:34" x14ac:dyDescent="0.35">
      <c r="Q4452" s="218"/>
      <c r="AH4452" s="233"/>
    </row>
    <row r="4453" spans="17:34" x14ac:dyDescent="0.35">
      <c r="Q4453" s="218"/>
      <c r="AH4453" s="233"/>
    </row>
    <row r="4454" spans="17:34" x14ac:dyDescent="0.35">
      <c r="Q4454" s="218"/>
      <c r="AH4454" s="233"/>
    </row>
    <row r="4455" spans="17:34" x14ac:dyDescent="0.35">
      <c r="Q4455" s="218"/>
      <c r="AH4455" s="233"/>
    </row>
    <row r="4456" spans="17:34" x14ac:dyDescent="0.35">
      <c r="Q4456" s="218"/>
      <c r="AH4456" s="233"/>
    </row>
    <row r="4457" spans="17:34" x14ac:dyDescent="0.35">
      <c r="Q4457" s="218"/>
      <c r="AH4457" s="233"/>
    </row>
    <row r="4458" spans="17:34" x14ac:dyDescent="0.35">
      <c r="Q4458" s="218"/>
      <c r="AH4458" s="233"/>
    </row>
    <row r="4459" spans="17:34" x14ac:dyDescent="0.35">
      <c r="Q4459" s="218"/>
      <c r="AH4459" s="233"/>
    </row>
    <row r="4460" spans="17:34" x14ac:dyDescent="0.35">
      <c r="Q4460" s="218"/>
      <c r="AH4460" s="233"/>
    </row>
    <row r="4461" spans="17:34" x14ac:dyDescent="0.35">
      <c r="Q4461" s="218"/>
      <c r="AH4461" s="233"/>
    </row>
    <row r="4462" spans="17:34" x14ac:dyDescent="0.35">
      <c r="Q4462" s="218"/>
      <c r="AH4462" s="233"/>
    </row>
    <row r="4463" spans="17:34" x14ac:dyDescent="0.35">
      <c r="Q4463" s="218"/>
      <c r="AH4463" s="233"/>
    </row>
    <row r="4464" spans="17:34" x14ac:dyDescent="0.35">
      <c r="Q4464" s="218"/>
      <c r="AH4464" s="233"/>
    </row>
    <row r="4465" spans="17:34" x14ac:dyDescent="0.35">
      <c r="Q4465" s="218"/>
      <c r="AH4465" s="233"/>
    </row>
    <row r="4466" spans="17:34" x14ac:dyDescent="0.35">
      <c r="Q4466" s="218"/>
      <c r="AH4466" s="233"/>
    </row>
    <row r="4467" spans="17:34" x14ac:dyDescent="0.35">
      <c r="Q4467" s="218"/>
      <c r="AH4467" s="233"/>
    </row>
    <row r="4468" spans="17:34" x14ac:dyDescent="0.35">
      <c r="Q4468" s="218"/>
      <c r="AH4468" s="233"/>
    </row>
    <row r="4469" spans="17:34" x14ac:dyDescent="0.35">
      <c r="Q4469" s="218"/>
      <c r="AH4469" s="233"/>
    </row>
    <row r="4470" spans="17:34" x14ac:dyDescent="0.35">
      <c r="Q4470" s="218"/>
      <c r="AH4470" s="233"/>
    </row>
    <row r="4471" spans="17:34" x14ac:dyDescent="0.35">
      <c r="Q4471" s="218"/>
      <c r="AH4471" s="233"/>
    </row>
    <row r="4472" spans="17:34" x14ac:dyDescent="0.35">
      <c r="Q4472" s="218"/>
      <c r="AH4472" s="233"/>
    </row>
    <row r="4473" spans="17:34" x14ac:dyDescent="0.35">
      <c r="Q4473" s="218"/>
      <c r="AH4473" s="233"/>
    </row>
    <row r="4474" spans="17:34" x14ac:dyDescent="0.35">
      <c r="Q4474" s="218"/>
      <c r="AH4474" s="233"/>
    </row>
    <row r="4475" spans="17:34" x14ac:dyDescent="0.35">
      <c r="Q4475" s="218"/>
      <c r="AH4475" s="233"/>
    </row>
    <row r="4476" spans="17:34" x14ac:dyDescent="0.35">
      <c r="Q4476" s="218"/>
      <c r="AH4476" s="233"/>
    </row>
    <row r="4477" spans="17:34" x14ac:dyDescent="0.35">
      <c r="Q4477" s="218"/>
      <c r="AH4477" s="233"/>
    </row>
    <row r="4478" spans="17:34" x14ac:dyDescent="0.35">
      <c r="Q4478" s="218"/>
      <c r="AH4478" s="233"/>
    </row>
    <row r="4479" spans="17:34" x14ac:dyDescent="0.35">
      <c r="Q4479" s="218"/>
      <c r="AH4479" s="233"/>
    </row>
    <row r="4480" spans="17:34" x14ac:dyDescent="0.35">
      <c r="Q4480" s="218"/>
      <c r="AH4480" s="233"/>
    </row>
    <row r="4481" spans="17:34" x14ac:dyDescent="0.35">
      <c r="Q4481" s="218"/>
      <c r="AH4481" s="233"/>
    </row>
    <row r="4482" spans="17:34" x14ac:dyDescent="0.35">
      <c r="Q4482" s="218"/>
      <c r="AH4482" s="233"/>
    </row>
    <row r="4483" spans="17:34" x14ac:dyDescent="0.35">
      <c r="Q4483" s="218"/>
      <c r="AH4483" s="233"/>
    </row>
    <row r="4484" spans="17:34" x14ac:dyDescent="0.35">
      <c r="Q4484" s="218"/>
      <c r="AH4484" s="233"/>
    </row>
    <row r="4485" spans="17:34" x14ac:dyDescent="0.35">
      <c r="Q4485" s="218"/>
      <c r="AH4485" s="233"/>
    </row>
    <row r="4486" spans="17:34" x14ac:dyDescent="0.35">
      <c r="Q4486" s="218"/>
      <c r="AH4486" s="233"/>
    </row>
    <row r="4487" spans="17:34" x14ac:dyDescent="0.35">
      <c r="Q4487" s="218"/>
      <c r="AH4487" s="233"/>
    </row>
    <row r="4488" spans="17:34" x14ac:dyDescent="0.35">
      <c r="Q4488" s="218"/>
      <c r="AH4488" s="233"/>
    </row>
    <row r="4489" spans="17:34" x14ac:dyDescent="0.35">
      <c r="Q4489" s="218"/>
      <c r="AH4489" s="233"/>
    </row>
    <row r="4490" spans="17:34" x14ac:dyDescent="0.35">
      <c r="Q4490" s="218"/>
      <c r="AH4490" s="233"/>
    </row>
    <row r="4491" spans="17:34" x14ac:dyDescent="0.35">
      <c r="Q4491" s="218"/>
      <c r="AH4491" s="233"/>
    </row>
    <row r="4492" spans="17:34" x14ac:dyDescent="0.35">
      <c r="Q4492" s="218"/>
      <c r="AH4492" s="233"/>
    </row>
    <row r="4493" spans="17:34" x14ac:dyDescent="0.35">
      <c r="Q4493" s="218"/>
      <c r="AH4493" s="233"/>
    </row>
    <row r="4494" spans="17:34" x14ac:dyDescent="0.35">
      <c r="Q4494" s="218"/>
      <c r="AH4494" s="233"/>
    </row>
    <row r="4495" spans="17:34" x14ac:dyDescent="0.35">
      <c r="Q4495" s="218"/>
      <c r="AH4495" s="233"/>
    </row>
    <row r="4496" spans="17:34" x14ac:dyDescent="0.35">
      <c r="Q4496" s="218"/>
      <c r="AH4496" s="233"/>
    </row>
    <row r="4497" spans="17:34" x14ac:dyDescent="0.35">
      <c r="Q4497" s="218"/>
      <c r="AH4497" s="233"/>
    </row>
    <row r="4498" spans="17:34" x14ac:dyDescent="0.35">
      <c r="Q4498" s="218"/>
      <c r="AH4498" s="233"/>
    </row>
    <row r="4499" spans="17:34" x14ac:dyDescent="0.35">
      <c r="Q4499" s="218"/>
      <c r="AH4499" s="233"/>
    </row>
    <row r="4500" spans="17:34" x14ac:dyDescent="0.35">
      <c r="Q4500" s="218"/>
      <c r="AH4500" s="233"/>
    </row>
    <row r="4501" spans="17:34" x14ac:dyDescent="0.35">
      <c r="Q4501" s="218"/>
      <c r="AH4501" s="233"/>
    </row>
    <row r="4502" spans="17:34" x14ac:dyDescent="0.35">
      <c r="Q4502" s="218"/>
      <c r="AH4502" s="233"/>
    </row>
    <row r="4503" spans="17:34" x14ac:dyDescent="0.35">
      <c r="Q4503" s="218"/>
      <c r="AH4503" s="233"/>
    </row>
    <row r="4504" spans="17:34" x14ac:dyDescent="0.35">
      <c r="Q4504" s="218"/>
      <c r="AH4504" s="233"/>
    </row>
    <row r="4505" spans="17:34" x14ac:dyDescent="0.35">
      <c r="Q4505" s="218"/>
      <c r="AH4505" s="233"/>
    </row>
    <row r="4506" spans="17:34" x14ac:dyDescent="0.35">
      <c r="Q4506" s="218"/>
      <c r="AH4506" s="233"/>
    </row>
    <row r="4507" spans="17:34" x14ac:dyDescent="0.35">
      <c r="Q4507" s="218"/>
      <c r="AH4507" s="233"/>
    </row>
    <row r="4508" spans="17:34" x14ac:dyDescent="0.35">
      <c r="Q4508" s="218"/>
      <c r="AH4508" s="233"/>
    </row>
    <row r="4509" spans="17:34" x14ac:dyDescent="0.35">
      <c r="Q4509" s="218"/>
      <c r="AH4509" s="233"/>
    </row>
    <row r="4510" spans="17:34" x14ac:dyDescent="0.35">
      <c r="Q4510" s="218"/>
      <c r="AH4510" s="233"/>
    </row>
    <row r="4511" spans="17:34" x14ac:dyDescent="0.35">
      <c r="Q4511" s="218"/>
      <c r="AH4511" s="233"/>
    </row>
    <row r="4512" spans="17:34" x14ac:dyDescent="0.35">
      <c r="Q4512" s="218"/>
      <c r="AH4512" s="233"/>
    </row>
    <row r="4513" spans="17:34" x14ac:dyDescent="0.35">
      <c r="Q4513" s="218"/>
      <c r="AH4513" s="233"/>
    </row>
    <row r="4514" spans="17:34" x14ac:dyDescent="0.35">
      <c r="Q4514" s="218"/>
      <c r="AH4514" s="233"/>
    </row>
    <row r="4515" spans="17:34" x14ac:dyDescent="0.35">
      <c r="Q4515" s="218"/>
      <c r="AH4515" s="233"/>
    </row>
    <row r="4516" spans="17:34" x14ac:dyDescent="0.35">
      <c r="Q4516" s="218"/>
      <c r="AH4516" s="233"/>
    </row>
    <row r="4517" spans="17:34" x14ac:dyDescent="0.35">
      <c r="Q4517" s="218"/>
      <c r="AH4517" s="233"/>
    </row>
    <row r="4518" spans="17:34" x14ac:dyDescent="0.35">
      <c r="Q4518" s="218"/>
      <c r="AH4518" s="233"/>
    </row>
    <row r="4519" spans="17:34" x14ac:dyDescent="0.35">
      <c r="Q4519" s="218"/>
      <c r="AH4519" s="233"/>
    </row>
    <row r="4520" spans="17:34" x14ac:dyDescent="0.35">
      <c r="Q4520" s="218"/>
      <c r="AH4520" s="233"/>
    </row>
    <row r="4521" spans="17:34" x14ac:dyDescent="0.35">
      <c r="Q4521" s="218"/>
      <c r="AH4521" s="233"/>
    </row>
    <row r="4522" spans="17:34" x14ac:dyDescent="0.35">
      <c r="Q4522" s="218"/>
      <c r="AH4522" s="233"/>
    </row>
    <row r="4523" spans="17:34" x14ac:dyDescent="0.35">
      <c r="Q4523" s="218"/>
      <c r="AH4523" s="233"/>
    </row>
    <row r="4524" spans="17:34" x14ac:dyDescent="0.35">
      <c r="Q4524" s="218"/>
      <c r="AH4524" s="233"/>
    </row>
    <row r="4525" spans="17:34" x14ac:dyDescent="0.35">
      <c r="Q4525" s="218"/>
      <c r="AH4525" s="233"/>
    </row>
    <row r="4526" spans="17:34" x14ac:dyDescent="0.35">
      <c r="Q4526" s="218"/>
      <c r="AH4526" s="233"/>
    </row>
    <row r="4527" spans="17:34" x14ac:dyDescent="0.35">
      <c r="Q4527" s="218"/>
      <c r="AH4527" s="233"/>
    </row>
    <row r="4528" spans="17:34" x14ac:dyDescent="0.35">
      <c r="Q4528" s="218"/>
      <c r="AH4528" s="233"/>
    </row>
    <row r="4529" spans="17:34" x14ac:dyDescent="0.35">
      <c r="Q4529" s="218"/>
      <c r="AH4529" s="233"/>
    </row>
    <row r="4530" spans="17:34" x14ac:dyDescent="0.35">
      <c r="Q4530" s="218"/>
      <c r="AH4530" s="233"/>
    </row>
    <row r="4531" spans="17:34" x14ac:dyDescent="0.35">
      <c r="Q4531" s="218"/>
      <c r="AH4531" s="233"/>
    </row>
    <row r="4532" spans="17:34" x14ac:dyDescent="0.35">
      <c r="Q4532" s="218"/>
      <c r="AH4532" s="233"/>
    </row>
    <row r="4533" spans="17:34" x14ac:dyDescent="0.35">
      <c r="Q4533" s="218"/>
      <c r="AH4533" s="233"/>
    </row>
    <row r="4534" spans="17:34" x14ac:dyDescent="0.35">
      <c r="Q4534" s="218"/>
      <c r="AH4534" s="233"/>
    </row>
    <row r="4535" spans="17:34" x14ac:dyDescent="0.35">
      <c r="Q4535" s="218"/>
      <c r="AH4535" s="233"/>
    </row>
    <row r="4536" spans="17:34" x14ac:dyDescent="0.35">
      <c r="Q4536" s="218"/>
      <c r="AH4536" s="233"/>
    </row>
    <row r="4537" spans="17:34" x14ac:dyDescent="0.35">
      <c r="Q4537" s="218"/>
      <c r="AH4537" s="233"/>
    </row>
    <row r="4538" spans="17:34" x14ac:dyDescent="0.35">
      <c r="Q4538" s="218"/>
      <c r="AH4538" s="233"/>
    </row>
    <row r="4539" spans="17:34" x14ac:dyDescent="0.35">
      <c r="Q4539" s="218"/>
      <c r="AH4539" s="233"/>
    </row>
    <row r="4540" spans="17:34" x14ac:dyDescent="0.35">
      <c r="Q4540" s="218"/>
      <c r="AH4540" s="233"/>
    </row>
    <row r="4541" spans="17:34" x14ac:dyDescent="0.35">
      <c r="Q4541" s="218"/>
      <c r="AH4541" s="233"/>
    </row>
    <row r="4542" spans="17:34" x14ac:dyDescent="0.35">
      <c r="Q4542" s="218"/>
      <c r="AH4542" s="233"/>
    </row>
    <row r="4543" spans="17:34" x14ac:dyDescent="0.35">
      <c r="Q4543" s="218"/>
      <c r="AH4543" s="233"/>
    </row>
    <row r="4544" spans="17:34" x14ac:dyDescent="0.35">
      <c r="Q4544" s="218"/>
      <c r="AH4544" s="233"/>
    </row>
    <row r="4545" spans="17:34" x14ac:dyDescent="0.35">
      <c r="Q4545" s="218"/>
      <c r="AH4545" s="233"/>
    </row>
    <row r="4546" spans="17:34" x14ac:dyDescent="0.35">
      <c r="Q4546" s="218"/>
      <c r="AH4546" s="233"/>
    </row>
    <row r="4547" spans="17:34" x14ac:dyDescent="0.35">
      <c r="Q4547" s="218"/>
      <c r="AH4547" s="233"/>
    </row>
    <row r="4548" spans="17:34" x14ac:dyDescent="0.35">
      <c r="Q4548" s="218"/>
      <c r="AH4548" s="233"/>
    </row>
    <row r="4549" spans="17:34" x14ac:dyDescent="0.35">
      <c r="Q4549" s="218"/>
      <c r="AH4549" s="233"/>
    </row>
    <row r="4550" spans="17:34" x14ac:dyDescent="0.35">
      <c r="Q4550" s="218"/>
      <c r="AH4550" s="233"/>
    </row>
    <row r="4551" spans="17:34" x14ac:dyDescent="0.35">
      <c r="Q4551" s="218"/>
      <c r="AH4551" s="233"/>
    </row>
    <row r="4552" spans="17:34" x14ac:dyDescent="0.35">
      <c r="Q4552" s="218"/>
      <c r="AH4552" s="233"/>
    </row>
    <row r="4553" spans="17:34" x14ac:dyDescent="0.35">
      <c r="Q4553" s="218"/>
      <c r="AH4553" s="233"/>
    </row>
    <row r="4554" spans="17:34" x14ac:dyDescent="0.35">
      <c r="Q4554" s="218"/>
      <c r="AH4554" s="233"/>
    </row>
    <row r="4555" spans="17:34" x14ac:dyDescent="0.35">
      <c r="Q4555" s="218"/>
      <c r="AH4555" s="233"/>
    </row>
    <row r="4556" spans="17:34" x14ac:dyDescent="0.35">
      <c r="Q4556" s="218"/>
      <c r="AH4556" s="233"/>
    </row>
    <row r="4557" spans="17:34" x14ac:dyDescent="0.35">
      <c r="Q4557" s="218"/>
      <c r="AH4557" s="233"/>
    </row>
    <row r="4558" spans="17:34" x14ac:dyDescent="0.35">
      <c r="Q4558" s="218"/>
      <c r="AH4558" s="233"/>
    </row>
    <row r="4559" spans="17:34" x14ac:dyDescent="0.35">
      <c r="Q4559" s="218"/>
      <c r="AH4559" s="233"/>
    </row>
    <row r="4560" spans="17:34" x14ac:dyDescent="0.35">
      <c r="Q4560" s="218"/>
      <c r="AH4560" s="233"/>
    </row>
    <row r="4561" spans="17:34" x14ac:dyDescent="0.35">
      <c r="Q4561" s="218"/>
      <c r="AH4561" s="233"/>
    </row>
    <row r="4562" spans="17:34" x14ac:dyDescent="0.35">
      <c r="Q4562" s="218"/>
      <c r="AH4562" s="233"/>
    </row>
    <row r="4563" spans="17:34" x14ac:dyDescent="0.35">
      <c r="Q4563" s="218"/>
      <c r="AH4563" s="233"/>
    </row>
    <row r="4564" spans="17:34" x14ac:dyDescent="0.35">
      <c r="Q4564" s="218"/>
      <c r="AH4564" s="233"/>
    </row>
    <row r="4565" spans="17:34" x14ac:dyDescent="0.35">
      <c r="Q4565" s="218"/>
      <c r="AH4565" s="233"/>
    </row>
    <row r="4566" spans="17:34" x14ac:dyDescent="0.35">
      <c r="Q4566" s="218"/>
      <c r="AH4566" s="233"/>
    </row>
    <row r="4567" spans="17:34" x14ac:dyDescent="0.35">
      <c r="Q4567" s="218"/>
      <c r="AH4567" s="233"/>
    </row>
    <row r="4568" spans="17:34" x14ac:dyDescent="0.35">
      <c r="Q4568" s="218"/>
      <c r="AH4568" s="233"/>
    </row>
    <row r="4569" spans="17:34" x14ac:dyDescent="0.35">
      <c r="Q4569" s="218"/>
      <c r="AH4569" s="233"/>
    </row>
    <row r="4570" spans="17:34" x14ac:dyDescent="0.35">
      <c r="Q4570" s="218"/>
      <c r="AH4570" s="233"/>
    </row>
    <row r="4571" spans="17:34" x14ac:dyDescent="0.35">
      <c r="Q4571" s="218"/>
      <c r="AH4571" s="233"/>
    </row>
    <row r="4572" spans="17:34" x14ac:dyDescent="0.35">
      <c r="Q4572" s="218"/>
      <c r="AH4572" s="233"/>
    </row>
    <row r="4573" spans="17:34" x14ac:dyDescent="0.35">
      <c r="Q4573" s="218"/>
      <c r="AH4573" s="233"/>
    </row>
    <row r="4574" spans="17:34" x14ac:dyDescent="0.35">
      <c r="Q4574" s="218"/>
      <c r="AH4574" s="233"/>
    </row>
    <row r="4575" spans="17:34" x14ac:dyDescent="0.35">
      <c r="Q4575" s="218"/>
      <c r="AH4575" s="233"/>
    </row>
    <row r="4576" spans="17:34" x14ac:dyDescent="0.35">
      <c r="Q4576" s="218"/>
      <c r="AH4576" s="233"/>
    </row>
    <row r="4577" spans="17:34" x14ac:dyDescent="0.35">
      <c r="Q4577" s="218"/>
      <c r="AH4577" s="233"/>
    </row>
    <row r="4578" spans="17:34" x14ac:dyDescent="0.35">
      <c r="Q4578" s="218"/>
      <c r="AH4578" s="233"/>
    </row>
    <row r="4579" spans="17:34" x14ac:dyDescent="0.35">
      <c r="Q4579" s="218"/>
      <c r="AH4579" s="233"/>
    </row>
    <row r="4580" spans="17:34" x14ac:dyDescent="0.35">
      <c r="Q4580" s="218"/>
      <c r="AH4580" s="233"/>
    </row>
    <row r="4581" spans="17:34" x14ac:dyDescent="0.35">
      <c r="Q4581" s="218"/>
      <c r="AH4581" s="233"/>
    </row>
    <row r="4582" spans="17:34" x14ac:dyDescent="0.35">
      <c r="Q4582" s="218"/>
      <c r="AH4582" s="233"/>
    </row>
    <row r="4583" spans="17:34" x14ac:dyDescent="0.35">
      <c r="Q4583" s="218"/>
      <c r="AH4583" s="233"/>
    </row>
    <row r="4584" spans="17:34" x14ac:dyDescent="0.35">
      <c r="Q4584" s="218"/>
      <c r="AH4584" s="233"/>
    </row>
    <row r="4585" spans="17:34" x14ac:dyDescent="0.35">
      <c r="Q4585" s="218"/>
      <c r="AH4585" s="233"/>
    </row>
    <row r="4586" spans="17:34" x14ac:dyDescent="0.35">
      <c r="Q4586" s="218"/>
      <c r="AH4586" s="233"/>
    </row>
    <row r="4587" spans="17:34" x14ac:dyDescent="0.35">
      <c r="Q4587" s="218"/>
      <c r="AH4587" s="233"/>
    </row>
    <row r="4588" spans="17:34" x14ac:dyDescent="0.35">
      <c r="Q4588" s="218"/>
      <c r="AH4588" s="233"/>
    </row>
    <row r="4589" spans="17:34" x14ac:dyDescent="0.35">
      <c r="Q4589" s="218"/>
      <c r="AH4589" s="233"/>
    </row>
    <row r="4590" spans="17:34" x14ac:dyDescent="0.35">
      <c r="Q4590" s="218"/>
      <c r="AH4590" s="233"/>
    </row>
    <row r="4591" spans="17:34" x14ac:dyDescent="0.35">
      <c r="Q4591" s="218"/>
      <c r="AH4591" s="233"/>
    </row>
    <row r="4592" spans="17:34" x14ac:dyDescent="0.35">
      <c r="Q4592" s="218"/>
      <c r="AH4592" s="233"/>
    </row>
    <row r="4593" spans="17:34" x14ac:dyDescent="0.35">
      <c r="Q4593" s="218"/>
      <c r="AH4593" s="233"/>
    </row>
    <row r="4594" spans="17:34" x14ac:dyDescent="0.35">
      <c r="Q4594" s="218"/>
      <c r="AH4594" s="233"/>
    </row>
    <row r="4595" spans="17:34" x14ac:dyDescent="0.35">
      <c r="Q4595" s="218"/>
      <c r="AH4595" s="233"/>
    </row>
    <row r="4596" spans="17:34" x14ac:dyDescent="0.35">
      <c r="Q4596" s="218"/>
      <c r="AH4596" s="233"/>
    </row>
    <row r="4597" spans="17:34" x14ac:dyDescent="0.35">
      <c r="Q4597" s="218"/>
      <c r="AH4597" s="233"/>
    </row>
    <row r="4598" spans="17:34" x14ac:dyDescent="0.35">
      <c r="Q4598" s="218"/>
      <c r="AH4598" s="233"/>
    </row>
    <row r="4599" spans="17:34" x14ac:dyDescent="0.35">
      <c r="Q4599" s="218"/>
      <c r="AH4599" s="233"/>
    </row>
    <row r="4600" spans="17:34" x14ac:dyDescent="0.35">
      <c r="Q4600" s="218"/>
      <c r="AH4600" s="233"/>
    </row>
    <row r="4601" spans="17:34" x14ac:dyDescent="0.35">
      <c r="Q4601" s="218"/>
      <c r="AH4601" s="233"/>
    </row>
    <row r="4602" spans="17:34" x14ac:dyDescent="0.35">
      <c r="Q4602" s="218"/>
      <c r="AH4602" s="233"/>
    </row>
    <row r="4603" spans="17:34" x14ac:dyDescent="0.35">
      <c r="Q4603" s="218"/>
      <c r="AH4603" s="233"/>
    </row>
    <row r="4604" spans="17:34" x14ac:dyDescent="0.35">
      <c r="Q4604" s="218"/>
      <c r="AH4604" s="233"/>
    </row>
    <row r="4605" spans="17:34" x14ac:dyDescent="0.35">
      <c r="Q4605" s="218"/>
      <c r="AH4605" s="233"/>
    </row>
    <row r="4606" spans="17:34" x14ac:dyDescent="0.35">
      <c r="Q4606" s="218"/>
      <c r="AH4606" s="233"/>
    </row>
    <row r="4607" spans="17:34" x14ac:dyDescent="0.35">
      <c r="Q4607" s="218"/>
      <c r="AH4607" s="233"/>
    </row>
    <row r="4608" spans="17:34" x14ac:dyDescent="0.35">
      <c r="Q4608" s="218"/>
      <c r="AH4608" s="233"/>
    </row>
    <row r="4609" spans="17:34" x14ac:dyDescent="0.35">
      <c r="Q4609" s="218"/>
      <c r="AH4609" s="233"/>
    </row>
    <row r="4610" spans="17:34" x14ac:dyDescent="0.35">
      <c r="Q4610" s="218"/>
      <c r="AH4610" s="233"/>
    </row>
    <row r="4611" spans="17:34" x14ac:dyDescent="0.35">
      <c r="Q4611" s="218"/>
      <c r="AH4611" s="233"/>
    </row>
    <row r="4612" spans="17:34" x14ac:dyDescent="0.35">
      <c r="Q4612" s="218"/>
      <c r="AH4612" s="233"/>
    </row>
    <row r="4613" spans="17:34" x14ac:dyDescent="0.35">
      <c r="Q4613" s="218"/>
      <c r="AH4613" s="233"/>
    </row>
    <row r="4614" spans="17:34" x14ac:dyDescent="0.35">
      <c r="Q4614" s="218"/>
      <c r="AH4614" s="233"/>
    </row>
    <row r="4615" spans="17:34" x14ac:dyDescent="0.35">
      <c r="Q4615" s="218"/>
      <c r="AH4615" s="233"/>
    </row>
    <row r="4616" spans="17:34" x14ac:dyDescent="0.35">
      <c r="Q4616" s="218"/>
      <c r="AH4616" s="233"/>
    </row>
    <row r="4617" spans="17:34" x14ac:dyDescent="0.35">
      <c r="Q4617" s="218"/>
      <c r="AH4617" s="233"/>
    </row>
    <row r="4618" spans="17:34" x14ac:dyDescent="0.35">
      <c r="Q4618" s="218"/>
      <c r="AH4618" s="233"/>
    </row>
    <row r="4619" spans="17:34" x14ac:dyDescent="0.35">
      <c r="Q4619" s="218"/>
      <c r="AH4619" s="233"/>
    </row>
    <row r="4620" spans="17:34" x14ac:dyDescent="0.35">
      <c r="Q4620" s="218"/>
      <c r="AH4620" s="233"/>
    </row>
    <row r="4621" spans="17:34" x14ac:dyDescent="0.35">
      <c r="Q4621" s="218"/>
      <c r="AH4621" s="233"/>
    </row>
    <row r="4622" spans="17:34" x14ac:dyDescent="0.35">
      <c r="Q4622" s="218"/>
      <c r="AH4622" s="233"/>
    </row>
    <row r="4623" spans="17:34" x14ac:dyDescent="0.35">
      <c r="Q4623" s="218"/>
      <c r="AH4623" s="233"/>
    </row>
    <row r="4624" spans="17:34" x14ac:dyDescent="0.35">
      <c r="Q4624" s="218"/>
      <c r="AH4624" s="233"/>
    </row>
    <row r="4625" spans="17:34" x14ac:dyDescent="0.35">
      <c r="Q4625" s="218"/>
      <c r="AH4625" s="233"/>
    </row>
    <row r="4626" spans="17:34" x14ac:dyDescent="0.35">
      <c r="Q4626" s="218"/>
      <c r="AH4626" s="233"/>
    </row>
    <row r="4627" spans="17:34" x14ac:dyDescent="0.35">
      <c r="Q4627" s="218"/>
      <c r="AH4627" s="233"/>
    </row>
    <row r="4628" spans="17:34" x14ac:dyDescent="0.35">
      <c r="Q4628" s="218"/>
      <c r="AH4628" s="233"/>
    </row>
    <row r="4629" spans="17:34" x14ac:dyDescent="0.35">
      <c r="Q4629" s="218"/>
      <c r="AH4629" s="233"/>
    </row>
    <row r="4630" spans="17:34" x14ac:dyDescent="0.35">
      <c r="Q4630" s="218"/>
      <c r="AH4630" s="233"/>
    </row>
    <row r="4631" spans="17:34" x14ac:dyDescent="0.35">
      <c r="Q4631" s="218"/>
      <c r="AH4631" s="233"/>
    </row>
    <row r="4632" spans="17:34" x14ac:dyDescent="0.35">
      <c r="Q4632" s="218"/>
      <c r="AH4632" s="233"/>
    </row>
    <row r="4633" spans="17:34" x14ac:dyDescent="0.35">
      <c r="Q4633" s="218"/>
      <c r="AH4633" s="233"/>
    </row>
    <row r="4634" spans="17:34" x14ac:dyDescent="0.35">
      <c r="Q4634" s="218"/>
      <c r="AH4634" s="233"/>
    </row>
    <row r="4635" spans="17:34" x14ac:dyDescent="0.35">
      <c r="Q4635" s="218"/>
      <c r="AH4635" s="233"/>
    </row>
    <row r="4636" spans="17:34" x14ac:dyDescent="0.35">
      <c r="Q4636" s="218"/>
      <c r="AH4636" s="233"/>
    </row>
    <row r="4637" spans="17:34" x14ac:dyDescent="0.35">
      <c r="Q4637" s="218"/>
      <c r="AH4637" s="233"/>
    </row>
    <row r="4638" spans="17:34" x14ac:dyDescent="0.35">
      <c r="Q4638" s="218"/>
      <c r="AH4638" s="233"/>
    </row>
    <row r="4639" spans="17:34" x14ac:dyDescent="0.35">
      <c r="Q4639" s="218"/>
      <c r="AH4639" s="233"/>
    </row>
    <row r="4640" spans="17:34" x14ac:dyDescent="0.35">
      <c r="Q4640" s="218"/>
      <c r="AH4640" s="233"/>
    </row>
    <row r="4641" spans="17:34" x14ac:dyDescent="0.35">
      <c r="Q4641" s="218"/>
      <c r="AH4641" s="233"/>
    </row>
    <row r="4642" spans="17:34" x14ac:dyDescent="0.35">
      <c r="Q4642" s="218"/>
      <c r="AH4642" s="233"/>
    </row>
    <row r="4643" spans="17:34" x14ac:dyDescent="0.35">
      <c r="Q4643" s="218"/>
      <c r="AH4643" s="233"/>
    </row>
    <row r="4644" spans="17:34" x14ac:dyDescent="0.35">
      <c r="Q4644" s="218"/>
      <c r="AH4644" s="233"/>
    </row>
    <row r="4645" spans="17:34" x14ac:dyDescent="0.35">
      <c r="Q4645" s="218"/>
      <c r="AH4645" s="233"/>
    </row>
    <row r="4646" spans="17:34" x14ac:dyDescent="0.35">
      <c r="Q4646" s="218"/>
      <c r="AH4646" s="233"/>
    </row>
    <row r="4647" spans="17:34" x14ac:dyDescent="0.35">
      <c r="Q4647" s="218"/>
      <c r="AH4647" s="233"/>
    </row>
    <row r="4648" spans="17:34" x14ac:dyDescent="0.35">
      <c r="Q4648" s="218"/>
      <c r="AH4648" s="233"/>
    </row>
    <row r="4649" spans="17:34" x14ac:dyDescent="0.35">
      <c r="Q4649" s="218"/>
      <c r="AH4649" s="233"/>
    </row>
    <row r="4650" spans="17:34" x14ac:dyDescent="0.35">
      <c r="Q4650" s="218"/>
      <c r="AH4650" s="233"/>
    </row>
    <row r="4651" spans="17:34" x14ac:dyDescent="0.35">
      <c r="Q4651" s="218"/>
      <c r="AH4651" s="233"/>
    </row>
    <row r="4652" spans="17:34" x14ac:dyDescent="0.35">
      <c r="Q4652" s="218"/>
      <c r="AH4652" s="233"/>
    </row>
    <row r="4653" spans="17:34" x14ac:dyDescent="0.35">
      <c r="Q4653" s="218"/>
      <c r="AH4653" s="233"/>
    </row>
    <row r="4654" spans="17:34" x14ac:dyDescent="0.35">
      <c r="Q4654" s="218"/>
      <c r="AH4654" s="233"/>
    </row>
    <row r="4655" spans="17:34" x14ac:dyDescent="0.35">
      <c r="Q4655" s="218"/>
      <c r="AH4655" s="233"/>
    </row>
    <row r="4656" spans="17:34" x14ac:dyDescent="0.35">
      <c r="Q4656" s="218"/>
      <c r="AH4656" s="233"/>
    </row>
    <row r="4657" spans="17:34" x14ac:dyDescent="0.35">
      <c r="Q4657" s="218"/>
      <c r="AH4657" s="233"/>
    </row>
    <row r="4658" spans="17:34" x14ac:dyDescent="0.35">
      <c r="Q4658" s="218"/>
      <c r="AH4658" s="233"/>
    </row>
    <row r="4659" spans="17:34" x14ac:dyDescent="0.35">
      <c r="Q4659" s="218"/>
      <c r="AH4659" s="233"/>
    </row>
    <row r="4660" spans="17:34" x14ac:dyDescent="0.35">
      <c r="Q4660" s="218"/>
      <c r="AH4660" s="233"/>
    </row>
    <row r="4661" spans="17:34" x14ac:dyDescent="0.35">
      <c r="Q4661" s="218"/>
      <c r="AH4661" s="233"/>
    </row>
    <row r="4662" spans="17:34" x14ac:dyDescent="0.35">
      <c r="Q4662" s="218"/>
      <c r="AH4662" s="233"/>
    </row>
    <row r="4663" spans="17:34" x14ac:dyDescent="0.35">
      <c r="Q4663" s="218"/>
      <c r="AH4663" s="233"/>
    </row>
    <row r="4664" spans="17:34" x14ac:dyDescent="0.35">
      <c r="Q4664" s="218"/>
      <c r="AH4664" s="233"/>
    </row>
    <row r="4665" spans="17:34" x14ac:dyDescent="0.35">
      <c r="Q4665" s="218"/>
      <c r="AH4665" s="233"/>
    </row>
    <row r="4666" spans="17:34" x14ac:dyDescent="0.35">
      <c r="Q4666" s="218"/>
      <c r="AH4666" s="233"/>
    </row>
    <row r="4667" spans="17:34" x14ac:dyDescent="0.35">
      <c r="Q4667" s="218"/>
      <c r="AH4667" s="233"/>
    </row>
    <row r="4668" spans="17:34" x14ac:dyDescent="0.35">
      <c r="Q4668" s="218"/>
      <c r="AH4668" s="233"/>
    </row>
    <row r="4669" spans="17:34" x14ac:dyDescent="0.35">
      <c r="Q4669" s="218"/>
      <c r="AH4669" s="233"/>
    </row>
    <row r="4670" spans="17:34" x14ac:dyDescent="0.35">
      <c r="Q4670" s="218"/>
      <c r="AH4670" s="233"/>
    </row>
    <row r="4671" spans="17:34" x14ac:dyDescent="0.35">
      <c r="Q4671" s="218"/>
      <c r="AH4671" s="233"/>
    </row>
    <row r="4672" spans="17:34" x14ac:dyDescent="0.35">
      <c r="Q4672" s="218"/>
      <c r="AH4672" s="233"/>
    </row>
    <row r="4673" spans="17:34" x14ac:dyDescent="0.35">
      <c r="Q4673" s="218"/>
      <c r="AH4673" s="233"/>
    </row>
    <row r="4674" spans="17:34" x14ac:dyDescent="0.35">
      <c r="Q4674" s="218"/>
      <c r="AH4674" s="233"/>
    </row>
    <row r="4675" spans="17:34" x14ac:dyDescent="0.35">
      <c r="Q4675" s="218"/>
      <c r="AH4675" s="233"/>
    </row>
    <row r="4676" spans="17:34" x14ac:dyDescent="0.35">
      <c r="Q4676" s="218"/>
      <c r="AH4676" s="233"/>
    </row>
    <row r="4677" spans="17:34" x14ac:dyDescent="0.35">
      <c r="Q4677" s="218"/>
      <c r="AH4677" s="233"/>
    </row>
    <row r="4678" spans="17:34" x14ac:dyDescent="0.35">
      <c r="Q4678" s="218"/>
      <c r="AH4678" s="233"/>
    </row>
    <row r="4679" spans="17:34" x14ac:dyDescent="0.35">
      <c r="Q4679" s="218"/>
      <c r="AH4679" s="233"/>
    </row>
    <row r="4680" spans="17:34" x14ac:dyDescent="0.35">
      <c r="Q4680" s="218"/>
      <c r="AH4680" s="233"/>
    </row>
    <row r="4681" spans="17:34" x14ac:dyDescent="0.35">
      <c r="Q4681" s="218"/>
      <c r="AH4681" s="233"/>
    </row>
    <row r="4682" spans="17:34" x14ac:dyDescent="0.35">
      <c r="Q4682" s="218"/>
      <c r="AH4682" s="233"/>
    </row>
    <row r="4683" spans="17:34" x14ac:dyDescent="0.35">
      <c r="Q4683" s="218"/>
      <c r="AH4683" s="233"/>
    </row>
    <row r="4684" spans="17:34" x14ac:dyDescent="0.35">
      <c r="Q4684" s="218"/>
      <c r="AH4684" s="233"/>
    </row>
    <row r="4685" spans="17:34" x14ac:dyDescent="0.35">
      <c r="Q4685" s="218"/>
      <c r="AH4685" s="233"/>
    </row>
    <row r="4686" spans="17:34" x14ac:dyDescent="0.35">
      <c r="Q4686" s="218"/>
      <c r="AH4686" s="233"/>
    </row>
    <row r="4687" spans="17:34" x14ac:dyDescent="0.35">
      <c r="Q4687" s="218"/>
      <c r="AH4687" s="233"/>
    </row>
    <row r="4688" spans="17:34" x14ac:dyDescent="0.35">
      <c r="Q4688" s="218"/>
      <c r="AH4688" s="233"/>
    </row>
    <row r="4689" spans="17:34" x14ac:dyDescent="0.35">
      <c r="Q4689" s="218"/>
      <c r="AH4689" s="233"/>
    </row>
    <row r="4690" spans="17:34" x14ac:dyDescent="0.35">
      <c r="Q4690" s="218"/>
      <c r="AH4690" s="233"/>
    </row>
    <row r="4691" spans="17:34" x14ac:dyDescent="0.35">
      <c r="Q4691" s="218"/>
      <c r="AH4691" s="233"/>
    </row>
    <row r="4692" spans="17:34" x14ac:dyDescent="0.35">
      <c r="Q4692" s="218"/>
      <c r="AH4692" s="233"/>
    </row>
    <row r="4693" spans="17:34" x14ac:dyDescent="0.35">
      <c r="Q4693" s="218"/>
      <c r="AH4693" s="233"/>
    </row>
    <row r="4694" spans="17:34" x14ac:dyDescent="0.35">
      <c r="Q4694" s="218"/>
      <c r="AH4694" s="233"/>
    </row>
    <row r="4695" spans="17:34" x14ac:dyDescent="0.35">
      <c r="Q4695" s="218"/>
      <c r="AH4695" s="233"/>
    </row>
    <row r="4696" spans="17:34" x14ac:dyDescent="0.35">
      <c r="Q4696" s="218"/>
      <c r="AH4696" s="233"/>
    </row>
    <row r="4697" spans="17:34" x14ac:dyDescent="0.35">
      <c r="Q4697" s="218"/>
      <c r="AH4697" s="233"/>
    </row>
    <row r="4698" spans="17:34" x14ac:dyDescent="0.35">
      <c r="Q4698" s="218"/>
      <c r="AH4698" s="233"/>
    </row>
    <row r="4699" spans="17:34" x14ac:dyDescent="0.35">
      <c r="Q4699" s="218"/>
      <c r="AH4699" s="233"/>
    </row>
    <row r="4700" spans="17:34" x14ac:dyDescent="0.35">
      <c r="Q4700" s="218"/>
      <c r="AH4700" s="233"/>
    </row>
    <row r="4701" spans="17:34" x14ac:dyDescent="0.35">
      <c r="Q4701" s="218"/>
      <c r="AH4701" s="233"/>
    </row>
    <row r="4702" spans="17:34" x14ac:dyDescent="0.35">
      <c r="Q4702" s="218"/>
      <c r="AH4702" s="233"/>
    </row>
    <row r="4703" spans="17:34" x14ac:dyDescent="0.35">
      <c r="Q4703" s="218"/>
      <c r="AH4703" s="233"/>
    </row>
    <row r="4704" spans="17:34" x14ac:dyDescent="0.35">
      <c r="Q4704" s="218"/>
      <c r="AH4704" s="233"/>
    </row>
    <row r="4705" spans="17:34" x14ac:dyDescent="0.35">
      <c r="Q4705" s="218"/>
      <c r="AH4705" s="233"/>
    </row>
    <row r="4706" spans="17:34" x14ac:dyDescent="0.35">
      <c r="Q4706" s="218"/>
      <c r="AH4706" s="233"/>
    </row>
    <row r="4707" spans="17:34" x14ac:dyDescent="0.35">
      <c r="Q4707" s="218"/>
      <c r="AH4707" s="233"/>
    </row>
    <row r="4708" spans="17:34" x14ac:dyDescent="0.35">
      <c r="Q4708" s="218"/>
      <c r="AH4708" s="233"/>
    </row>
    <row r="4709" spans="17:34" x14ac:dyDescent="0.35">
      <c r="Q4709" s="218"/>
      <c r="AH4709" s="233"/>
    </row>
    <row r="4710" spans="17:34" x14ac:dyDescent="0.35">
      <c r="Q4710" s="218"/>
      <c r="AH4710" s="233"/>
    </row>
    <row r="4711" spans="17:34" x14ac:dyDescent="0.35">
      <c r="Q4711" s="218"/>
      <c r="AH4711" s="233"/>
    </row>
    <row r="4712" spans="17:34" x14ac:dyDescent="0.35">
      <c r="Q4712" s="218"/>
      <c r="AH4712" s="233"/>
    </row>
    <row r="4713" spans="17:34" x14ac:dyDescent="0.35">
      <c r="Q4713" s="218"/>
      <c r="AH4713" s="233"/>
    </row>
    <row r="4714" spans="17:34" x14ac:dyDescent="0.35">
      <c r="Q4714" s="218"/>
      <c r="AH4714" s="233"/>
    </row>
    <row r="4715" spans="17:34" x14ac:dyDescent="0.35">
      <c r="Q4715" s="218"/>
      <c r="AH4715" s="233"/>
    </row>
    <row r="4716" spans="17:34" x14ac:dyDescent="0.35">
      <c r="Q4716" s="218"/>
      <c r="AH4716" s="233"/>
    </row>
    <row r="4717" spans="17:34" x14ac:dyDescent="0.35">
      <c r="Q4717" s="218"/>
      <c r="AH4717" s="233"/>
    </row>
    <row r="4718" spans="17:34" x14ac:dyDescent="0.35">
      <c r="Q4718" s="218"/>
      <c r="AH4718" s="233"/>
    </row>
    <row r="4719" spans="17:34" x14ac:dyDescent="0.35">
      <c r="Q4719" s="218"/>
      <c r="AH4719" s="233"/>
    </row>
    <row r="4720" spans="17:34" x14ac:dyDescent="0.35">
      <c r="Q4720" s="218"/>
      <c r="AH4720" s="233"/>
    </row>
    <row r="4721" spans="17:34" x14ac:dyDescent="0.35">
      <c r="Q4721" s="218"/>
      <c r="AH4721" s="233"/>
    </row>
    <row r="4722" spans="17:34" x14ac:dyDescent="0.35">
      <c r="Q4722" s="218"/>
      <c r="AH4722" s="233"/>
    </row>
    <row r="4723" spans="17:34" x14ac:dyDescent="0.35">
      <c r="Q4723" s="218"/>
      <c r="AH4723" s="233"/>
    </row>
    <row r="4724" spans="17:34" x14ac:dyDescent="0.35">
      <c r="Q4724" s="218"/>
      <c r="AH4724" s="233"/>
    </row>
    <row r="4725" spans="17:34" x14ac:dyDescent="0.35">
      <c r="Q4725" s="218"/>
      <c r="AH4725" s="233"/>
    </row>
    <row r="4726" spans="17:34" x14ac:dyDescent="0.35">
      <c r="Q4726" s="218"/>
      <c r="AH4726" s="233"/>
    </row>
    <row r="4727" spans="17:34" x14ac:dyDescent="0.35">
      <c r="Q4727" s="218"/>
      <c r="AH4727" s="233"/>
    </row>
    <row r="4728" spans="17:34" x14ac:dyDescent="0.35">
      <c r="Q4728" s="218"/>
      <c r="AH4728" s="233"/>
    </row>
    <row r="4729" spans="17:34" x14ac:dyDescent="0.35">
      <c r="Q4729" s="218"/>
      <c r="AH4729" s="233"/>
    </row>
    <row r="4730" spans="17:34" x14ac:dyDescent="0.35">
      <c r="Q4730" s="218"/>
      <c r="AH4730" s="233"/>
    </row>
    <row r="4731" spans="17:34" x14ac:dyDescent="0.35">
      <c r="Q4731" s="218"/>
      <c r="AH4731" s="233"/>
    </row>
    <row r="4732" spans="17:34" x14ac:dyDescent="0.35">
      <c r="Q4732" s="218"/>
      <c r="AH4732" s="233"/>
    </row>
    <row r="4733" spans="17:34" x14ac:dyDescent="0.35">
      <c r="Q4733" s="218"/>
      <c r="AH4733" s="233"/>
    </row>
    <row r="4734" spans="17:34" x14ac:dyDescent="0.35">
      <c r="Q4734" s="218"/>
      <c r="AH4734" s="233"/>
    </row>
    <row r="4735" spans="17:34" x14ac:dyDescent="0.35">
      <c r="Q4735" s="218"/>
      <c r="AH4735" s="233"/>
    </row>
    <row r="4736" spans="17:34" x14ac:dyDescent="0.35">
      <c r="Q4736" s="218"/>
      <c r="AH4736" s="233"/>
    </row>
    <row r="4737" spans="17:34" x14ac:dyDescent="0.35">
      <c r="Q4737" s="218"/>
      <c r="AH4737" s="233"/>
    </row>
    <row r="4738" spans="17:34" x14ac:dyDescent="0.35">
      <c r="Q4738" s="218"/>
      <c r="AH4738" s="233"/>
    </row>
    <row r="4739" spans="17:34" x14ac:dyDescent="0.35">
      <c r="Q4739" s="218"/>
      <c r="AH4739" s="233"/>
    </row>
    <row r="4740" spans="17:34" x14ac:dyDescent="0.35">
      <c r="Q4740" s="218"/>
      <c r="AH4740" s="233"/>
    </row>
    <row r="4741" spans="17:34" x14ac:dyDescent="0.35">
      <c r="Q4741" s="218"/>
      <c r="AH4741" s="233"/>
    </row>
    <row r="4742" spans="17:34" x14ac:dyDescent="0.35">
      <c r="Q4742" s="218"/>
      <c r="AH4742" s="233"/>
    </row>
    <row r="4743" spans="17:34" x14ac:dyDescent="0.35">
      <c r="Q4743" s="218"/>
      <c r="AH4743" s="233"/>
    </row>
    <row r="4744" spans="17:34" x14ac:dyDescent="0.35">
      <c r="Q4744" s="218"/>
      <c r="AH4744" s="233"/>
    </row>
    <row r="4745" spans="17:34" x14ac:dyDescent="0.35">
      <c r="Q4745" s="218"/>
      <c r="AH4745" s="233"/>
    </row>
    <row r="4746" spans="17:34" x14ac:dyDescent="0.35">
      <c r="Q4746" s="218"/>
      <c r="AH4746" s="233"/>
    </row>
    <row r="4747" spans="17:34" x14ac:dyDescent="0.35">
      <c r="Q4747" s="218"/>
      <c r="AH4747" s="233"/>
    </row>
    <row r="4748" spans="17:34" x14ac:dyDescent="0.35">
      <c r="Q4748" s="218"/>
      <c r="AH4748" s="233"/>
    </row>
    <row r="4749" spans="17:34" x14ac:dyDescent="0.35">
      <c r="Q4749" s="218"/>
      <c r="AH4749" s="233"/>
    </row>
    <row r="4750" spans="17:34" x14ac:dyDescent="0.35">
      <c r="Q4750" s="218"/>
      <c r="AH4750" s="233"/>
    </row>
    <row r="4751" spans="17:34" x14ac:dyDescent="0.35">
      <c r="Q4751" s="218"/>
      <c r="AH4751" s="233"/>
    </row>
    <row r="4752" spans="17:34" x14ac:dyDescent="0.35">
      <c r="Q4752" s="218"/>
      <c r="AH4752" s="233"/>
    </row>
    <row r="4753" spans="17:34" x14ac:dyDescent="0.35">
      <c r="Q4753" s="218"/>
      <c r="AH4753" s="233"/>
    </row>
    <row r="4754" spans="17:34" x14ac:dyDescent="0.35">
      <c r="Q4754" s="218"/>
      <c r="AH4754" s="233"/>
    </row>
    <row r="4755" spans="17:34" x14ac:dyDescent="0.35">
      <c r="Q4755" s="218"/>
      <c r="AH4755" s="233"/>
    </row>
    <row r="4756" spans="17:34" x14ac:dyDescent="0.35">
      <c r="Q4756" s="218"/>
      <c r="AH4756" s="233"/>
    </row>
    <row r="4757" spans="17:34" x14ac:dyDescent="0.35">
      <c r="Q4757" s="218"/>
      <c r="AH4757" s="233"/>
    </row>
    <row r="4758" spans="17:34" x14ac:dyDescent="0.35">
      <c r="Q4758" s="218"/>
      <c r="AH4758" s="233"/>
    </row>
    <row r="4759" spans="17:34" x14ac:dyDescent="0.35">
      <c r="Q4759" s="218"/>
      <c r="AH4759" s="233"/>
    </row>
    <row r="4760" spans="17:34" x14ac:dyDescent="0.35">
      <c r="Q4760" s="218"/>
      <c r="AH4760" s="233"/>
    </row>
    <row r="4761" spans="17:34" x14ac:dyDescent="0.35">
      <c r="Q4761" s="218"/>
      <c r="AH4761" s="233"/>
    </row>
    <row r="4762" spans="17:34" x14ac:dyDescent="0.35">
      <c r="Q4762" s="218"/>
      <c r="AH4762" s="233"/>
    </row>
    <row r="4763" spans="17:34" x14ac:dyDescent="0.35">
      <c r="Q4763" s="218"/>
      <c r="AH4763" s="233"/>
    </row>
    <row r="4764" spans="17:34" x14ac:dyDescent="0.35">
      <c r="Q4764" s="218"/>
      <c r="AH4764" s="233"/>
    </row>
    <row r="4765" spans="17:34" x14ac:dyDescent="0.35">
      <c r="Q4765" s="218"/>
      <c r="AH4765" s="233"/>
    </row>
    <row r="4766" spans="17:34" x14ac:dyDescent="0.35">
      <c r="Q4766" s="218"/>
      <c r="AH4766" s="233"/>
    </row>
    <row r="4767" spans="17:34" x14ac:dyDescent="0.35">
      <c r="Q4767" s="218"/>
      <c r="AH4767" s="233"/>
    </row>
    <row r="4768" spans="17:34" x14ac:dyDescent="0.35">
      <c r="Q4768" s="218"/>
      <c r="AH4768" s="233"/>
    </row>
    <row r="4769" spans="17:34" x14ac:dyDescent="0.35">
      <c r="Q4769" s="218"/>
      <c r="AH4769" s="233"/>
    </row>
    <row r="4770" spans="17:34" x14ac:dyDescent="0.35">
      <c r="Q4770" s="218"/>
      <c r="AH4770" s="233"/>
    </row>
    <row r="4771" spans="17:34" x14ac:dyDescent="0.35">
      <c r="Q4771" s="218"/>
      <c r="AH4771" s="233"/>
    </row>
    <row r="4772" spans="17:34" x14ac:dyDescent="0.35">
      <c r="Q4772" s="218"/>
      <c r="AH4772" s="233"/>
    </row>
    <row r="4773" spans="17:34" x14ac:dyDescent="0.35">
      <c r="Q4773" s="218"/>
      <c r="AH4773" s="233"/>
    </row>
    <row r="4774" spans="17:34" x14ac:dyDescent="0.35">
      <c r="Q4774" s="218"/>
      <c r="AH4774" s="233"/>
    </row>
    <row r="4775" spans="17:34" x14ac:dyDescent="0.35">
      <c r="Q4775" s="218"/>
      <c r="AH4775" s="233"/>
    </row>
    <row r="4776" spans="17:34" x14ac:dyDescent="0.35">
      <c r="Q4776" s="218"/>
      <c r="AH4776" s="233"/>
    </row>
    <row r="4777" spans="17:34" x14ac:dyDescent="0.35">
      <c r="Q4777" s="218"/>
      <c r="AH4777" s="233"/>
    </row>
    <row r="4778" spans="17:34" x14ac:dyDescent="0.35">
      <c r="Q4778" s="218"/>
      <c r="AH4778" s="233"/>
    </row>
    <row r="4779" spans="17:34" x14ac:dyDescent="0.35">
      <c r="Q4779" s="218"/>
      <c r="AH4779" s="233"/>
    </row>
    <row r="4780" spans="17:34" x14ac:dyDescent="0.35">
      <c r="Q4780" s="218"/>
      <c r="AH4780" s="233"/>
    </row>
    <row r="4781" spans="17:34" x14ac:dyDescent="0.35">
      <c r="Q4781" s="218"/>
      <c r="AH4781" s="233"/>
    </row>
    <row r="4782" spans="17:34" x14ac:dyDescent="0.35">
      <c r="Q4782" s="218"/>
      <c r="AH4782" s="233"/>
    </row>
    <row r="4783" spans="17:34" x14ac:dyDescent="0.35">
      <c r="Q4783" s="218"/>
      <c r="AH4783" s="233"/>
    </row>
    <row r="4784" spans="17:34" x14ac:dyDescent="0.35">
      <c r="Q4784" s="218"/>
      <c r="AH4784" s="233"/>
    </row>
    <row r="4785" spans="17:34" x14ac:dyDescent="0.35">
      <c r="Q4785" s="218"/>
      <c r="AH4785" s="233"/>
    </row>
    <row r="4786" spans="17:34" x14ac:dyDescent="0.35">
      <c r="Q4786" s="218"/>
      <c r="AH4786" s="233"/>
    </row>
    <row r="4787" spans="17:34" x14ac:dyDescent="0.35">
      <c r="Q4787" s="218"/>
      <c r="AH4787" s="233"/>
    </row>
    <row r="4788" spans="17:34" x14ac:dyDescent="0.35">
      <c r="Q4788" s="218"/>
      <c r="AH4788" s="233"/>
    </row>
    <row r="4789" spans="17:34" x14ac:dyDescent="0.35">
      <c r="Q4789" s="218"/>
      <c r="AH4789" s="233"/>
    </row>
    <row r="4790" spans="17:34" x14ac:dyDescent="0.35">
      <c r="Q4790" s="218"/>
      <c r="AH4790" s="233"/>
    </row>
    <row r="4791" spans="17:34" x14ac:dyDescent="0.35">
      <c r="Q4791" s="218"/>
      <c r="AH4791" s="233"/>
    </row>
    <row r="4792" spans="17:34" x14ac:dyDescent="0.35">
      <c r="Q4792" s="218"/>
      <c r="AH4792" s="233"/>
    </row>
    <row r="4793" spans="17:34" x14ac:dyDescent="0.35">
      <c r="Q4793" s="218"/>
      <c r="AH4793" s="233"/>
    </row>
    <row r="4794" spans="17:34" x14ac:dyDescent="0.35">
      <c r="Q4794" s="218"/>
      <c r="AH4794" s="233"/>
    </row>
    <row r="4795" spans="17:34" x14ac:dyDescent="0.35">
      <c r="Q4795" s="218"/>
      <c r="AH4795" s="233"/>
    </row>
    <row r="4796" spans="17:34" x14ac:dyDescent="0.35">
      <c r="Q4796" s="218"/>
      <c r="AH4796" s="233"/>
    </row>
    <row r="4797" spans="17:34" x14ac:dyDescent="0.35">
      <c r="Q4797" s="218"/>
      <c r="AH4797" s="233"/>
    </row>
    <row r="4798" spans="17:34" x14ac:dyDescent="0.35">
      <c r="Q4798" s="218"/>
      <c r="AH4798" s="233"/>
    </row>
    <row r="4799" spans="17:34" x14ac:dyDescent="0.35">
      <c r="Q4799" s="218"/>
      <c r="AH4799" s="233"/>
    </row>
    <row r="4800" spans="17:34" x14ac:dyDescent="0.35">
      <c r="Q4800" s="218"/>
      <c r="AH4800" s="233"/>
    </row>
    <row r="4801" spans="17:34" x14ac:dyDescent="0.35">
      <c r="Q4801" s="218"/>
      <c r="AH4801" s="233"/>
    </row>
    <row r="4802" spans="17:34" x14ac:dyDescent="0.35">
      <c r="Q4802" s="218"/>
      <c r="AH4802" s="233"/>
    </row>
    <row r="4803" spans="17:34" x14ac:dyDescent="0.35">
      <c r="Q4803" s="218"/>
      <c r="AH4803" s="233"/>
    </row>
    <row r="4804" spans="17:34" x14ac:dyDescent="0.35">
      <c r="Q4804" s="218"/>
      <c r="AH4804" s="233"/>
    </row>
    <row r="4805" spans="17:34" x14ac:dyDescent="0.35">
      <c r="Q4805" s="218"/>
      <c r="AH4805" s="233"/>
    </row>
    <row r="4806" spans="17:34" x14ac:dyDescent="0.35">
      <c r="Q4806" s="218"/>
      <c r="AH4806" s="233"/>
    </row>
    <row r="4807" spans="17:34" x14ac:dyDescent="0.35">
      <c r="Q4807" s="218"/>
      <c r="AH4807" s="233"/>
    </row>
    <row r="4808" spans="17:34" x14ac:dyDescent="0.35">
      <c r="Q4808" s="218"/>
      <c r="AH4808" s="233"/>
    </row>
    <row r="4809" spans="17:34" x14ac:dyDescent="0.35">
      <c r="Q4809" s="218"/>
      <c r="AH4809" s="233"/>
    </row>
    <row r="4810" spans="17:34" x14ac:dyDescent="0.35">
      <c r="Q4810" s="218"/>
      <c r="AH4810" s="233"/>
    </row>
    <row r="4811" spans="17:34" x14ac:dyDescent="0.35">
      <c r="Q4811" s="218"/>
      <c r="AH4811" s="233"/>
    </row>
    <row r="4812" spans="17:34" x14ac:dyDescent="0.35">
      <c r="Q4812" s="218"/>
      <c r="AH4812" s="233"/>
    </row>
    <row r="4813" spans="17:34" x14ac:dyDescent="0.35">
      <c r="Q4813" s="218"/>
      <c r="AH4813" s="233"/>
    </row>
    <row r="4814" spans="17:34" x14ac:dyDescent="0.35">
      <c r="Q4814" s="218"/>
      <c r="AH4814" s="233"/>
    </row>
    <row r="4815" spans="17:34" x14ac:dyDescent="0.35">
      <c r="Q4815" s="218"/>
      <c r="AH4815" s="233"/>
    </row>
    <row r="4816" spans="17:34" x14ac:dyDescent="0.35">
      <c r="Q4816" s="218"/>
      <c r="AH4816" s="233"/>
    </row>
    <row r="4817" spans="17:34" x14ac:dyDescent="0.35">
      <c r="Q4817" s="218"/>
      <c r="AH4817" s="233"/>
    </row>
    <row r="4818" spans="17:34" x14ac:dyDescent="0.35">
      <c r="Q4818" s="218"/>
      <c r="AH4818" s="233"/>
    </row>
    <row r="4819" spans="17:34" x14ac:dyDescent="0.35">
      <c r="Q4819" s="218"/>
      <c r="AH4819" s="233"/>
    </row>
    <row r="4820" spans="17:34" x14ac:dyDescent="0.35">
      <c r="Q4820" s="218"/>
      <c r="AH4820" s="233"/>
    </row>
    <row r="4821" spans="17:34" x14ac:dyDescent="0.35">
      <c r="Q4821" s="218"/>
      <c r="AH4821" s="233"/>
    </row>
    <row r="4822" spans="17:34" x14ac:dyDescent="0.35">
      <c r="Q4822" s="218"/>
      <c r="AH4822" s="233"/>
    </row>
    <row r="4823" spans="17:34" x14ac:dyDescent="0.35">
      <c r="Q4823" s="218"/>
      <c r="AH4823" s="233"/>
    </row>
    <row r="4824" spans="17:34" x14ac:dyDescent="0.35">
      <c r="Q4824" s="218"/>
      <c r="AH4824" s="233"/>
    </row>
    <row r="4825" spans="17:34" x14ac:dyDescent="0.35">
      <c r="Q4825" s="218"/>
      <c r="AH4825" s="233"/>
    </row>
    <row r="4826" spans="17:34" x14ac:dyDescent="0.35">
      <c r="Q4826" s="218"/>
      <c r="AH4826" s="233"/>
    </row>
    <row r="4827" spans="17:34" x14ac:dyDescent="0.35">
      <c r="Q4827" s="218"/>
      <c r="AH4827" s="233"/>
    </row>
    <row r="4828" spans="17:34" x14ac:dyDescent="0.35">
      <c r="Q4828" s="218"/>
      <c r="AH4828" s="233"/>
    </row>
    <row r="4829" spans="17:34" x14ac:dyDescent="0.35">
      <c r="Q4829" s="218"/>
      <c r="AH4829" s="233"/>
    </row>
    <row r="4830" spans="17:34" x14ac:dyDescent="0.35">
      <c r="Q4830" s="218"/>
      <c r="AH4830" s="233"/>
    </row>
    <row r="4831" spans="17:34" x14ac:dyDescent="0.35">
      <c r="Q4831" s="218"/>
      <c r="AH4831" s="233"/>
    </row>
    <row r="4832" spans="17:34" x14ac:dyDescent="0.35">
      <c r="Q4832" s="218"/>
      <c r="AH4832" s="233"/>
    </row>
    <row r="4833" spans="17:34" x14ac:dyDescent="0.35">
      <c r="Q4833" s="218"/>
      <c r="AH4833" s="233"/>
    </row>
    <row r="4834" spans="17:34" x14ac:dyDescent="0.35">
      <c r="Q4834" s="218"/>
      <c r="AH4834" s="233"/>
    </row>
    <row r="4835" spans="17:34" x14ac:dyDescent="0.35">
      <c r="Q4835" s="218"/>
      <c r="AH4835" s="233"/>
    </row>
    <row r="4836" spans="17:34" x14ac:dyDescent="0.35">
      <c r="Q4836" s="218"/>
      <c r="AH4836" s="233"/>
    </row>
    <row r="4837" spans="17:34" x14ac:dyDescent="0.35">
      <c r="Q4837" s="218"/>
      <c r="AH4837" s="233"/>
    </row>
    <row r="4838" spans="17:34" x14ac:dyDescent="0.35">
      <c r="Q4838" s="218"/>
      <c r="AH4838" s="233"/>
    </row>
    <row r="4839" spans="17:34" x14ac:dyDescent="0.35">
      <c r="Q4839" s="218"/>
      <c r="AH4839" s="233"/>
    </row>
    <row r="4840" spans="17:34" x14ac:dyDescent="0.35">
      <c r="Q4840" s="218"/>
      <c r="AH4840" s="233"/>
    </row>
    <row r="4841" spans="17:34" x14ac:dyDescent="0.35">
      <c r="Q4841" s="218"/>
      <c r="AH4841" s="233"/>
    </row>
    <row r="4842" spans="17:34" x14ac:dyDescent="0.35">
      <c r="Q4842" s="218"/>
      <c r="AH4842" s="233"/>
    </row>
    <row r="4843" spans="17:34" x14ac:dyDescent="0.35">
      <c r="Q4843" s="218"/>
      <c r="AH4843" s="233"/>
    </row>
    <row r="4844" spans="17:34" x14ac:dyDescent="0.35">
      <c r="Q4844" s="218"/>
      <c r="AH4844" s="233"/>
    </row>
    <row r="4845" spans="17:34" x14ac:dyDescent="0.35">
      <c r="Q4845" s="218"/>
      <c r="AH4845" s="233"/>
    </row>
    <row r="4846" spans="17:34" x14ac:dyDescent="0.35">
      <c r="Q4846" s="218"/>
      <c r="AH4846" s="233"/>
    </row>
    <row r="4847" spans="17:34" x14ac:dyDescent="0.35">
      <c r="Q4847" s="218"/>
      <c r="AH4847" s="233"/>
    </row>
    <row r="4848" spans="17:34" x14ac:dyDescent="0.35">
      <c r="Q4848" s="218"/>
      <c r="AH4848" s="233"/>
    </row>
    <row r="4849" spans="17:34" x14ac:dyDescent="0.35">
      <c r="Q4849" s="218"/>
      <c r="AH4849" s="233"/>
    </row>
    <row r="4850" spans="17:34" x14ac:dyDescent="0.35">
      <c r="Q4850" s="218"/>
      <c r="AH4850" s="233"/>
    </row>
    <row r="4851" spans="17:34" x14ac:dyDescent="0.35">
      <c r="Q4851" s="218"/>
      <c r="AH4851" s="233"/>
    </row>
    <row r="4852" spans="17:34" x14ac:dyDescent="0.35">
      <c r="Q4852" s="218"/>
      <c r="AH4852" s="233"/>
    </row>
    <row r="4853" spans="17:34" x14ac:dyDescent="0.35">
      <c r="Q4853" s="218"/>
      <c r="AH4853" s="233"/>
    </row>
    <row r="4854" spans="17:34" x14ac:dyDescent="0.35">
      <c r="Q4854" s="218"/>
      <c r="AH4854" s="233"/>
    </row>
    <row r="4855" spans="17:34" x14ac:dyDescent="0.35">
      <c r="Q4855" s="218"/>
      <c r="AH4855" s="233"/>
    </row>
    <row r="4856" spans="17:34" x14ac:dyDescent="0.35">
      <c r="Q4856" s="218"/>
      <c r="AH4856" s="233"/>
    </row>
    <row r="4857" spans="17:34" x14ac:dyDescent="0.35">
      <c r="Q4857" s="218"/>
      <c r="AH4857" s="233"/>
    </row>
    <row r="4858" spans="17:34" x14ac:dyDescent="0.35">
      <c r="Q4858" s="218"/>
      <c r="AH4858" s="233"/>
    </row>
    <row r="4859" spans="17:34" x14ac:dyDescent="0.35">
      <c r="Q4859" s="218"/>
      <c r="AH4859" s="233"/>
    </row>
    <row r="4860" spans="17:34" x14ac:dyDescent="0.35">
      <c r="Q4860" s="218"/>
      <c r="AH4860" s="233"/>
    </row>
    <row r="4861" spans="17:34" x14ac:dyDescent="0.35">
      <c r="Q4861" s="218"/>
      <c r="AH4861" s="233"/>
    </row>
    <row r="4862" spans="17:34" x14ac:dyDescent="0.35">
      <c r="Q4862" s="218"/>
      <c r="AH4862" s="233"/>
    </row>
    <row r="4863" spans="17:34" x14ac:dyDescent="0.35">
      <c r="Q4863" s="218"/>
      <c r="AH4863" s="233"/>
    </row>
    <row r="4864" spans="17:34" x14ac:dyDescent="0.35">
      <c r="Q4864" s="218"/>
      <c r="AH4864" s="233"/>
    </row>
    <row r="4865" spans="17:34" x14ac:dyDescent="0.35">
      <c r="Q4865" s="218"/>
      <c r="AH4865" s="233"/>
    </row>
    <row r="4866" spans="17:34" x14ac:dyDescent="0.35">
      <c r="Q4866" s="218"/>
      <c r="AH4866" s="233"/>
    </row>
    <row r="4867" spans="17:34" x14ac:dyDescent="0.35">
      <c r="Q4867" s="218"/>
      <c r="AH4867" s="233"/>
    </row>
    <row r="4868" spans="17:34" x14ac:dyDescent="0.35">
      <c r="Q4868" s="218"/>
      <c r="AH4868" s="233"/>
    </row>
    <row r="4869" spans="17:34" x14ac:dyDescent="0.35">
      <c r="Q4869" s="218"/>
      <c r="AH4869" s="233"/>
    </row>
    <row r="4870" spans="17:34" x14ac:dyDescent="0.35">
      <c r="Q4870" s="218"/>
      <c r="AH4870" s="233"/>
    </row>
    <row r="4871" spans="17:34" x14ac:dyDescent="0.35">
      <c r="Q4871" s="218"/>
      <c r="AH4871" s="233"/>
    </row>
    <row r="4872" spans="17:34" x14ac:dyDescent="0.35">
      <c r="Q4872" s="218"/>
      <c r="AH4872" s="233"/>
    </row>
    <row r="4873" spans="17:34" x14ac:dyDescent="0.35">
      <c r="Q4873" s="218"/>
      <c r="AH4873" s="233"/>
    </row>
    <row r="4874" spans="17:34" x14ac:dyDescent="0.35">
      <c r="Q4874" s="218"/>
      <c r="AH4874" s="233"/>
    </row>
    <row r="4875" spans="17:34" x14ac:dyDescent="0.35">
      <c r="Q4875" s="218"/>
      <c r="AH4875" s="233"/>
    </row>
    <row r="4876" spans="17:34" x14ac:dyDescent="0.35">
      <c r="Q4876" s="218"/>
      <c r="AH4876" s="233"/>
    </row>
    <row r="4877" spans="17:34" x14ac:dyDescent="0.35">
      <c r="Q4877" s="218"/>
      <c r="AH4877" s="233"/>
    </row>
    <row r="4878" spans="17:34" x14ac:dyDescent="0.35">
      <c r="Q4878" s="218"/>
      <c r="AH4878" s="233"/>
    </row>
    <row r="4879" spans="17:34" x14ac:dyDescent="0.35">
      <c r="Q4879" s="218"/>
      <c r="AH4879" s="233"/>
    </row>
    <row r="4880" spans="17:34" x14ac:dyDescent="0.35">
      <c r="Q4880" s="218"/>
      <c r="AH4880" s="233"/>
    </row>
    <row r="4881" spans="17:34" x14ac:dyDescent="0.35">
      <c r="Q4881" s="218"/>
      <c r="AH4881" s="233"/>
    </row>
    <row r="4882" spans="17:34" x14ac:dyDescent="0.35">
      <c r="Q4882" s="218"/>
      <c r="AH4882" s="233"/>
    </row>
    <row r="4883" spans="17:34" x14ac:dyDescent="0.35">
      <c r="Q4883" s="218"/>
      <c r="AH4883" s="233"/>
    </row>
    <row r="4884" spans="17:34" x14ac:dyDescent="0.35">
      <c r="Q4884" s="218"/>
      <c r="AH4884" s="233"/>
    </row>
    <row r="4885" spans="17:34" x14ac:dyDescent="0.35">
      <c r="Q4885" s="218"/>
      <c r="AH4885" s="233"/>
    </row>
    <row r="4886" spans="17:34" x14ac:dyDescent="0.35">
      <c r="Q4886" s="218"/>
      <c r="AH4886" s="233"/>
    </row>
    <row r="4887" spans="17:34" x14ac:dyDescent="0.35">
      <c r="Q4887" s="218"/>
      <c r="AH4887" s="233"/>
    </row>
    <row r="4888" spans="17:34" x14ac:dyDescent="0.35">
      <c r="Q4888" s="218"/>
      <c r="AH4888" s="233"/>
    </row>
    <row r="4889" spans="17:34" x14ac:dyDescent="0.35">
      <c r="Q4889" s="218"/>
      <c r="AH4889" s="233"/>
    </row>
    <row r="4890" spans="17:34" x14ac:dyDescent="0.35">
      <c r="Q4890" s="218"/>
      <c r="AH4890" s="233"/>
    </row>
    <row r="4891" spans="17:34" x14ac:dyDescent="0.35">
      <c r="Q4891" s="218"/>
      <c r="AH4891" s="233"/>
    </row>
    <row r="4892" spans="17:34" x14ac:dyDescent="0.35">
      <c r="Q4892" s="218"/>
      <c r="AH4892" s="233"/>
    </row>
    <row r="4893" spans="17:34" x14ac:dyDescent="0.35">
      <c r="Q4893" s="218"/>
      <c r="AH4893" s="233"/>
    </row>
    <row r="4894" spans="17:34" x14ac:dyDescent="0.35">
      <c r="Q4894" s="218"/>
      <c r="AH4894" s="233"/>
    </row>
    <row r="4895" spans="17:34" x14ac:dyDescent="0.35">
      <c r="Q4895" s="218"/>
      <c r="AH4895" s="233"/>
    </row>
    <row r="4896" spans="17:34" x14ac:dyDescent="0.35">
      <c r="Q4896" s="218"/>
      <c r="AH4896" s="233"/>
    </row>
    <row r="4897" spans="17:34" x14ac:dyDescent="0.35">
      <c r="Q4897" s="218"/>
      <c r="AH4897" s="233"/>
    </row>
    <row r="4898" spans="17:34" x14ac:dyDescent="0.35">
      <c r="Q4898" s="218"/>
      <c r="AH4898" s="233"/>
    </row>
    <row r="4899" spans="17:34" x14ac:dyDescent="0.35">
      <c r="Q4899" s="218"/>
      <c r="AH4899" s="233"/>
    </row>
    <row r="4900" spans="17:34" x14ac:dyDescent="0.35">
      <c r="Q4900" s="218"/>
      <c r="AH4900" s="233"/>
    </row>
    <row r="4901" spans="17:34" x14ac:dyDescent="0.35">
      <c r="Q4901" s="218"/>
      <c r="AH4901" s="233"/>
    </row>
    <row r="4902" spans="17:34" x14ac:dyDescent="0.35">
      <c r="Q4902" s="218"/>
      <c r="AH4902" s="233"/>
    </row>
    <row r="4903" spans="17:34" x14ac:dyDescent="0.35">
      <c r="Q4903" s="218"/>
      <c r="AH4903" s="233"/>
    </row>
    <row r="4904" spans="17:34" x14ac:dyDescent="0.35">
      <c r="Q4904" s="218"/>
      <c r="AH4904" s="233"/>
    </row>
    <row r="4905" spans="17:34" x14ac:dyDescent="0.35">
      <c r="Q4905" s="218"/>
      <c r="AH4905" s="233"/>
    </row>
    <row r="4906" spans="17:34" x14ac:dyDescent="0.35">
      <c r="Q4906" s="218"/>
      <c r="AH4906" s="233"/>
    </row>
    <row r="4907" spans="17:34" x14ac:dyDescent="0.35">
      <c r="Q4907" s="218"/>
      <c r="AH4907" s="233"/>
    </row>
    <row r="4908" spans="17:34" x14ac:dyDescent="0.35">
      <c r="Q4908" s="218"/>
      <c r="AH4908" s="233"/>
    </row>
    <row r="4909" spans="17:34" x14ac:dyDescent="0.35">
      <c r="Q4909" s="218"/>
      <c r="AH4909" s="233"/>
    </row>
    <row r="4910" spans="17:34" x14ac:dyDescent="0.35">
      <c r="Q4910" s="218"/>
      <c r="AH4910" s="233"/>
    </row>
    <row r="4911" spans="17:34" x14ac:dyDescent="0.35">
      <c r="Q4911" s="218"/>
      <c r="AH4911" s="233"/>
    </row>
    <row r="4912" spans="17:34" x14ac:dyDescent="0.35">
      <c r="Q4912" s="218"/>
      <c r="AH4912" s="233"/>
    </row>
    <row r="4913" spans="17:34" x14ac:dyDescent="0.35">
      <c r="Q4913" s="218"/>
      <c r="AH4913" s="233"/>
    </row>
    <row r="4914" spans="17:34" x14ac:dyDescent="0.35">
      <c r="Q4914" s="218"/>
      <c r="AH4914" s="233"/>
    </row>
    <row r="4915" spans="17:34" x14ac:dyDescent="0.35">
      <c r="Q4915" s="218"/>
      <c r="AH4915" s="233"/>
    </row>
    <row r="4916" spans="17:34" x14ac:dyDescent="0.35">
      <c r="Q4916" s="218"/>
      <c r="AH4916" s="233"/>
    </row>
    <row r="4917" spans="17:34" x14ac:dyDescent="0.35">
      <c r="Q4917" s="218"/>
      <c r="AH4917" s="233"/>
    </row>
    <row r="4918" spans="17:34" x14ac:dyDescent="0.35">
      <c r="Q4918" s="218"/>
      <c r="AH4918" s="233"/>
    </row>
    <row r="4919" spans="17:34" x14ac:dyDescent="0.35">
      <c r="Q4919" s="218"/>
      <c r="AH4919" s="233"/>
    </row>
    <row r="4920" spans="17:34" x14ac:dyDescent="0.35">
      <c r="Q4920" s="218"/>
      <c r="AH4920" s="233"/>
    </row>
    <row r="4921" spans="17:34" x14ac:dyDescent="0.35">
      <c r="Q4921" s="218"/>
      <c r="AH4921" s="233"/>
    </row>
    <row r="4922" spans="17:34" x14ac:dyDescent="0.35">
      <c r="Q4922" s="218"/>
      <c r="AH4922" s="233"/>
    </row>
    <row r="4923" spans="17:34" x14ac:dyDescent="0.35">
      <c r="Q4923" s="218"/>
      <c r="AH4923" s="233"/>
    </row>
    <row r="4924" spans="17:34" x14ac:dyDescent="0.35">
      <c r="Q4924" s="218"/>
      <c r="AH4924" s="233"/>
    </row>
    <row r="4925" spans="17:34" x14ac:dyDescent="0.35">
      <c r="Q4925" s="218"/>
      <c r="AH4925" s="233"/>
    </row>
    <row r="4926" spans="17:34" x14ac:dyDescent="0.35">
      <c r="Q4926" s="218"/>
      <c r="AH4926" s="233"/>
    </row>
    <row r="4927" spans="17:34" x14ac:dyDescent="0.35">
      <c r="Q4927" s="218"/>
      <c r="AH4927" s="233"/>
    </row>
    <row r="4928" spans="17:34" x14ac:dyDescent="0.35">
      <c r="Q4928" s="218"/>
      <c r="AH4928" s="233"/>
    </row>
    <row r="4929" spans="17:34" x14ac:dyDescent="0.35">
      <c r="Q4929" s="218"/>
      <c r="AH4929" s="233"/>
    </row>
    <row r="4930" spans="17:34" x14ac:dyDescent="0.35">
      <c r="Q4930" s="218"/>
      <c r="AH4930" s="233"/>
    </row>
    <row r="4931" spans="17:34" x14ac:dyDescent="0.35">
      <c r="Q4931" s="218"/>
      <c r="AH4931" s="233"/>
    </row>
    <row r="4932" spans="17:34" x14ac:dyDescent="0.35">
      <c r="Q4932" s="218"/>
      <c r="AH4932" s="233"/>
    </row>
    <row r="4933" spans="17:34" x14ac:dyDescent="0.35">
      <c r="Q4933" s="218"/>
      <c r="AH4933" s="233"/>
    </row>
    <row r="4934" spans="17:34" x14ac:dyDescent="0.35">
      <c r="Q4934" s="218"/>
      <c r="AH4934" s="233"/>
    </row>
    <row r="4935" spans="17:34" x14ac:dyDescent="0.35">
      <c r="Q4935" s="218"/>
      <c r="AH4935" s="233"/>
    </row>
    <row r="4936" spans="17:34" x14ac:dyDescent="0.35">
      <c r="Q4936" s="218"/>
      <c r="AH4936" s="233"/>
    </row>
    <row r="4937" spans="17:34" x14ac:dyDescent="0.35">
      <c r="Q4937" s="218"/>
      <c r="AH4937" s="233"/>
    </row>
    <row r="4938" spans="17:34" x14ac:dyDescent="0.35">
      <c r="Q4938" s="218"/>
      <c r="AH4938" s="233"/>
    </row>
    <row r="4939" spans="17:34" x14ac:dyDescent="0.35">
      <c r="Q4939" s="218"/>
      <c r="AH4939" s="233"/>
    </row>
    <row r="4940" spans="17:34" x14ac:dyDescent="0.35">
      <c r="Q4940" s="218"/>
      <c r="AH4940" s="233"/>
    </row>
    <row r="4941" spans="17:34" x14ac:dyDescent="0.35">
      <c r="Q4941" s="218"/>
      <c r="AH4941" s="233"/>
    </row>
    <row r="4942" spans="17:34" x14ac:dyDescent="0.35">
      <c r="Q4942" s="218"/>
      <c r="AH4942" s="233"/>
    </row>
    <row r="4943" spans="17:34" x14ac:dyDescent="0.35">
      <c r="Q4943" s="218"/>
      <c r="AH4943" s="233"/>
    </row>
    <row r="4944" spans="17:34" x14ac:dyDescent="0.35">
      <c r="Q4944" s="218"/>
      <c r="AH4944" s="233"/>
    </row>
    <row r="4945" spans="17:34" x14ac:dyDescent="0.35">
      <c r="Q4945" s="218"/>
      <c r="AH4945" s="233"/>
    </row>
    <row r="4946" spans="17:34" x14ac:dyDescent="0.35">
      <c r="Q4946" s="218"/>
      <c r="AH4946" s="233"/>
    </row>
    <row r="4947" spans="17:34" x14ac:dyDescent="0.35">
      <c r="Q4947" s="218"/>
      <c r="AH4947" s="233"/>
    </row>
    <row r="4948" spans="17:34" x14ac:dyDescent="0.35">
      <c r="Q4948" s="218"/>
      <c r="AH4948" s="233"/>
    </row>
    <row r="4949" spans="17:34" x14ac:dyDescent="0.35">
      <c r="Q4949" s="218"/>
      <c r="AH4949" s="233"/>
    </row>
    <row r="4950" spans="17:34" x14ac:dyDescent="0.35">
      <c r="Q4950" s="218"/>
      <c r="AH4950" s="233"/>
    </row>
    <row r="4951" spans="17:34" x14ac:dyDescent="0.35">
      <c r="Q4951" s="218"/>
      <c r="AH4951" s="233"/>
    </row>
    <row r="4952" spans="17:34" x14ac:dyDescent="0.35">
      <c r="Q4952" s="218"/>
      <c r="AH4952" s="233"/>
    </row>
    <row r="4953" spans="17:34" x14ac:dyDescent="0.35">
      <c r="Q4953" s="218"/>
      <c r="AH4953" s="233"/>
    </row>
    <row r="4954" spans="17:34" x14ac:dyDescent="0.35">
      <c r="Q4954" s="218"/>
      <c r="AH4954" s="233"/>
    </row>
    <row r="4955" spans="17:34" x14ac:dyDescent="0.35">
      <c r="Q4955" s="218"/>
      <c r="AH4955" s="233"/>
    </row>
    <row r="4956" spans="17:34" x14ac:dyDescent="0.35">
      <c r="Q4956" s="218"/>
      <c r="AH4956" s="233"/>
    </row>
    <row r="4957" spans="17:34" x14ac:dyDescent="0.35">
      <c r="Q4957" s="218"/>
      <c r="AH4957" s="233"/>
    </row>
    <row r="4958" spans="17:34" x14ac:dyDescent="0.35">
      <c r="Q4958" s="218"/>
      <c r="AH4958" s="233"/>
    </row>
    <row r="4959" spans="17:34" x14ac:dyDescent="0.35">
      <c r="Q4959" s="218"/>
      <c r="AH4959" s="233"/>
    </row>
    <row r="4960" spans="17:34" x14ac:dyDescent="0.35">
      <c r="Q4960" s="218"/>
      <c r="AH4960" s="233"/>
    </row>
    <row r="4961" spans="17:34" x14ac:dyDescent="0.35">
      <c r="Q4961" s="218"/>
      <c r="AH4961" s="233"/>
    </row>
    <row r="4962" spans="17:34" x14ac:dyDescent="0.35">
      <c r="Q4962" s="218"/>
      <c r="AH4962" s="233"/>
    </row>
    <row r="4963" spans="17:34" x14ac:dyDescent="0.35">
      <c r="Q4963" s="218"/>
      <c r="AH4963" s="233"/>
    </row>
    <row r="4964" spans="17:34" x14ac:dyDescent="0.35">
      <c r="Q4964" s="218"/>
      <c r="AH4964" s="233"/>
    </row>
    <row r="4965" spans="17:34" x14ac:dyDescent="0.35">
      <c r="Q4965" s="218"/>
      <c r="AH4965" s="233"/>
    </row>
    <row r="4966" spans="17:34" x14ac:dyDescent="0.35">
      <c r="Q4966" s="218"/>
      <c r="AH4966" s="233"/>
    </row>
    <row r="4967" spans="17:34" x14ac:dyDescent="0.35">
      <c r="Q4967" s="218"/>
      <c r="AH4967" s="233"/>
    </row>
    <row r="4968" spans="17:34" x14ac:dyDescent="0.35">
      <c r="Q4968" s="218"/>
      <c r="AH4968" s="233"/>
    </row>
    <row r="4969" spans="17:34" x14ac:dyDescent="0.35">
      <c r="Q4969" s="218"/>
      <c r="AH4969" s="233"/>
    </row>
    <row r="4970" spans="17:34" x14ac:dyDescent="0.35">
      <c r="Q4970" s="218"/>
      <c r="AH4970" s="233"/>
    </row>
    <row r="4971" spans="17:34" x14ac:dyDescent="0.35">
      <c r="Q4971" s="218"/>
      <c r="AH4971" s="233"/>
    </row>
    <row r="4972" spans="17:34" x14ac:dyDescent="0.35">
      <c r="Q4972" s="218"/>
      <c r="AH4972" s="233"/>
    </row>
    <row r="4973" spans="17:34" x14ac:dyDescent="0.35">
      <c r="Q4973" s="218"/>
      <c r="AH4973" s="233"/>
    </row>
    <row r="4974" spans="17:34" x14ac:dyDescent="0.35">
      <c r="Q4974" s="218"/>
      <c r="AH4974" s="233"/>
    </row>
    <row r="4975" spans="17:34" x14ac:dyDescent="0.35">
      <c r="Q4975" s="218"/>
      <c r="AH4975" s="233"/>
    </row>
    <row r="4976" spans="17:34" x14ac:dyDescent="0.35">
      <c r="Q4976" s="218"/>
      <c r="AH4976" s="233"/>
    </row>
    <row r="4977" spans="17:34" x14ac:dyDescent="0.35">
      <c r="Q4977" s="218"/>
      <c r="AH4977" s="233"/>
    </row>
    <row r="4978" spans="17:34" x14ac:dyDescent="0.35">
      <c r="Q4978" s="218"/>
      <c r="AH4978" s="233"/>
    </row>
    <row r="4979" spans="17:34" x14ac:dyDescent="0.35">
      <c r="Q4979" s="218"/>
      <c r="AH4979" s="233"/>
    </row>
    <row r="4980" spans="17:34" x14ac:dyDescent="0.35">
      <c r="Q4980" s="218"/>
      <c r="AH4980" s="233"/>
    </row>
    <row r="4981" spans="17:34" x14ac:dyDescent="0.35">
      <c r="Q4981" s="218"/>
      <c r="AH4981" s="233"/>
    </row>
    <row r="4982" spans="17:34" x14ac:dyDescent="0.35">
      <c r="Q4982" s="218"/>
      <c r="AH4982" s="233"/>
    </row>
    <row r="4983" spans="17:34" x14ac:dyDescent="0.35">
      <c r="Q4983" s="218"/>
      <c r="AH4983" s="233"/>
    </row>
    <row r="4984" spans="17:34" x14ac:dyDescent="0.35">
      <c r="Q4984" s="218"/>
      <c r="AH4984" s="233"/>
    </row>
    <row r="4985" spans="17:34" x14ac:dyDescent="0.35">
      <c r="Q4985" s="218"/>
      <c r="AH4985" s="233"/>
    </row>
    <row r="4986" spans="17:34" x14ac:dyDescent="0.35">
      <c r="Q4986" s="218"/>
      <c r="AH4986" s="233"/>
    </row>
    <row r="4987" spans="17:34" x14ac:dyDescent="0.35">
      <c r="Q4987" s="218"/>
      <c r="AH4987" s="233"/>
    </row>
    <row r="4988" spans="17:34" x14ac:dyDescent="0.35">
      <c r="Q4988" s="218"/>
      <c r="AH4988" s="233"/>
    </row>
    <row r="4989" spans="17:34" x14ac:dyDescent="0.35">
      <c r="Q4989" s="218"/>
      <c r="AH4989" s="233"/>
    </row>
    <row r="4990" spans="17:34" x14ac:dyDescent="0.35">
      <c r="Q4990" s="218"/>
      <c r="AH4990" s="233"/>
    </row>
    <row r="4991" spans="17:34" x14ac:dyDescent="0.35">
      <c r="Q4991" s="218"/>
      <c r="AH4991" s="233"/>
    </row>
    <row r="4992" spans="17:34" x14ac:dyDescent="0.35">
      <c r="Q4992" s="218"/>
      <c r="AH4992" s="233"/>
    </row>
    <row r="4993" spans="17:34" x14ac:dyDescent="0.35">
      <c r="Q4993" s="218"/>
      <c r="AH4993" s="233"/>
    </row>
    <row r="4994" spans="17:34" x14ac:dyDescent="0.35">
      <c r="Q4994" s="218"/>
      <c r="AH4994" s="233"/>
    </row>
    <row r="4995" spans="17:34" x14ac:dyDescent="0.35">
      <c r="Q4995" s="218"/>
      <c r="AH4995" s="233"/>
    </row>
    <row r="4996" spans="17:34" x14ac:dyDescent="0.35">
      <c r="Q4996" s="218"/>
      <c r="AH4996" s="233"/>
    </row>
    <row r="4997" spans="17:34" x14ac:dyDescent="0.35">
      <c r="Q4997" s="218"/>
      <c r="AH4997" s="233"/>
    </row>
    <row r="4998" spans="17:34" x14ac:dyDescent="0.35">
      <c r="Q4998" s="218"/>
      <c r="AH4998" s="233"/>
    </row>
    <row r="4999" spans="17:34" x14ac:dyDescent="0.35">
      <c r="Q4999" s="218"/>
      <c r="AH4999" s="233"/>
    </row>
    <row r="5000" spans="17:34" x14ac:dyDescent="0.35">
      <c r="Q5000" s="218"/>
      <c r="AH5000" s="233"/>
    </row>
    <row r="5001" spans="17:34" x14ac:dyDescent="0.35">
      <c r="Q5001" s="218"/>
      <c r="AH5001" s="233"/>
    </row>
    <row r="5002" spans="17:34" x14ac:dyDescent="0.35">
      <c r="Q5002" s="218"/>
      <c r="AH5002" s="233"/>
    </row>
    <row r="5003" spans="17:34" x14ac:dyDescent="0.35">
      <c r="Q5003" s="218"/>
      <c r="AH5003" s="233"/>
    </row>
    <row r="5004" spans="17:34" x14ac:dyDescent="0.35">
      <c r="Q5004" s="218"/>
      <c r="AH5004" s="233"/>
    </row>
    <row r="5005" spans="17:34" x14ac:dyDescent="0.35">
      <c r="Q5005" s="218"/>
      <c r="AH5005" s="233"/>
    </row>
    <row r="5006" spans="17:34" x14ac:dyDescent="0.35">
      <c r="Q5006" s="218"/>
      <c r="AH5006" s="233"/>
    </row>
    <row r="5007" spans="17:34" x14ac:dyDescent="0.35">
      <c r="Q5007" s="218"/>
      <c r="AH5007" s="233"/>
    </row>
    <row r="5008" spans="17:34" x14ac:dyDescent="0.35">
      <c r="Q5008" s="218"/>
      <c r="AH5008" s="233"/>
    </row>
    <row r="5009" spans="17:34" x14ac:dyDescent="0.35">
      <c r="Q5009" s="218"/>
      <c r="AH5009" s="233"/>
    </row>
    <row r="5010" spans="17:34" x14ac:dyDescent="0.35">
      <c r="Q5010" s="218"/>
      <c r="AH5010" s="233"/>
    </row>
    <row r="5011" spans="17:34" x14ac:dyDescent="0.35">
      <c r="Q5011" s="218"/>
      <c r="AH5011" s="233"/>
    </row>
    <row r="5012" spans="17:34" x14ac:dyDescent="0.35">
      <c r="Q5012" s="218"/>
      <c r="AH5012" s="233"/>
    </row>
    <row r="5013" spans="17:34" x14ac:dyDescent="0.35">
      <c r="Q5013" s="218"/>
      <c r="AH5013" s="233"/>
    </row>
    <row r="5014" spans="17:34" x14ac:dyDescent="0.35">
      <c r="Q5014" s="218"/>
      <c r="AH5014" s="233"/>
    </row>
    <row r="5015" spans="17:34" x14ac:dyDescent="0.35">
      <c r="Q5015" s="218"/>
      <c r="AH5015" s="233"/>
    </row>
    <row r="5016" spans="17:34" x14ac:dyDescent="0.35">
      <c r="Q5016" s="218"/>
      <c r="AH5016" s="233"/>
    </row>
    <row r="5017" spans="17:34" x14ac:dyDescent="0.35">
      <c r="Q5017" s="218"/>
      <c r="AH5017" s="233"/>
    </row>
    <row r="5018" spans="17:34" x14ac:dyDescent="0.35">
      <c r="Q5018" s="218"/>
      <c r="AH5018" s="233"/>
    </row>
    <row r="5019" spans="17:34" x14ac:dyDescent="0.35">
      <c r="Q5019" s="218"/>
      <c r="AH5019" s="233"/>
    </row>
    <row r="5020" spans="17:34" x14ac:dyDescent="0.35">
      <c r="Q5020" s="218"/>
      <c r="AH5020" s="233"/>
    </row>
    <row r="5021" spans="17:34" x14ac:dyDescent="0.35">
      <c r="Q5021" s="218"/>
      <c r="AH5021" s="233"/>
    </row>
    <row r="5022" spans="17:34" x14ac:dyDescent="0.35">
      <c r="Q5022" s="218"/>
      <c r="AH5022" s="233"/>
    </row>
    <row r="5023" spans="17:34" x14ac:dyDescent="0.35">
      <c r="Q5023" s="218"/>
      <c r="AH5023" s="233"/>
    </row>
    <row r="5024" spans="17:34" x14ac:dyDescent="0.35">
      <c r="Q5024" s="218"/>
      <c r="AH5024" s="233"/>
    </row>
    <row r="5025" spans="17:34" x14ac:dyDescent="0.35">
      <c r="Q5025" s="218"/>
      <c r="AH5025" s="233"/>
    </row>
    <row r="5026" spans="17:34" x14ac:dyDescent="0.35">
      <c r="Q5026" s="218"/>
      <c r="AH5026" s="233"/>
    </row>
    <row r="5027" spans="17:34" x14ac:dyDescent="0.35">
      <c r="Q5027" s="218"/>
      <c r="AH5027" s="233"/>
    </row>
    <row r="5028" spans="17:34" x14ac:dyDescent="0.35">
      <c r="Q5028" s="218"/>
      <c r="AH5028" s="233"/>
    </row>
    <row r="5029" spans="17:34" x14ac:dyDescent="0.35">
      <c r="Q5029" s="218"/>
      <c r="AH5029" s="233"/>
    </row>
    <row r="5030" spans="17:34" x14ac:dyDescent="0.35">
      <c r="Q5030" s="218"/>
      <c r="AH5030" s="233"/>
    </row>
    <row r="5031" spans="17:34" x14ac:dyDescent="0.35">
      <c r="Q5031" s="218"/>
      <c r="AH5031" s="233"/>
    </row>
    <row r="5032" spans="17:34" x14ac:dyDescent="0.35">
      <c r="Q5032" s="218"/>
      <c r="AH5032" s="233"/>
    </row>
    <row r="5033" spans="17:34" x14ac:dyDescent="0.35">
      <c r="Q5033" s="218"/>
      <c r="AH5033" s="233"/>
    </row>
    <row r="5034" spans="17:34" x14ac:dyDescent="0.35">
      <c r="Q5034" s="218"/>
      <c r="AH5034" s="233"/>
    </row>
    <row r="5035" spans="17:34" x14ac:dyDescent="0.35">
      <c r="Q5035" s="218"/>
      <c r="AH5035" s="233"/>
    </row>
    <row r="5036" spans="17:34" x14ac:dyDescent="0.35">
      <c r="Q5036" s="218"/>
      <c r="AH5036" s="233"/>
    </row>
    <row r="5037" spans="17:34" x14ac:dyDescent="0.35">
      <c r="Q5037" s="218"/>
      <c r="AH5037" s="233"/>
    </row>
    <row r="5038" spans="17:34" x14ac:dyDescent="0.35">
      <c r="Q5038" s="218"/>
      <c r="AH5038" s="233"/>
    </row>
    <row r="5039" spans="17:34" x14ac:dyDescent="0.35">
      <c r="Q5039" s="218"/>
      <c r="AH5039" s="233"/>
    </row>
    <row r="5040" spans="17:34" x14ac:dyDescent="0.35">
      <c r="Q5040" s="218"/>
      <c r="AH5040" s="233"/>
    </row>
    <row r="5041" spans="17:34" x14ac:dyDescent="0.35">
      <c r="Q5041" s="218"/>
      <c r="AH5041" s="233"/>
    </row>
    <row r="5042" spans="17:34" x14ac:dyDescent="0.35">
      <c r="Q5042" s="218"/>
      <c r="AH5042" s="233"/>
    </row>
    <row r="5043" spans="17:34" x14ac:dyDescent="0.35">
      <c r="Q5043" s="218"/>
      <c r="AH5043" s="233"/>
    </row>
    <row r="5044" spans="17:34" x14ac:dyDescent="0.35">
      <c r="Q5044" s="218"/>
      <c r="AH5044" s="233"/>
    </row>
    <row r="5045" spans="17:34" x14ac:dyDescent="0.35">
      <c r="Q5045" s="218"/>
      <c r="AH5045" s="233"/>
    </row>
    <row r="5046" spans="17:34" x14ac:dyDescent="0.35">
      <c r="Q5046" s="218"/>
      <c r="AH5046" s="233"/>
    </row>
    <row r="5047" spans="17:34" x14ac:dyDescent="0.35">
      <c r="Q5047" s="218"/>
      <c r="AH5047" s="233"/>
    </row>
    <row r="5048" spans="17:34" x14ac:dyDescent="0.35">
      <c r="Q5048" s="218"/>
      <c r="AH5048" s="233"/>
    </row>
    <row r="5049" spans="17:34" x14ac:dyDescent="0.35">
      <c r="Q5049" s="218"/>
      <c r="AH5049" s="233"/>
    </row>
    <row r="5050" spans="17:34" x14ac:dyDescent="0.35">
      <c r="Q5050" s="218"/>
      <c r="AH5050" s="233"/>
    </row>
    <row r="5051" spans="17:34" x14ac:dyDescent="0.35">
      <c r="Q5051" s="218"/>
      <c r="AH5051" s="233"/>
    </row>
    <row r="5052" spans="17:34" x14ac:dyDescent="0.35">
      <c r="Q5052" s="218"/>
      <c r="AH5052" s="233"/>
    </row>
    <row r="5053" spans="17:34" x14ac:dyDescent="0.35">
      <c r="Q5053" s="218"/>
      <c r="AH5053" s="233"/>
    </row>
    <row r="5054" spans="17:34" x14ac:dyDescent="0.35">
      <c r="Q5054" s="218"/>
      <c r="AH5054" s="233"/>
    </row>
    <row r="5055" spans="17:34" x14ac:dyDescent="0.35">
      <c r="Q5055" s="218"/>
      <c r="AH5055" s="233"/>
    </row>
    <row r="5056" spans="17:34" x14ac:dyDescent="0.35">
      <c r="Q5056" s="218"/>
      <c r="AH5056" s="233"/>
    </row>
    <row r="5057" spans="17:34" x14ac:dyDescent="0.35">
      <c r="Q5057" s="218"/>
      <c r="AH5057" s="233"/>
    </row>
    <row r="5058" spans="17:34" x14ac:dyDescent="0.35">
      <c r="Q5058" s="218"/>
      <c r="AH5058" s="233"/>
    </row>
    <row r="5059" spans="17:34" x14ac:dyDescent="0.35">
      <c r="Q5059" s="218"/>
      <c r="AH5059" s="233"/>
    </row>
    <row r="5060" spans="17:34" x14ac:dyDescent="0.35">
      <c r="Q5060" s="218"/>
      <c r="AH5060" s="233"/>
    </row>
    <row r="5061" spans="17:34" x14ac:dyDescent="0.35">
      <c r="Q5061" s="218"/>
      <c r="AH5061" s="233"/>
    </row>
    <row r="5062" spans="17:34" x14ac:dyDescent="0.35">
      <c r="Q5062" s="218"/>
      <c r="AH5062" s="233"/>
    </row>
    <row r="5063" spans="17:34" x14ac:dyDescent="0.35">
      <c r="Q5063" s="218"/>
      <c r="AH5063" s="233"/>
    </row>
    <row r="5064" spans="17:34" x14ac:dyDescent="0.35">
      <c r="Q5064" s="218"/>
      <c r="AH5064" s="233"/>
    </row>
    <row r="5065" spans="17:34" x14ac:dyDescent="0.35">
      <c r="Q5065" s="218"/>
      <c r="AH5065" s="233"/>
    </row>
    <row r="5066" spans="17:34" x14ac:dyDescent="0.35">
      <c r="Q5066" s="218"/>
      <c r="AH5066" s="233"/>
    </row>
    <row r="5067" spans="17:34" x14ac:dyDescent="0.35">
      <c r="Q5067" s="218"/>
      <c r="AH5067" s="233"/>
    </row>
    <row r="5068" spans="17:34" x14ac:dyDescent="0.35">
      <c r="Q5068" s="218"/>
      <c r="AH5068" s="233"/>
    </row>
    <row r="5069" spans="17:34" x14ac:dyDescent="0.35">
      <c r="Q5069" s="218"/>
      <c r="AH5069" s="233"/>
    </row>
    <row r="5070" spans="17:34" x14ac:dyDescent="0.35">
      <c r="Q5070" s="218"/>
      <c r="AH5070" s="233"/>
    </row>
    <row r="5071" spans="17:34" x14ac:dyDescent="0.35">
      <c r="Q5071" s="218"/>
      <c r="AH5071" s="233"/>
    </row>
    <row r="5072" spans="17:34" x14ac:dyDescent="0.35">
      <c r="Q5072" s="218"/>
      <c r="AH5072" s="233"/>
    </row>
    <row r="5073" spans="17:34" x14ac:dyDescent="0.35">
      <c r="Q5073" s="218"/>
      <c r="AH5073" s="233"/>
    </row>
    <row r="5074" spans="17:34" x14ac:dyDescent="0.35">
      <c r="Q5074" s="218"/>
      <c r="AH5074" s="233"/>
    </row>
    <row r="5075" spans="17:34" x14ac:dyDescent="0.35">
      <c r="Q5075" s="218"/>
      <c r="AH5075" s="233"/>
    </row>
    <row r="5076" spans="17:34" x14ac:dyDescent="0.35">
      <c r="Q5076" s="218"/>
      <c r="AH5076" s="233"/>
    </row>
    <row r="5077" spans="17:34" x14ac:dyDescent="0.35">
      <c r="Q5077" s="218"/>
      <c r="AH5077" s="233"/>
    </row>
    <row r="5078" spans="17:34" x14ac:dyDescent="0.35">
      <c r="Q5078" s="218"/>
      <c r="AH5078" s="233"/>
    </row>
    <row r="5079" spans="17:34" x14ac:dyDescent="0.35">
      <c r="Q5079" s="218"/>
      <c r="AH5079" s="233"/>
    </row>
    <row r="5080" spans="17:34" x14ac:dyDescent="0.35">
      <c r="Q5080" s="218"/>
      <c r="AH5080" s="233"/>
    </row>
    <row r="5081" spans="17:34" x14ac:dyDescent="0.35">
      <c r="Q5081" s="218"/>
      <c r="AH5081" s="233"/>
    </row>
    <row r="5082" spans="17:34" x14ac:dyDescent="0.35">
      <c r="Q5082" s="218"/>
      <c r="AH5082" s="233"/>
    </row>
    <row r="5083" spans="17:34" x14ac:dyDescent="0.35">
      <c r="Q5083" s="218"/>
      <c r="AH5083" s="233"/>
    </row>
    <row r="5084" spans="17:34" x14ac:dyDescent="0.35">
      <c r="Q5084" s="218"/>
      <c r="AH5084" s="233"/>
    </row>
    <row r="5085" spans="17:34" x14ac:dyDescent="0.35">
      <c r="Q5085" s="218"/>
      <c r="AH5085" s="233"/>
    </row>
    <row r="5086" spans="17:34" x14ac:dyDescent="0.35">
      <c r="Q5086" s="218"/>
      <c r="AH5086" s="233"/>
    </row>
    <row r="5087" spans="17:34" x14ac:dyDescent="0.35">
      <c r="Q5087" s="218"/>
      <c r="AH5087" s="233"/>
    </row>
    <row r="5088" spans="17:34" x14ac:dyDescent="0.35">
      <c r="Q5088" s="218"/>
      <c r="AH5088" s="233"/>
    </row>
    <row r="5089" spans="17:34" x14ac:dyDescent="0.35">
      <c r="Q5089" s="218"/>
      <c r="AH5089" s="233"/>
    </row>
    <row r="5090" spans="17:34" x14ac:dyDescent="0.35">
      <c r="Q5090" s="218"/>
      <c r="AH5090" s="233"/>
    </row>
    <row r="5091" spans="17:34" x14ac:dyDescent="0.35">
      <c r="Q5091" s="218"/>
      <c r="AH5091" s="233"/>
    </row>
    <row r="5092" spans="17:34" x14ac:dyDescent="0.35">
      <c r="Q5092" s="218"/>
      <c r="AH5092" s="233"/>
    </row>
    <row r="5093" spans="17:34" x14ac:dyDescent="0.35">
      <c r="Q5093" s="218"/>
      <c r="AH5093" s="233"/>
    </row>
    <row r="5094" spans="17:34" x14ac:dyDescent="0.35">
      <c r="Q5094" s="218"/>
      <c r="AH5094" s="233"/>
    </row>
    <row r="5095" spans="17:34" x14ac:dyDescent="0.35">
      <c r="Q5095" s="218"/>
      <c r="AH5095" s="233"/>
    </row>
    <row r="5096" spans="17:34" x14ac:dyDescent="0.35">
      <c r="Q5096" s="218"/>
      <c r="AH5096" s="233"/>
    </row>
    <row r="5097" spans="17:34" x14ac:dyDescent="0.35">
      <c r="Q5097" s="218"/>
      <c r="AH5097" s="233"/>
    </row>
    <row r="5098" spans="17:34" x14ac:dyDescent="0.35">
      <c r="Q5098" s="218"/>
      <c r="AH5098" s="233"/>
    </row>
    <row r="5099" spans="17:34" x14ac:dyDescent="0.35">
      <c r="Q5099" s="218"/>
      <c r="AH5099" s="233"/>
    </row>
    <row r="5100" spans="17:34" x14ac:dyDescent="0.35">
      <c r="Q5100" s="218"/>
      <c r="AH5100" s="233"/>
    </row>
    <row r="5101" spans="17:34" x14ac:dyDescent="0.35">
      <c r="Q5101" s="218"/>
      <c r="AH5101" s="233"/>
    </row>
    <row r="5102" spans="17:34" x14ac:dyDescent="0.35">
      <c r="Q5102" s="218"/>
      <c r="AH5102" s="233"/>
    </row>
    <row r="5103" spans="17:34" x14ac:dyDescent="0.35">
      <c r="Q5103" s="218"/>
      <c r="AH5103" s="233"/>
    </row>
    <row r="5104" spans="17:34" x14ac:dyDescent="0.35">
      <c r="Q5104" s="218"/>
      <c r="AH5104" s="233"/>
    </row>
    <row r="5105" spans="17:34" x14ac:dyDescent="0.35">
      <c r="Q5105" s="218"/>
      <c r="AH5105" s="233"/>
    </row>
    <row r="5106" spans="17:34" x14ac:dyDescent="0.35">
      <c r="Q5106" s="218"/>
      <c r="AH5106" s="233"/>
    </row>
    <row r="5107" spans="17:34" x14ac:dyDescent="0.35">
      <c r="Q5107" s="218"/>
      <c r="AH5107" s="233"/>
    </row>
    <row r="5108" spans="17:34" x14ac:dyDescent="0.35">
      <c r="Q5108" s="218"/>
      <c r="AH5108" s="233"/>
    </row>
    <row r="5109" spans="17:34" x14ac:dyDescent="0.35">
      <c r="Q5109" s="218"/>
      <c r="AH5109" s="233"/>
    </row>
    <row r="5110" spans="17:34" x14ac:dyDescent="0.35">
      <c r="Q5110" s="218"/>
      <c r="AH5110" s="233"/>
    </row>
    <row r="5111" spans="17:34" x14ac:dyDescent="0.35">
      <c r="Q5111" s="218"/>
      <c r="AH5111" s="233"/>
    </row>
    <row r="5112" spans="17:34" x14ac:dyDescent="0.35">
      <c r="Q5112" s="218"/>
      <c r="AH5112" s="233"/>
    </row>
    <row r="5113" spans="17:34" x14ac:dyDescent="0.35">
      <c r="Q5113" s="218"/>
      <c r="AH5113" s="233"/>
    </row>
    <row r="5114" spans="17:34" x14ac:dyDescent="0.35">
      <c r="Q5114" s="218"/>
      <c r="AH5114" s="233"/>
    </row>
    <row r="5115" spans="17:34" x14ac:dyDescent="0.35">
      <c r="Q5115" s="218"/>
      <c r="AH5115" s="233"/>
    </row>
    <row r="5116" spans="17:34" x14ac:dyDescent="0.35">
      <c r="Q5116" s="218"/>
      <c r="AH5116" s="233"/>
    </row>
    <row r="5117" spans="17:34" x14ac:dyDescent="0.35">
      <c r="Q5117" s="218"/>
      <c r="AH5117" s="233"/>
    </row>
    <row r="5118" spans="17:34" x14ac:dyDescent="0.35">
      <c r="Q5118" s="218"/>
      <c r="AH5118" s="233"/>
    </row>
    <row r="5119" spans="17:34" x14ac:dyDescent="0.35">
      <c r="Q5119" s="218"/>
      <c r="AH5119" s="233"/>
    </row>
    <row r="5120" spans="17:34" x14ac:dyDescent="0.35">
      <c r="Q5120" s="218"/>
      <c r="AH5120" s="233"/>
    </row>
    <row r="5121" spans="17:34" x14ac:dyDescent="0.35">
      <c r="Q5121" s="218"/>
      <c r="AH5121" s="233"/>
    </row>
    <row r="5122" spans="17:34" x14ac:dyDescent="0.35">
      <c r="Q5122" s="218"/>
      <c r="AH5122" s="233"/>
    </row>
    <row r="5123" spans="17:34" x14ac:dyDescent="0.35">
      <c r="Q5123" s="218"/>
      <c r="AH5123" s="233"/>
    </row>
    <row r="5124" spans="17:34" x14ac:dyDescent="0.35">
      <c r="Q5124" s="218"/>
      <c r="AH5124" s="233"/>
    </row>
    <row r="5125" spans="17:34" x14ac:dyDescent="0.35">
      <c r="Q5125" s="218"/>
      <c r="AH5125" s="233"/>
    </row>
    <row r="5126" spans="17:34" x14ac:dyDescent="0.35">
      <c r="Q5126" s="218"/>
      <c r="AH5126" s="233"/>
    </row>
    <row r="5127" spans="17:34" x14ac:dyDescent="0.35">
      <c r="Q5127" s="218"/>
      <c r="AH5127" s="233"/>
    </row>
    <row r="5128" spans="17:34" x14ac:dyDescent="0.35">
      <c r="Q5128" s="218"/>
      <c r="AH5128" s="233"/>
    </row>
    <row r="5129" spans="17:34" x14ac:dyDescent="0.35">
      <c r="Q5129" s="218"/>
      <c r="AH5129" s="233"/>
    </row>
    <row r="5130" spans="17:34" x14ac:dyDescent="0.35">
      <c r="Q5130" s="218"/>
      <c r="AH5130" s="233"/>
    </row>
    <row r="5131" spans="17:34" x14ac:dyDescent="0.35">
      <c r="Q5131" s="218"/>
      <c r="AH5131" s="233"/>
    </row>
    <row r="5132" spans="17:34" x14ac:dyDescent="0.35">
      <c r="Q5132" s="218"/>
      <c r="AH5132" s="233"/>
    </row>
    <row r="5133" spans="17:34" x14ac:dyDescent="0.35">
      <c r="Q5133" s="218"/>
      <c r="AH5133" s="233"/>
    </row>
    <row r="5134" spans="17:34" x14ac:dyDescent="0.35">
      <c r="Q5134" s="218"/>
      <c r="AH5134" s="233"/>
    </row>
    <row r="5135" spans="17:34" x14ac:dyDescent="0.35">
      <c r="Q5135" s="218"/>
      <c r="AH5135" s="233"/>
    </row>
    <row r="5136" spans="17:34" x14ac:dyDescent="0.35">
      <c r="Q5136" s="218"/>
      <c r="AH5136" s="233"/>
    </row>
    <row r="5137" spans="17:34" x14ac:dyDescent="0.35">
      <c r="Q5137" s="218"/>
      <c r="AH5137" s="233"/>
    </row>
    <row r="5138" spans="17:34" x14ac:dyDescent="0.35">
      <c r="Q5138" s="218"/>
      <c r="AH5138" s="233"/>
    </row>
    <row r="5139" spans="17:34" x14ac:dyDescent="0.35">
      <c r="Q5139" s="218"/>
      <c r="AH5139" s="233"/>
    </row>
    <row r="5140" spans="17:34" x14ac:dyDescent="0.35">
      <c r="Q5140" s="218"/>
      <c r="AH5140" s="233"/>
    </row>
    <row r="5141" spans="17:34" x14ac:dyDescent="0.35">
      <c r="Q5141" s="218"/>
      <c r="AH5141" s="233"/>
    </row>
    <row r="5142" spans="17:34" x14ac:dyDescent="0.35">
      <c r="Q5142" s="218"/>
      <c r="AH5142" s="233"/>
    </row>
    <row r="5143" spans="17:34" x14ac:dyDescent="0.35">
      <c r="Q5143" s="218"/>
      <c r="AH5143" s="233"/>
    </row>
    <row r="5144" spans="17:34" x14ac:dyDescent="0.35">
      <c r="Q5144" s="218"/>
      <c r="AH5144" s="233"/>
    </row>
    <row r="5145" spans="17:34" x14ac:dyDescent="0.35">
      <c r="Q5145" s="218"/>
      <c r="AH5145" s="233"/>
    </row>
    <row r="5146" spans="17:34" x14ac:dyDescent="0.35">
      <c r="Q5146" s="218"/>
      <c r="AH5146" s="233"/>
    </row>
    <row r="5147" spans="17:34" x14ac:dyDescent="0.35">
      <c r="Q5147" s="218"/>
      <c r="AH5147" s="233"/>
    </row>
    <row r="5148" spans="17:34" x14ac:dyDescent="0.35">
      <c r="Q5148" s="218"/>
      <c r="AH5148" s="233"/>
    </row>
    <row r="5149" spans="17:34" x14ac:dyDescent="0.35">
      <c r="Q5149" s="218"/>
      <c r="AH5149" s="233"/>
    </row>
    <row r="5150" spans="17:34" x14ac:dyDescent="0.35">
      <c r="Q5150" s="218"/>
      <c r="AH5150" s="233"/>
    </row>
    <row r="5151" spans="17:34" x14ac:dyDescent="0.35">
      <c r="Q5151" s="218"/>
      <c r="AH5151" s="233"/>
    </row>
    <row r="5152" spans="17:34" x14ac:dyDescent="0.35">
      <c r="Q5152" s="218"/>
      <c r="AH5152" s="233"/>
    </row>
    <row r="5153" spans="17:34" x14ac:dyDescent="0.35">
      <c r="Q5153" s="218"/>
      <c r="AH5153" s="233"/>
    </row>
    <row r="5154" spans="17:34" x14ac:dyDescent="0.35">
      <c r="Q5154" s="218"/>
      <c r="AH5154" s="233"/>
    </row>
    <row r="5155" spans="17:34" x14ac:dyDescent="0.35">
      <c r="Q5155" s="218"/>
      <c r="AH5155" s="233"/>
    </row>
    <row r="5156" spans="17:34" x14ac:dyDescent="0.35">
      <c r="Q5156" s="218"/>
      <c r="AH5156" s="233"/>
    </row>
    <row r="5157" spans="17:34" x14ac:dyDescent="0.35">
      <c r="Q5157" s="218"/>
      <c r="AH5157" s="233"/>
    </row>
    <row r="5158" spans="17:34" x14ac:dyDescent="0.35">
      <c r="Q5158" s="218"/>
      <c r="AH5158" s="233"/>
    </row>
    <row r="5159" spans="17:34" x14ac:dyDescent="0.35">
      <c r="Q5159" s="218"/>
      <c r="AH5159" s="233"/>
    </row>
    <row r="5160" spans="17:34" x14ac:dyDescent="0.35">
      <c r="Q5160" s="218"/>
      <c r="AH5160" s="233"/>
    </row>
    <row r="5161" spans="17:34" x14ac:dyDescent="0.35">
      <c r="Q5161" s="218"/>
      <c r="AH5161" s="233"/>
    </row>
    <row r="5162" spans="17:34" x14ac:dyDescent="0.35">
      <c r="Q5162" s="218"/>
      <c r="AH5162" s="233"/>
    </row>
    <row r="5163" spans="17:34" x14ac:dyDescent="0.35">
      <c r="Q5163" s="218"/>
      <c r="AH5163" s="233"/>
    </row>
    <row r="5164" spans="17:34" x14ac:dyDescent="0.35">
      <c r="Q5164" s="218"/>
      <c r="AH5164" s="233"/>
    </row>
    <row r="5165" spans="17:34" x14ac:dyDescent="0.35">
      <c r="Q5165" s="218"/>
      <c r="AH5165" s="233"/>
    </row>
    <row r="5166" spans="17:34" x14ac:dyDescent="0.35">
      <c r="Q5166" s="218"/>
      <c r="AH5166" s="233"/>
    </row>
    <row r="5167" spans="17:34" x14ac:dyDescent="0.35">
      <c r="Q5167" s="218"/>
      <c r="AH5167" s="233"/>
    </row>
    <row r="5168" spans="17:34" x14ac:dyDescent="0.35">
      <c r="Q5168" s="218"/>
      <c r="AH5168" s="233"/>
    </row>
    <row r="5169" spans="17:34" x14ac:dyDescent="0.35">
      <c r="Q5169" s="218"/>
      <c r="AH5169" s="233"/>
    </row>
    <row r="5170" spans="17:34" x14ac:dyDescent="0.35">
      <c r="Q5170" s="218"/>
      <c r="AH5170" s="233"/>
    </row>
    <row r="5171" spans="17:34" x14ac:dyDescent="0.35">
      <c r="Q5171" s="218"/>
      <c r="AH5171" s="233"/>
    </row>
    <row r="5172" spans="17:34" x14ac:dyDescent="0.35">
      <c r="Q5172" s="218"/>
      <c r="AH5172" s="233"/>
    </row>
    <row r="5173" spans="17:34" x14ac:dyDescent="0.35">
      <c r="Q5173" s="218"/>
      <c r="AH5173" s="233"/>
    </row>
    <row r="5174" spans="17:34" x14ac:dyDescent="0.35">
      <c r="Q5174" s="218"/>
      <c r="AH5174" s="233"/>
    </row>
    <row r="5175" spans="17:34" x14ac:dyDescent="0.35">
      <c r="Q5175" s="218"/>
      <c r="AH5175" s="233"/>
    </row>
    <row r="5176" spans="17:34" x14ac:dyDescent="0.35">
      <c r="Q5176" s="218"/>
      <c r="AH5176" s="233"/>
    </row>
    <row r="5177" spans="17:34" x14ac:dyDescent="0.35">
      <c r="Q5177" s="218"/>
      <c r="AH5177" s="233"/>
    </row>
    <row r="5178" spans="17:34" x14ac:dyDescent="0.35">
      <c r="Q5178" s="218"/>
      <c r="AH5178" s="233"/>
    </row>
    <row r="5179" spans="17:34" x14ac:dyDescent="0.35">
      <c r="Q5179" s="218"/>
      <c r="AH5179" s="233"/>
    </row>
    <row r="5180" spans="17:34" x14ac:dyDescent="0.35">
      <c r="Q5180" s="218"/>
      <c r="AH5180" s="233"/>
    </row>
    <row r="5181" spans="17:34" x14ac:dyDescent="0.35">
      <c r="Q5181" s="218"/>
      <c r="AH5181" s="233"/>
    </row>
    <row r="5182" spans="17:34" x14ac:dyDescent="0.35">
      <c r="Q5182" s="218"/>
      <c r="AH5182" s="233"/>
    </row>
    <row r="5183" spans="17:34" x14ac:dyDescent="0.35">
      <c r="Q5183" s="218"/>
      <c r="AH5183" s="233"/>
    </row>
    <row r="5184" spans="17:34" x14ac:dyDescent="0.35">
      <c r="Q5184" s="218"/>
      <c r="AH5184" s="233"/>
    </row>
    <row r="5185" spans="17:34" x14ac:dyDescent="0.35">
      <c r="Q5185" s="218"/>
      <c r="AH5185" s="233"/>
    </row>
    <row r="5186" spans="17:34" x14ac:dyDescent="0.35">
      <c r="Q5186" s="218"/>
      <c r="AH5186" s="233"/>
    </row>
    <row r="5187" spans="17:34" x14ac:dyDescent="0.35">
      <c r="Q5187" s="218"/>
      <c r="AH5187" s="233"/>
    </row>
    <row r="5188" spans="17:34" x14ac:dyDescent="0.35">
      <c r="Q5188" s="218"/>
      <c r="AH5188" s="233"/>
    </row>
    <row r="5189" spans="17:34" x14ac:dyDescent="0.35">
      <c r="Q5189" s="218"/>
      <c r="AH5189" s="233"/>
    </row>
    <row r="5190" spans="17:34" x14ac:dyDescent="0.35">
      <c r="Q5190" s="218"/>
      <c r="AH5190" s="233"/>
    </row>
    <row r="5191" spans="17:34" x14ac:dyDescent="0.35">
      <c r="Q5191" s="218"/>
      <c r="AH5191" s="233"/>
    </row>
    <row r="5192" spans="17:34" x14ac:dyDescent="0.35">
      <c r="Q5192" s="218"/>
      <c r="AH5192" s="233"/>
    </row>
    <row r="5193" spans="17:34" x14ac:dyDescent="0.35">
      <c r="Q5193" s="218"/>
      <c r="AH5193" s="233"/>
    </row>
    <row r="5194" spans="17:34" x14ac:dyDescent="0.35">
      <c r="Q5194" s="218"/>
      <c r="AH5194" s="233"/>
    </row>
    <row r="5195" spans="17:34" x14ac:dyDescent="0.35">
      <c r="Q5195" s="218"/>
      <c r="AH5195" s="233"/>
    </row>
    <row r="5196" spans="17:34" x14ac:dyDescent="0.35">
      <c r="Q5196" s="218"/>
      <c r="AH5196" s="233"/>
    </row>
    <row r="5197" spans="17:34" x14ac:dyDescent="0.35">
      <c r="Q5197" s="218"/>
      <c r="AH5197" s="233"/>
    </row>
    <row r="5198" spans="17:34" x14ac:dyDescent="0.35">
      <c r="Q5198" s="218"/>
      <c r="AH5198" s="233"/>
    </row>
    <row r="5199" spans="17:34" x14ac:dyDescent="0.35">
      <c r="Q5199" s="218"/>
      <c r="AH5199" s="233"/>
    </row>
    <row r="5200" spans="17:34" x14ac:dyDescent="0.35">
      <c r="Q5200" s="218"/>
      <c r="AH5200" s="233"/>
    </row>
    <row r="5201" spans="17:34" x14ac:dyDescent="0.35">
      <c r="Q5201" s="218"/>
      <c r="AH5201" s="233"/>
    </row>
    <row r="5202" spans="17:34" x14ac:dyDescent="0.35">
      <c r="Q5202" s="218"/>
      <c r="AH5202" s="233"/>
    </row>
    <row r="5203" spans="17:34" x14ac:dyDescent="0.35">
      <c r="Q5203" s="218"/>
      <c r="AH5203" s="233"/>
    </row>
    <row r="5204" spans="17:34" x14ac:dyDescent="0.35">
      <c r="Q5204" s="218"/>
      <c r="AH5204" s="233"/>
    </row>
    <row r="5205" spans="17:34" x14ac:dyDescent="0.35">
      <c r="Q5205" s="218"/>
      <c r="AH5205" s="233"/>
    </row>
    <row r="5206" spans="17:34" x14ac:dyDescent="0.35">
      <c r="Q5206" s="218"/>
      <c r="AH5206" s="233"/>
    </row>
    <row r="5207" spans="17:34" x14ac:dyDescent="0.35">
      <c r="Q5207" s="218"/>
      <c r="AH5207" s="233"/>
    </row>
    <row r="5208" spans="17:34" x14ac:dyDescent="0.35">
      <c r="Q5208" s="218"/>
      <c r="AH5208" s="233"/>
    </row>
    <row r="5209" spans="17:34" x14ac:dyDescent="0.35">
      <c r="Q5209" s="218"/>
      <c r="AH5209" s="233"/>
    </row>
    <row r="5210" spans="17:34" x14ac:dyDescent="0.35">
      <c r="Q5210" s="218"/>
      <c r="AH5210" s="233"/>
    </row>
    <row r="5211" spans="17:34" x14ac:dyDescent="0.35">
      <c r="Q5211" s="218"/>
      <c r="AH5211" s="233"/>
    </row>
    <row r="5212" spans="17:34" x14ac:dyDescent="0.35">
      <c r="Q5212" s="218"/>
      <c r="AH5212" s="233"/>
    </row>
    <row r="5213" spans="17:34" x14ac:dyDescent="0.35">
      <c r="Q5213" s="218"/>
      <c r="AH5213" s="233"/>
    </row>
    <row r="5214" spans="17:34" x14ac:dyDescent="0.35">
      <c r="Q5214" s="218"/>
      <c r="AH5214" s="233"/>
    </row>
    <row r="5215" spans="17:34" x14ac:dyDescent="0.35">
      <c r="Q5215" s="218"/>
      <c r="AH5215" s="233"/>
    </row>
    <row r="5216" spans="17:34" x14ac:dyDescent="0.35">
      <c r="Q5216" s="218"/>
      <c r="AH5216" s="233"/>
    </row>
    <row r="5217" spans="17:34" x14ac:dyDescent="0.35">
      <c r="Q5217" s="218"/>
      <c r="AH5217" s="233"/>
    </row>
    <row r="5218" spans="17:34" x14ac:dyDescent="0.35">
      <c r="Q5218" s="218"/>
      <c r="AH5218" s="233"/>
    </row>
    <row r="5219" spans="17:34" x14ac:dyDescent="0.35">
      <c r="Q5219" s="218"/>
      <c r="AH5219" s="233"/>
    </row>
    <row r="5220" spans="17:34" x14ac:dyDescent="0.35">
      <c r="Q5220" s="218"/>
      <c r="AH5220" s="233"/>
    </row>
    <row r="5221" spans="17:34" x14ac:dyDescent="0.35">
      <c r="Q5221" s="218"/>
      <c r="AH5221" s="233"/>
    </row>
    <row r="5222" spans="17:34" x14ac:dyDescent="0.35">
      <c r="Q5222" s="218"/>
      <c r="AH5222" s="233"/>
    </row>
    <row r="5223" spans="17:34" x14ac:dyDescent="0.35">
      <c r="Q5223" s="218"/>
      <c r="AH5223" s="233"/>
    </row>
    <row r="5224" spans="17:34" x14ac:dyDescent="0.35">
      <c r="Q5224" s="218"/>
      <c r="AH5224" s="233"/>
    </row>
    <row r="5225" spans="17:34" x14ac:dyDescent="0.35">
      <c r="Q5225" s="218"/>
      <c r="AH5225" s="233"/>
    </row>
    <row r="5226" spans="17:34" x14ac:dyDescent="0.35">
      <c r="Q5226" s="218"/>
      <c r="AH5226" s="233"/>
    </row>
    <row r="5227" spans="17:34" x14ac:dyDescent="0.35">
      <c r="Q5227" s="218"/>
      <c r="AH5227" s="233"/>
    </row>
    <row r="5228" spans="17:34" x14ac:dyDescent="0.35">
      <c r="Q5228" s="218"/>
      <c r="AH5228" s="233"/>
    </row>
    <row r="5229" spans="17:34" x14ac:dyDescent="0.35">
      <c r="Q5229" s="218"/>
      <c r="AH5229" s="233"/>
    </row>
    <row r="5230" spans="17:34" x14ac:dyDescent="0.35">
      <c r="Q5230" s="218"/>
      <c r="AH5230" s="233"/>
    </row>
    <row r="5231" spans="17:34" x14ac:dyDescent="0.35">
      <c r="Q5231" s="218"/>
      <c r="AH5231" s="233"/>
    </row>
    <row r="5232" spans="17:34" x14ac:dyDescent="0.35">
      <c r="Q5232" s="218"/>
      <c r="AH5232" s="233"/>
    </row>
    <row r="5233" spans="17:34" x14ac:dyDescent="0.35">
      <c r="Q5233" s="218"/>
      <c r="AH5233" s="233"/>
    </row>
    <row r="5234" spans="17:34" x14ac:dyDescent="0.35">
      <c r="Q5234" s="218"/>
      <c r="AH5234" s="233"/>
    </row>
    <row r="5235" spans="17:34" x14ac:dyDescent="0.35">
      <c r="Q5235" s="218"/>
      <c r="AH5235" s="233"/>
    </row>
    <row r="5236" spans="17:34" x14ac:dyDescent="0.35">
      <c r="Q5236" s="218"/>
      <c r="AH5236" s="233"/>
    </row>
    <row r="5237" spans="17:34" x14ac:dyDescent="0.35">
      <c r="Q5237" s="218"/>
      <c r="AH5237" s="233"/>
    </row>
    <row r="5238" spans="17:34" x14ac:dyDescent="0.35">
      <c r="Q5238" s="218"/>
      <c r="AH5238" s="233"/>
    </row>
    <row r="5239" spans="17:34" x14ac:dyDescent="0.35">
      <c r="Q5239" s="218"/>
      <c r="AH5239" s="233"/>
    </row>
    <row r="5240" spans="17:34" x14ac:dyDescent="0.35">
      <c r="Q5240" s="218"/>
      <c r="AH5240" s="233"/>
    </row>
    <row r="5241" spans="17:34" x14ac:dyDescent="0.35">
      <c r="Q5241" s="218"/>
      <c r="AH5241" s="233"/>
    </row>
    <row r="5242" spans="17:34" x14ac:dyDescent="0.35">
      <c r="Q5242" s="218"/>
      <c r="AH5242" s="233"/>
    </row>
    <row r="5243" spans="17:34" x14ac:dyDescent="0.35">
      <c r="Q5243" s="218"/>
      <c r="AH5243" s="233"/>
    </row>
    <row r="5244" spans="17:34" x14ac:dyDescent="0.35">
      <c r="Q5244" s="218"/>
      <c r="AH5244" s="233"/>
    </row>
    <row r="5245" spans="17:34" x14ac:dyDescent="0.35">
      <c r="Q5245" s="218"/>
      <c r="AH5245" s="233"/>
    </row>
    <row r="5246" spans="17:34" x14ac:dyDescent="0.35">
      <c r="Q5246" s="218"/>
      <c r="AH5246" s="233"/>
    </row>
    <row r="5247" spans="17:34" x14ac:dyDescent="0.35">
      <c r="Q5247" s="218"/>
      <c r="AH5247" s="233"/>
    </row>
    <row r="5248" spans="17:34" x14ac:dyDescent="0.35">
      <c r="Q5248" s="218"/>
      <c r="AH5248" s="233"/>
    </row>
    <row r="5249" spans="17:34" x14ac:dyDescent="0.35">
      <c r="Q5249" s="218"/>
      <c r="AH5249" s="233"/>
    </row>
    <row r="5250" spans="17:34" x14ac:dyDescent="0.35">
      <c r="Q5250" s="218"/>
      <c r="AH5250" s="233"/>
    </row>
    <row r="5251" spans="17:34" x14ac:dyDescent="0.35">
      <c r="Q5251" s="218"/>
      <c r="AH5251" s="233"/>
    </row>
    <row r="5252" spans="17:34" x14ac:dyDescent="0.35">
      <c r="Q5252" s="218"/>
      <c r="AH5252" s="233"/>
    </row>
    <row r="5253" spans="17:34" x14ac:dyDescent="0.35">
      <c r="Q5253" s="218"/>
      <c r="AH5253" s="233"/>
    </row>
    <row r="5254" spans="17:34" x14ac:dyDescent="0.35">
      <c r="Q5254" s="218"/>
      <c r="AH5254" s="233"/>
    </row>
    <row r="5255" spans="17:34" x14ac:dyDescent="0.35">
      <c r="Q5255" s="218"/>
      <c r="AH5255" s="233"/>
    </row>
    <row r="5256" spans="17:34" x14ac:dyDescent="0.35">
      <c r="Q5256" s="218"/>
      <c r="AH5256" s="233"/>
    </row>
    <row r="5257" spans="17:34" x14ac:dyDescent="0.35">
      <c r="Q5257" s="218"/>
      <c r="AH5257" s="233"/>
    </row>
    <row r="5258" spans="17:34" x14ac:dyDescent="0.35">
      <c r="Q5258" s="218"/>
      <c r="AH5258" s="233"/>
    </row>
    <row r="5259" spans="17:34" x14ac:dyDescent="0.35">
      <c r="Q5259" s="218"/>
      <c r="AH5259" s="233"/>
    </row>
    <row r="5260" spans="17:34" x14ac:dyDescent="0.35">
      <c r="Q5260" s="218"/>
      <c r="AH5260" s="233"/>
    </row>
    <row r="5261" spans="17:34" x14ac:dyDescent="0.35">
      <c r="Q5261" s="218"/>
      <c r="AH5261" s="233"/>
    </row>
    <row r="5262" spans="17:34" x14ac:dyDescent="0.35">
      <c r="Q5262" s="218"/>
      <c r="AH5262" s="233"/>
    </row>
    <row r="5263" spans="17:34" x14ac:dyDescent="0.35">
      <c r="Q5263" s="218"/>
      <c r="AH5263" s="233"/>
    </row>
    <row r="5264" spans="17:34" x14ac:dyDescent="0.35">
      <c r="Q5264" s="218"/>
      <c r="AH5264" s="233"/>
    </row>
    <row r="5265" spans="17:34" x14ac:dyDescent="0.35">
      <c r="Q5265" s="218"/>
      <c r="AH5265" s="233"/>
    </row>
    <row r="5266" spans="17:34" x14ac:dyDescent="0.35">
      <c r="Q5266" s="218"/>
      <c r="AH5266" s="233"/>
    </row>
    <row r="5267" spans="17:34" x14ac:dyDescent="0.35">
      <c r="Q5267" s="218"/>
      <c r="AH5267" s="233"/>
    </row>
    <row r="5268" spans="17:34" x14ac:dyDescent="0.35">
      <c r="Q5268" s="218"/>
      <c r="AH5268" s="233"/>
    </row>
    <row r="5269" spans="17:34" x14ac:dyDescent="0.35">
      <c r="Q5269" s="218"/>
      <c r="AH5269" s="233"/>
    </row>
    <row r="5270" spans="17:34" x14ac:dyDescent="0.35">
      <c r="Q5270" s="218"/>
      <c r="AH5270" s="233"/>
    </row>
    <row r="5271" spans="17:34" x14ac:dyDescent="0.35">
      <c r="Q5271" s="218"/>
      <c r="AH5271" s="233"/>
    </row>
    <row r="5272" spans="17:34" x14ac:dyDescent="0.35">
      <c r="Q5272" s="218"/>
      <c r="AH5272" s="233"/>
    </row>
    <row r="5273" spans="17:34" x14ac:dyDescent="0.35">
      <c r="Q5273" s="218"/>
      <c r="AH5273" s="233"/>
    </row>
    <row r="5274" spans="17:34" x14ac:dyDescent="0.35">
      <c r="Q5274" s="218"/>
      <c r="AH5274" s="233"/>
    </row>
    <row r="5275" spans="17:34" x14ac:dyDescent="0.35">
      <c r="Q5275" s="218"/>
      <c r="AH5275" s="233"/>
    </row>
    <row r="5276" spans="17:34" x14ac:dyDescent="0.35">
      <c r="Q5276" s="218"/>
      <c r="AH5276" s="233"/>
    </row>
    <row r="5277" spans="17:34" x14ac:dyDescent="0.35">
      <c r="Q5277" s="218"/>
      <c r="AH5277" s="233"/>
    </row>
    <row r="5278" spans="17:34" x14ac:dyDescent="0.35">
      <c r="Q5278" s="218"/>
      <c r="AH5278" s="233"/>
    </row>
    <row r="5279" spans="17:34" x14ac:dyDescent="0.35">
      <c r="Q5279" s="218"/>
      <c r="AH5279" s="233"/>
    </row>
    <row r="5280" spans="17:34" x14ac:dyDescent="0.35">
      <c r="Q5280" s="218"/>
      <c r="AH5280" s="233"/>
    </row>
    <row r="5281" spans="17:34" x14ac:dyDescent="0.35">
      <c r="Q5281" s="218"/>
      <c r="AH5281" s="233"/>
    </row>
    <row r="5282" spans="17:34" x14ac:dyDescent="0.35">
      <c r="Q5282" s="218"/>
      <c r="AH5282" s="233"/>
    </row>
    <row r="5283" spans="17:34" x14ac:dyDescent="0.35">
      <c r="Q5283" s="218"/>
      <c r="AH5283" s="233"/>
    </row>
    <row r="5284" spans="17:34" x14ac:dyDescent="0.35">
      <c r="Q5284" s="218"/>
      <c r="AH5284" s="233"/>
    </row>
    <row r="5285" spans="17:34" x14ac:dyDescent="0.35">
      <c r="Q5285" s="218"/>
      <c r="AH5285" s="233"/>
    </row>
    <row r="5286" spans="17:34" x14ac:dyDescent="0.35">
      <c r="Q5286" s="218"/>
      <c r="AH5286" s="233"/>
    </row>
    <row r="5287" spans="17:34" x14ac:dyDescent="0.35">
      <c r="Q5287" s="218"/>
      <c r="AH5287" s="233"/>
    </row>
    <row r="5288" spans="17:34" x14ac:dyDescent="0.35">
      <c r="Q5288" s="218"/>
      <c r="AH5288" s="233"/>
    </row>
    <row r="5289" spans="17:34" x14ac:dyDescent="0.35">
      <c r="Q5289" s="218"/>
      <c r="AH5289" s="233"/>
    </row>
    <row r="5290" spans="17:34" x14ac:dyDescent="0.35">
      <c r="Q5290" s="218"/>
      <c r="AH5290" s="233"/>
    </row>
    <row r="5291" spans="17:34" x14ac:dyDescent="0.35">
      <c r="Q5291" s="218"/>
      <c r="AH5291" s="233"/>
    </row>
    <row r="5292" spans="17:34" x14ac:dyDescent="0.35">
      <c r="Q5292" s="218"/>
      <c r="AH5292" s="233"/>
    </row>
    <row r="5293" spans="17:34" x14ac:dyDescent="0.35">
      <c r="Q5293" s="218"/>
      <c r="AH5293" s="233"/>
    </row>
    <row r="5294" spans="17:34" x14ac:dyDescent="0.35">
      <c r="Q5294" s="218"/>
      <c r="AH5294" s="233"/>
    </row>
    <row r="5295" spans="17:34" x14ac:dyDescent="0.35">
      <c r="Q5295" s="218"/>
      <c r="AH5295" s="233"/>
    </row>
    <row r="5296" spans="17:34" x14ac:dyDescent="0.35">
      <c r="Q5296" s="218"/>
      <c r="AH5296" s="233"/>
    </row>
    <row r="5297" spans="17:34" x14ac:dyDescent="0.35">
      <c r="Q5297" s="218"/>
      <c r="AH5297" s="233"/>
    </row>
    <row r="5298" spans="17:34" x14ac:dyDescent="0.35">
      <c r="Q5298" s="218"/>
      <c r="AH5298" s="233"/>
    </row>
    <row r="5299" spans="17:34" x14ac:dyDescent="0.35">
      <c r="Q5299" s="218"/>
      <c r="AH5299" s="233"/>
    </row>
    <row r="5300" spans="17:34" x14ac:dyDescent="0.35">
      <c r="Q5300" s="218"/>
      <c r="AH5300" s="233"/>
    </row>
    <row r="5301" spans="17:34" x14ac:dyDescent="0.35">
      <c r="Q5301" s="218"/>
      <c r="AH5301" s="233"/>
    </row>
    <row r="5302" spans="17:34" x14ac:dyDescent="0.35">
      <c r="Q5302" s="218"/>
      <c r="AH5302" s="233"/>
    </row>
    <row r="5303" spans="17:34" x14ac:dyDescent="0.35">
      <c r="Q5303" s="218"/>
      <c r="AH5303" s="233"/>
    </row>
    <row r="5304" spans="17:34" x14ac:dyDescent="0.35">
      <c r="Q5304" s="218"/>
      <c r="AH5304" s="233"/>
    </row>
    <row r="5305" spans="17:34" x14ac:dyDescent="0.35">
      <c r="Q5305" s="218"/>
      <c r="AH5305" s="233"/>
    </row>
    <row r="5306" spans="17:34" x14ac:dyDescent="0.35">
      <c r="Q5306" s="218"/>
      <c r="AH5306" s="233"/>
    </row>
    <row r="5307" spans="17:34" x14ac:dyDescent="0.35">
      <c r="Q5307" s="218"/>
      <c r="AH5307" s="233"/>
    </row>
    <row r="5308" spans="17:34" x14ac:dyDescent="0.35">
      <c r="Q5308" s="218"/>
      <c r="AH5308" s="233"/>
    </row>
    <row r="5309" spans="17:34" x14ac:dyDescent="0.35">
      <c r="Q5309" s="218"/>
      <c r="AH5309" s="233"/>
    </row>
    <row r="5310" spans="17:34" x14ac:dyDescent="0.35">
      <c r="Q5310" s="218"/>
      <c r="AH5310" s="233"/>
    </row>
    <row r="5311" spans="17:34" x14ac:dyDescent="0.35">
      <c r="Q5311" s="218"/>
      <c r="AH5311" s="233"/>
    </row>
    <row r="5312" spans="17:34" x14ac:dyDescent="0.35">
      <c r="Q5312" s="218"/>
      <c r="AH5312" s="233"/>
    </row>
    <row r="5313" spans="17:34" x14ac:dyDescent="0.35">
      <c r="Q5313" s="218"/>
      <c r="AH5313" s="233"/>
    </row>
    <row r="5314" spans="17:34" x14ac:dyDescent="0.35">
      <c r="Q5314" s="218"/>
      <c r="AH5314" s="233"/>
    </row>
    <row r="5315" spans="17:34" x14ac:dyDescent="0.35">
      <c r="Q5315" s="218"/>
      <c r="AH5315" s="233"/>
    </row>
    <row r="5316" spans="17:34" x14ac:dyDescent="0.35">
      <c r="Q5316" s="218"/>
      <c r="AH5316" s="233"/>
    </row>
    <row r="5317" spans="17:34" x14ac:dyDescent="0.35">
      <c r="Q5317" s="218"/>
      <c r="AH5317" s="233"/>
    </row>
    <row r="5318" spans="17:34" x14ac:dyDescent="0.35">
      <c r="Q5318" s="218"/>
      <c r="AH5318" s="233"/>
    </row>
    <row r="5319" spans="17:34" x14ac:dyDescent="0.35">
      <c r="Q5319" s="218"/>
      <c r="AH5319" s="233"/>
    </row>
    <row r="5320" spans="17:34" x14ac:dyDescent="0.35">
      <c r="Q5320" s="218"/>
      <c r="AH5320" s="233"/>
    </row>
    <row r="5321" spans="17:34" x14ac:dyDescent="0.35">
      <c r="Q5321" s="218"/>
      <c r="AH5321" s="233"/>
    </row>
    <row r="5322" spans="17:34" x14ac:dyDescent="0.35">
      <c r="Q5322" s="218"/>
      <c r="AH5322" s="233"/>
    </row>
    <row r="5323" spans="17:34" x14ac:dyDescent="0.35">
      <c r="Q5323" s="218"/>
      <c r="AH5323" s="233"/>
    </row>
    <row r="5324" spans="17:34" x14ac:dyDescent="0.35">
      <c r="Q5324" s="218"/>
      <c r="AH5324" s="233"/>
    </row>
    <row r="5325" spans="17:34" x14ac:dyDescent="0.35">
      <c r="Q5325" s="218"/>
      <c r="AH5325" s="233"/>
    </row>
    <row r="5326" spans="17:34" x14ac:dyDescent="0.35">
      <c r="Q5326" s="218"/>
      <c r="AH5326" s="233"/>
    </row>
    <row r="5327" spans="17:34" x14ac:dyDescent="0.35">
      <c r="Q5327" s="218"/>
      <c r="AH5327" s="233"/>
    </row>
    <row r="5328" spans="17:34" x14ac:dyDescent="0.35">
      <c r="Q5328" s="218"/>
      <c r="AH5328" s="233"/>
    </row>
    <row r="5329" spans="17:34" x14ac:dyDescent="0.35">
      <c r="Q5329" s="218"/>
      <c r="AH5329" s="233"/>
    </row>
    <row r="5330" spans="17:34" x14ac:dyDescent="0.35">
      <c r="Q5330" s="218"/>
      <c r="AH5330" s="233"/>
    </row>
    <row r="5331" spans="17:34" x14ac:dyDescent="0.35">
      <c r="Q5331" s="218"/>
      <c r="AH5331" s="233"/>
    </row>
    <row r="5332" spans="17:34" x14ac:dyDescent="0.35">
      <c r="Q5332" s="218"/>
      <c r="AH5332" s="233"/>
    </row>
    <row r="5333" spans="17:34" x14ac:dyDescent="0.35">
      <c r="Q5333" s="218"/>
      <c r="AH5333" s="233"/>
    </row>
    <row r="5334" spans="17:34" x14ac:dyDescent="0.35">
      <c r="Q5334" s="218"/>
      <c r="AH5334" s="233"/>
    </row>
    <row r="5335" spans="17:34" x14ac:dyDescent="0.35">
      <c r="Q5335" s="218"/>
      <c r="AH5335" s="233"/>
    </row>
    <row r="5336" spans="17:34" x14ac:dyDescent="0.35">
      <c r="Q5336" s="218"/>
      <c r="AH5336" s="233"/>
    </row>
    <row r="5337" spans="17:34" x14ac:dyDescent="0.35">
      <c r="Q5337" s="218"/>
      <c r="AH5337" s="233"/>
    </row>
    <row r="5338" spans="17:34" x14ac:dyDescent="0.35">
      <c r="Q5338" s="218"/>
      <c r="AH5338" s="233"/>
    </row>
    <row r="5339" spans="17:34" x14ac:dyDescent="0.35">
      <c r="Q5339" s="218"/>
      <c r="AH5339" s="233"/>
    </row>
    <row r="5340" spans="17:34" x14ac:dyDescent="0.35">
      <c r="Q5340" s="218"/>
      <c r="AH5340" s="233"/>
    </row>
    <row r="5341" spans="17:34" x14ac:dyDescent="0.35">
      <c r="Q5341" s="218"/>
      <c r="AH5341" s="233"/>
    </row>
    <row r="5342" spans="17:34" x14ac:dyDescent="0.35">
      <c r="Q5342" s="218"/>
      <c r="AH5342" s="233"/>
    </row>
    <row r="5343" spans="17:34" x14ac:dyDescent="0.35">
      <c r="Q5343" s="218"/>
      <c r="AH5343" s="233"/>
    </row>
    <row r="5344" spans="17:34" x14ac:dyDescent="0.35">
      <c r="Q5344" s="218"/>
      <c r="AH5344" s="233"/>
    </row>
    <row r="5345" spans="17:34" x14ac:dyDescent="0.35">
      <c r="Q5345" s="218"/>
      <c r="AH5345" s="233"/>
    </row>
    <row r="5346" spans="17:34" x14ac:dyDescent="0.35">
      <c r="Q5346" s="218"/>
      <c r="AH5346" s="233"/>
    </row>
    <row r="5347" spans="17:34" x14ac:dyDescent="0.35">
      <c r="Q5347" s="218"/>
      <c r="AH5347" s="233"/>
    </row>
    <row r="5348" spans="17:34" x14ac:dyDescent="0.35">
      <c r="Q5348" s="218"/>
      <c r="AH5348" s="233"/>
    </row>
    <row r="5349" spans="17:34" x14ac:dyDescent="0.35">
      <c r="Q5349" s="218"/>
      <c r="AH5349" s="233"/>
    </row>
    <row r="5350" spans="17:34" x14ac:dyDescent="0.35">
      <c r="Q5350" s="218"/>
      <c r="AH5350" s="233"/>
    </row>
    <row r="5351" spans="17:34" x14ac:dyDescent="0.35">
      <c r="Q5351" s="218"/>
      <c r="AH5351" s="233"/>
    </row>
    <row r="5352" spans="17:34" x14ac:dyDescent="0.35">
      <c r="Q5352" s="218"/>
      <c r="AH5352" s="233"/>
    </row>
    <row r="5353" spans="17:34" x14ac:dyDescent="0.35">
      <c r="Q5353" s="218"/>
      <c r="AH5353" s="233"/>
    </row>
    <row r="5354" spans="17:34" x14ac:dyDescent="0.35">
      <c r="Q5354" s="218"/>
      <c r="AH5354" s="233"/>
    </row>
    <row r="5355" spans="17:34" x14ac:dyDescent="0.35">
      <c r="Q5355" s="218"/>
      <c r="AH5355" s="233"/>
    </row>
    <row r="5356" spans="17:34" x14ac:dyDescent="0.35">
      <c r="Q5356" s="218"/>
      <c r="AH5356" s="233"/>
    </row>
    <row r="5357" spans="17:34" x14ac:dyDescent="0.35">
      <c r="Q5357" s="218"/>
      <c r="AH5357" s="233"/>
    </row>
    <row r="5358" spans="17:34" x14ac:dyDescent="0.35">
      <c r="Q5358" s="218"/>
      <c r="AH5358" s="233"/>
    </row>
    <row r="5359" spans="17:34" x14ac:dyDescent="0.35">
      <c r="Q5359" s="218"/>
      <c r="AH5359" s="233"/>
    </row>
    <row r="5360" spans="17:34" x14ac:dyDescent="0.35">
      <c r="Q5360" s="218"/>
      <c r="AH5360" s="233"/>
    </row>
    <row r="5361" spans="17:34" x14ac:dyDescent="0.35">
      <c r="Q5361" s="218"/>
      <c r="AH5361" s="233"/>
    </row>
    <row r="5362" spans="17:34" x14ac:dyDescent="0.35">
      <c r="Q5362" s="218"/>
      <c r="AH5362" s="233"/>
    </row>
    <row r="5363" spans="17:34" x14ac:dyDescent="0.35">
      <c r="Q5363" s="218"/>
      <c r="AH5363" s="233"/>
    </row>
    <row r="5364" spans="17:34" x14ac:dyDescent="0.35">
      <c r="Q5364" s="218"/>
      <c r="AH5364" s="233"/>
    </row>
    <row r="5365" spans="17:34" x14ac:dyDescent="0.35">
      <c r="Q5365" s="218"/>
      <c r="AH5365" s="233"/>
    </row>
    <row r="5366" spans="17:34" x14ac:dyDescent="0.35">
      <c r="Q5366" s="218"/>
      <c r="AH5366" s="233"/>
    </row>
    <row r="5367" spans="17:34" x14ac:dyDescent="0.35">
      <c r="Q5367" s="218"/>
      <c r="AH5367" s="233"/>
    </row>
    <row r="5368" spans="17:34" x14ac:dyDescent="0.35">
      <c r="Q5368" s="218"/>
      <c r="AH5368" s="233"/>
    </row>
    <row r="5369" spans="17:34" x14ac:dyDescent="0.35">
      <c r="Q5369" s="218"/>
      <c r="AH5369" s="233"/>
    </row>
    <row r="5370" spans="17:34" x14ac:dyDescent="0.35">
      <c r="Q5370" s="218"/>
      <c r="AH5370" s="233"/>
    </row>
    <row r="5371" spans="17:34" x14ac:dyDescent="0.35">
      <c r="Q5371" s="218"/>
      <c r="AH5371" s="233"/>
    </row>
    <row r="5372" spans="17:34" x14ac:dyDescent="0.35">
      <c r="Q5372" s="218"/>
      <c r="AH5372" s="233"/>
    </row>
    <row r="5373" spans="17:34" x14ac:dyDescent="0.35">
      <c r="Q5373" s="218"/>
      <c r="AH5373" s="233"/>
    </row>
    <row r="5374" spans="17:34" x14ac:dyDescent="0.35">
      <c r="Q5374" s="218"/>
      <c r="AH5374" s="233"/>
    </row>
    <row r="5375" spans="17:34" x14ac:dyDescent="0.35">
      <c r="Q5375" s="218"/>
      <c r="AH5375" s="233"/>
    </row>
    <row r="5376" spans="17:34" x14ac:dyDescent="0.35">
      <c r="Q5376" s="218"/>
      <c r="AH5376" s="233"/>
    </row>
    <row r="5377" spans="17:34" x14ac:dyDescent="0.35">
      <c r="Q5377" s="218"/>
      <c r="AH5377" s="233"/>
    </row>
    <row r="5378" spans="17:34" x14ac:dyDescent="0.35">
      <c r="Q5378" s="218"/>
      <c r="AH5378" s="233"/>
    </row>
    <row r="5379" spans="17:34" x14ac:dyDescent="0.35">
      <c r="Q5379" s="218"/>
      <c r="AH5379" s="233"/>
    </row>
    <row r="5380" spans="17:34" x14ac:dyDescent="0.35">
      <c r="Q5380" s="218"/>
      <c r="AH5380" s="233"/>
    </row>
    <row r="5381" spans="17:34" x14ac:dyDescent="0.35">
      <c r="Q5381" s="218"/>
      <c r="AH5381" s="233"/>
    </row>
    <row r="5382" spans="17:34" x14ac:dyDescent="0.35">
      <c r="Q5382" s="218"/>
      <c r="AH5382" s="233"/>
    </row>
    <row r="5383" spans="17:34" x14ac:dyDescent="0.35">
      <c r="Q5383" s="218"/>
      <c r="AH5383" s="233"/>
    </row>
    <row r="5384" spans="17:34" x14ac:dyDescent="0.35">
      <c r="Q5384" s="218"/>
      <c r="AH5384" s="233"/>
    </row>
    <row r="5385" spans="17:34" x14ac:dyDescent="0.35">
      <c r="Q5385" s="218"/>
      <c r="AH5385" s="233"/>
    </row>
    <row r="5386" spans="17:34" x14ac:dyDescent="0.35">
      <c r="Q5386" s="218"/>
      <c r="AH5386" s="233"/>
    </row>
    <row r="5387" spans="17:34" x14ac:dyDescent="0.35">
      <c r="Q5387" s="218"/>
      <c r="AH5387" s="233"/>
    </row>
    <row r="5388" spans="17:34" x14ac:dyDescent="0.35">
      <c r="Q5388" s="218"/>
      <c r="AH5388" s="233"/>
    </row>
    <row r="5389" spans="17:34" x14ac:dyDescent="0.35">
      <c r="Q5389" s="218"/>
      <c r="AH5389" s="233"/>
    </row>
    <row r="5390" spans="17:34" x14ac:dyDescent="0.35">
      <c r="Q5390" s="218"/>
      <c r="AH5390" s="233"/>
    </row>
    <row r="5391" spans="17:34" x14ac:dyDescent="0.35">
      <c r="Q5391" s="218"/>
      <c r="AH5391" s="233"/>
    </row>
    <row r="5392" spans="17:34" x14ac:dyDescent="0.35">
      <c r="Q5392" s="218"/>
      <c r="AH5392" s="233"/>
    </row>
    <row r="5393" spans="17:34" x14ac:dyDescent="0.35">
      <c r="Q5393" s="218"/>
      <c r="AH5393" s="233"/>
    </row>
    <row r="5394" spans="17:34" x14ac:dyDescent="0.35">
      <c r="Q5394" s="218"/>
      <c r="AH5394" s="233"/>
    </row>
    <row r="5395" spans="17:34" x14ac:dyDescent="0.35">
      <c r="Q5395" s="218"/>
      <c r="AH5395" s="233"/>
    </row>
    <row r="5396" spans="17:34" x14ac:dyDescent="0.35">
      <c r="Q5396" s="218"/>
      <c r="AH5396" s="233"/>
    </row>
    <row r="5397" spans="17:34" x14ac:dyDescent="0.35">
      <c r="Q5397" s="218"/>
      <c r="AH5397" s="233"/>
    </row>
    <row r="5398" spans="17:34" x14ac:dyDescent="0.35">
      <c r="Q5398" s="218"/>
      <c r="AH5398" s="233"/>
    </row>
    <row r="5399" spans="17:34" x14ac:dyDescent="0.35">
      <c r="Q5399" s="218"/>
      <c r="AH5399" s="233"/>
    </row>
    <row r="5400" spans="17:34" x14ac:dyDescent="0.35">
      <c r="Q5400" s="218"/>
      <c r="AH5400" s="233"/>
    </row>
    <row r="5401" spans="17:34" x14ac:dyDescent="0.35">
      <c r="Q5401" s="218"/>
      <c r="AH5401" s="233"/>
    </row>
    <row r="5402" spans="17:34" x14ac:dyDescent="0.35">
      <c r="Q5402" s="218"/>
      <c r="AH5402" s="233"/>
    </row>
    <row r="5403" spans="17:34" x14ac:dyDescent="0.35">
      <c r="Q5403" s="218"/>
      <c r="AH5403" s="233"/>
    </row>
    <row r="5404" spans="17:34" x14ac:dyDescent="0.35">
      <c r="Q5404" s="218"/>
      <c r="AH5404" s="233"/>
    </row>
    <row r="5405" spans="17:34" x14ac:dyDescent="0.35">
      <c r="Q5405" s="218"/>
      <c r="AH5405" s="233"/>
    </row>
    <row r="5406" spans="17:34" x14ac:dyDescent="0.35">
      <c r="Q5406" s="218"/>
      <c r="AH5406" s="233"/>
    </row>
    <row r="5407" spans="17:34" x14ac:dyDescent="0.35">
      <c r="Q5407" s="218"/>
      <c r="AH5407" s="233"/>
    </row>
    <row r="5408" spans="17:34" x14ac:dyDescent="0.35">
      <c r="Q5408" s="218"/>
      <c r="AH5408" s="233"/>
    </row>
    <row r="5409" spans="17:34" x14ac:dyDescent="0.35">
      <c r="Q5409" s="218"/>
      <c r="AH5409" s="233"/>
    </row>
    <row r="5410" spans="17:34" x14ac:dyDescent="0.35">
      <c r="Q5410" s="218"/>
      <c r="AH5410" s="233"/>
    </row>
    <row r="5411" spans="17:34" x14ac:dyDescent="0.35">
      <c r="Q5411" s="218"/>
      <c r="AH5411" s="233"/>
    </row>
    <row r="5412" spans="17:34" x14ac:dyDescent="0.35">
      <c r="Q5412" s="218"/>
      <c r="AH5412" s="233"/>
    </row>
    <row r="5413" spans="17:34" x14ac:dyDescent="0.35">
      <c r="Q5413" s="218"/>
      <c r="AH5413" s="233"/>
    </row>
    <row r="5414" spans="17:34" x14ac:dyDescent="0.35">
      <c r="Q5414" s="218"/>
      <c r="AH5414" s="233"/>
    </row>
    <row r="5415" spans="17:34" x14ac:dyDescent="0.35">
      <c r="Q5415" s="218"/>
      <c r="AH5415" s="233"/>
    </row>
    <row r="5416" spans="17:34" x14ac:dyDescent="0.35">
      <c r="Q5416" s="218"/>
      <c r="AH5416" s="233"/>
    </row>
    <row r="5417" spans="17:34" x14ac:dyDescent="0.35">
      <c r="Q5417" s="218"/>
      <c r="AH5417" s="233"/>
    </row>
    <row r="5418" spans="17:34" x14ac:dyDescent="0.35">
      <c r="Q5418" s="218"/>
      <c r="AH5418" s="233"/>
    </row>
    <row r="5419" spans="17:34" x14ac:dyDescent="0.35">
      <c r="Q5419" s="218"/>
      <c r="AH5419" s="233"/>
    </row>
    <row r="5420" spans="17:34" x14ac:dyDescent="0.35">
      <c r="Q5420" s="218"/>
      <c r="AH5420" s="233"/>
    </row>
    <row r="5421" spans="17:34" x14ac:dyDescent="0.35">
      <c r="Q5421" s="218"/>
      <c r="AH5421" s="233"/>
    </row>
    <row r="5422" spans="17:34" x14ac:dyDescent="0.35">
      <c r="Q5422" s="218"/>
      <c r="AH5422" s="233"/>
    </row>
    <row r="5423" spans="17:34" x14ac:dyDescent="0.35">
      <c r="Q5423" s="218"/>
      <c r="AH5423" s="233"/>
    </row>
    <row r="5424" spans="17:34" x14ac:dyDescent="0.35">
      <c r="Q5424" s="218"/>
      <c r="AH5424" s="233"/>
    </row>
    <row r="5425" spans="17:34" x14ac:dyDescent="0.35">
      <c r="Q5425" s="218"/>
      <c r="AH5425" s="233"/>
    </row>
    <row r="5426" spans="17:34" x14ac:dyDescent="0.35">
      <c r="Q5426" s="218"/>
      <c r="AH5426" s="233"/>
    </row>
    <row r="5427" spans="17:34" x14ac:dyDescent="0.35">
      <c r="Q5427" s="218"/>
      <c r="AH5427" s="233"/>
    </row>
    <row r="5428" spans="17:34" x14ac:dyDescent="0.35">
      <c r="Q5428" s="218"/>
      <c r="AH5428" s="233"/>
    </row>
    <row r="5429" spans="17:34" x14ac:dyDescent="0.35">
      <c r="Q5429" s="218"/>
      <c r="AH5429" s="233"/>
    </row>
    <row r="5430" spans="17:34" x14ac:dyDescent="0.35">
      <c r="Q5430" s="218"/>
      <c r="AH5430" s="233"/>
    </row>
    <row r="5431" spans="17:34" x14ac:dyDescent="0.35">
      <c r="Q5431" s="218"/>
      <c r="AH5431" s="233"/>
    </row>
    <row r="5432" spans="17:34" x14ac:dyDescent="0.35">
      <c r="Q5432" s="218"/>
      <c r="AH5432" s="233"/>
    </row>
    <row r="5433" spans="17:34" x14ac:dyDescent="0.35">
      <c r="Q5433" s="218"/>
      <c r="AH5433" s="233"/>
    </row>
    <row r="5434" spans="17:34" x14ac:dyDescent="0.35">
      <c r="Q5434" s="218"/>
      <c r="AH5434" s="233"/>
    </row>
    <row r="5435" spans="17:34" x14ac:dyDescent="0.35">
      <c r="Q5435" s="218"/>
      <c r="AH5435" s="233"/>
    </row>
    <row r="5436" spans="17:34" x14ac:dyDescent="0.35">
      <c r="Q5436" s="218"/>
      <c r="AH5436" s="233"/>
    </row>
    <row r="5437" spans="17:34" x14ac:dyDescent="0.35">
      <c r="Q5437" s="218"/>
      <c r="AH5437" s="233"/>
    </row>
    <row r="5438" spans="17:34" x14ac:dyDescent="0.35">
      <c r="Q5438" s="218"/>
      <c r="AH5438" s="233"/>
    </row>
    <row r="5439" spans="17:34" x14ac:dyDescent="0.35">
      <c r="Q5439" s="218"/>
      <c r="AH5439" s="233"/>
    </row>
    <row r="5440" spans="17:34" x14ac:dyDescent="0.35">
      <c r="Q5440" s="218"/>
      <c r="AH5440" s="233"/>
    </row>
    <row r="5441" spans="17:34" x14ac:dyDescent="0.35">
      <c r="Q5441" s="218"/>
      <c r="AH5441" s="233"/>
    </row>
    <row r="5442" spans="17:34" x14ac:dyDescent="0.35">
      <c r="Q5442" s="218"/>
      <c r="AH5442" s="233"/>
    </row>
    <row r="5443" spans="17:34" x14ac:dyDescent="0.35">
      <c r="Q5443" s="218"/>
      <c r="AH5443" s="233"/>
    </row>
    <row r="5444" spans="17:34" x14ac:dyDescent="0.35">
      <c r="Q5444" s="218"/>
      <c r="AH5444" s="233"/>
    </row>
    <row r="5445" spans="17:34" x14ac:dyDescent="0.35">
      <c r="Q5445" s="218"/>
      <c r="AH5445" s="233"/>
    </row>
    <row r="5446" spans="17:34" x14ac:dyDescent="0.35">
      <c r="Q5446" s="218"/>
      <c r="AH5446" s="233"/>
    </row>
    <row r="5447" spans="17:34" x14ac:dyDescent="0.35">
      <c r="Q5447" s="218"/>
      <c r="AH5447" s="233"/>
    </row>
    <row r="5448" spans="17:34" x14ac:dyDescent="0.35">
      <c r="Q5448" s="218"/>
      <c r="AH5448" s="233"/>
    </row>
    <row r="5449" spans="17:34" x14ac:dyDescent="0.35">
      <c r="Q5449" s="218"/>
      <c r="AH5449" s="233"/>
    </row>
    <row r="5450" spans="17:34" x14ac:dyDescent="0.35">
      <c r="Q5450" s="218"/>
      <c r="AH5450" s="233"/>
    </row>
    <row r="5451" spans="17:34" x14ac:dyDescent="0.35">
      <c r="Q5451" s="218"/>
      <c r="AH5451" s="233"/>
    </row>
    <row r="5452" spans="17:34" x14ac:dyDescent="0.35">
      <c r="Q5452" s="218"/>
      <c r="AH5452" s="233"/>
    </row>
    <row r="5453" spans="17:34" x14ac:dyDescent="0.35">
      <c r="Q5453" s="218"/>
      <c r="AH5453" s="233"/>
    </row>
    <row r="5454" spans="17:34" x14ac:dyDescent="0.35">
      <c r="Q5454" s="218"/>
      <c r="AH5454" s="233"/>
    </row>
    <row r="5455" spans="17:34" x14ac:dyDescent="0.35">
      <c r="Q5455" s="218"/>
      <c r="AH5455" s="233"/>
    </row>
    <row r="5456" spans="17:34" x14ac:dyDescent="0.35">
      <c r="Q5456" s="218"/>
      <c r="AH5456" s="233"/>
    </row>
    <row r="5457" spans="17:34" x14ac:dyDescent="0.35">
      <c r="Q5457" s="218"/>
      <c r="AH5457" s="233"/>
    </row>
    <row r="5458" spans="17:34" x14ac:dyDescent="0.35">
      <c r="Q5458" s="218"/>
      <c r="AH5458" s="233"/>
    </row>
    <row r="5459" spans="17:34" x14ac:dyDescent="0.35">
      <c r="Q5459" s="218"/>
      <c r="AH5459" s="233"/>
    </row>
    <row r="5460" spans="17:34" x14ac:dyDescent="0.35">
      <c r="Q5460" s="218"/>
      <c r="AH5460" s="233"/>
    </row>
    <row r="5461" spans="17:34" x14ac:dyDescent="0.35">
      <c r="Q5461" s="218"/>
      <c r="AH5461" s="233"/>
    </row>
    <row r="5462" spans="17:34" x14ac:dyDescent="0.35">
      <c r="Q5462" s="218"/>
      <c r="AH5462" s="233"/>
    </row>
    <row r="5463" spans="17:34" x14ac:dyDescent="0.35">
      <c r="Q5463" s="218"/>
      <c r="AH5463" s="233"/>
    </row>
    <row r="5464" spans="17:34" x14ac:dyDescent="0.35">
      <c r="Q5464" s="218"/>
      <c r="AH5464" s="233"/>
    </row>
    <row r="5465" spans="17:34" x14ac:dyDescent="0.35">
      <c r="Q5465" s="218"/>
      <c r="AH5465" s="233"/>
    </row>
    <row r="5466" spans="17:34" x14ac:dyDescent="0.35">
      <c r="Q5466" s="218"/>
      <c r="AH5466" s="233"/>
    </row>
    <row r="5467" spans="17:34" x14ac:dyDescent="0.35">
      <c r="Q5467" s="218"/>
      <c r="AH5467" s="233"/>
    </row>
    <row r="5468" spans="17:34" x14ac:dyDescent="0.35">
      <c r="Q5468" s="218"/>
      <c r="AH5468" s="233"/>
    </row>
    <row r="5469" spans="17:34" x14ac:dyDescent="0.35">
      <c r="Q5469" s="218"/>
      <c r="AH5469" s="233"/>
    </row>
    <row r="5470" spans="17:34" x14ac:dyDescent="0.35">
      <c r="Q5470" s="218"/>
      <c r="AH5470" s="233"/>
    </row>
    <row r="5471" spans="17:34" x14ac:dyDescent="0.35">
      <c r="Q5471" s="218"/>
      <c r="AH5471" s="233"/>
    </row>
    <row r="5472" spans="17:34" x14ac:dyDescent="0.35">
      <c r="Q5472" s="218"/>
      <c r="AH5472" s="233"/>
    </row>
    <row r="5473" spans="17:34" x14ac:dyDescent="0.35">
      <c r="Q5473" s="218"/>
      <c r="AH5473" s="233"/>
    </row>
    <row r="5474" spans="17:34" x14ac:dyDescent="0.35">
      <c r="Q5474" s="218"/>
      <c r="AH5474" s="233"/>
    </row>
    <row r="5475" spans="17:34" x14ac:dyDescent="0.35">
      <c r="Q5475" s="218"/>
      <c r="AH5475" s="233"/>
    </row>
    <row r="5476" spans="17:34" x14ac:dyDescent="0.35">
      <c r="Q5476" s="218"/>
      <c r="AH5476" s="233"/>
    </row>
    <row r="5477" spans="17:34" x14ac:dyDescent="0.35">
      <c r="Q5477" s="218"/>
      <c r="AH5477" s="233"/>
    </row>
    <row r="5478" spans="17:34" x14ac:dyDescent="0.35">
      <c r="Q5478" s="218"/>
      <c r="AH5478" s="233"/>
    </row>
    <row r="5479" spans="17:34" x14ac:dyDescent="0.35">
      <c r="Q5479" s="218"/>
      <c r="AH5479" s="233"/>
    </row>
    <row r="5480" spans="17:34" x14ac:dyDescent="0.35">
      <c r="Q5480" s="218"/>
      <c r="AH5480" s="233"/>
    </row>
    <row r="5481" spans="17:34" x14ac:dyDescent="0.35">
      <c r="Q5481" s="218"/>
      <c r="AH5481" s="233"/>
    </row>
    <row r="5482" spans="17:34" x14ac:dyDescent="0.35">
      <c r="Q5482" s="218"/>
      <c r="AH5482" s="233"/>
    </row>
    <row r="5483" spans="17:34" x14ac:dyDescent="0.35">
      <c r="Q5483" s="218"/>
      <c r="AH5483" s="233"/>
    </row>
    <row r="5484" spans="17:34" x14ac:dyDescent="0.35">
      <c r="Q5484" s="218"/>
      <c r="AH5484" s="233"/>
    </row>
    <row r="5485" spans="17:34" x14ac:dyDescent="0.35">
      <c r="Q5485" s="218"/>
      <c r="AH5485" s="233"/>
    </row>
    <row r="5486" spans="17:34" x14ac:dyDescent="0.35">
      <c r="Q5486" s="218"/>
      <c r="AH5486" s="233"/>
    </row>
    <row r="5487" spans="17:34" x14ac:dyDescent="0.35">
      <c r="Q5487" s="218"/>
      <c r="AH5487" s="233"/>
    </row>
    <row r="5488" spans="17:34" x14ac:dyDescent="0.35">
      <c r="Q5488" s="218"/>
      <c r="AH5488" s="233"/>
    </row>
    <row r="5489" spans="17:34" x14ac:dyDescent="0.35">
      <c r="Q5489" s="218"/>
      <c r="AH5489" s="233"/>
    </row>
    <row r="5490" spans="17:34" x14ac:dyDescent="0.35">
      <c r="Q5490" s="218"/>
      <c r="AH5490" s="233"/>
    </row>
    <row r="5491" spans="17:34" x14ac:dyDescent="0.35">
      <c r="Q5491" s="218"/>
      <c r="AH5491" s="233"/>
    </row>
    <row r="5492" spans="17:34" x14ac:dyDescent="0.35">
      <c r="Q5492" s="218"/>
      <c r="AH5492" s="233"/>
    </row>
    <row r="5493" spans="17:34" x14ac:dyDescent="0.35">
      <c r="Q5493" s="218"/>
      <c r="AH5493" s="233"/>
    </row>
    <row r="5494" spans="17:34" x14ac:dyDescent="0.35">
      <c r="Q5494" s="218"/>
      <c r="AH5494" s="233"/>
    </row>
    <row r="5495" spans="17:34" x14ac:dyDescent="0.35">
      <c r="Q5495" s="218"/>
      <c r="AH5495" s="233"/>
    </row>
    <row r="5496" spans="17:34" x14ac:dyDescent="0.35">
      <c r="Q5496" s="218"/>
      <c r="AH5496" s="233"/>
    </row>
    <row r="5497" spans="17:34" x14ac:dyDescent="0.35">
      <c r="Q5497" s="218"/>
      <c r="AH5497" s="233"/>
    </row>
    <row r="5498" spans="17:34" x14ac:dyDescent="0.35">
      <c r="Q5498" s="218"/>
      <c r="AH5498" s="233"/>
    </row>
    <row r="5499" spans="17:34" x14ac:dyDescent="0.35">
      <c r="Q5499" s="218"/>
      <c r="AH5499" s="233"/>
    </row>
    <row r="5500" spans="17:34" x14ac:dyDescent="0.35">
      <c r="Q5500" s="218"/>
      <c r="AH5500" s="233"/>
    </row>
    <row r="5501" spans="17:34" x14ac:dyDescent="0.35">
      <c r="Q5501" s="218"/>
      <c r="AH5501" s="233"/>
    </row>
    <row r="5502" spans="17:34" x14ac:dyDescent="0.35">
      <c r="Q5502" s="218"/>
      <c r="AH5502" s="233"/>
    </row>
    <row r="5503" spans="17:34" x14ac:dyDescent="0.35">
      <c r="Q5503" s="218"/>
      <c r="AH5503" s="233"/>
    </row>
    <row r="5504" spans="17:34" x14ac:dyDescent="0.35">
      <c r="Q5504" s="218"/>
      <c r="AH5504" s="233"/>
    </row>
    <row r="5505" spans="17:34" x14ac:dyDescent="0.35">
      <c r="Q5505" s="218"/>
      <c r="AH5505" s="233"/>
    </row>
    <row r="5506" spans="17:34" x14ac:dyDescent="0.35">
      <c r="Q5506" s="218"/>
      <c r="AH5506" s="233"/>
    </row>
    <row r="5507" spans="17:34" x14ac:dyDescent="0.35">
      <c r="Q5507" s="218"/>
      <c r="AH5507" s="233"/>
    </row>
    <row r="5508" spans="17:34" x14ac:dyDescent="0.35">
      <c r="Q5508" s="218"/>
      <c r="AH5508" s="233"/>
    </row>
    <row r="5509" spans="17:34" x14ac:dyDescent="0.35">
      <c r="Q5509" s="218"/>
      <c r="AH5509" s="233"/>
    </row>
    <row r="5510" spans="17:34" x14ac:dyDescent="0.35">
      <c r="Q5510" s="218"/>
      <c r="AH5510" s="233"/>
    </row>
    <row r="5511" spans="17:34" x14ac:dyDescent="0.35">
      <c r="Q5511" s="218"/>
      <c r="AH5511" s="233"/>
    </row>
    <row r="5512" spans="17:34" x14ac:dyDescent="0.35">
      <c r="Q5512" s="218"/>
      <c r="AH5512" s="233"/>
    </row>
    <row r="5513" spans="17:34" x14ac:dyDescent="0.35">
      <c r="Q5513" s="218"/>
      <c r="AH5513" s="233"/>
    </row>
    <row r="5514" spans="17:34" x14ac:dyDescent="0.35">
      <c r="Q5514" s="218"/>
      <c r="AH5514" s="233"/>
    </row>
    <row r="5515" spans="17:34" x14ac:dyDescent="0.35">
      <c r="Q5515" s="218"/>
      <c r="AH5515" s="233"/>
    </row>
    <row r="5516" spans="17:34" x14ac:dyDescent="0.35">
      <c r="Q5516" s="218"/>
      <c r="AH5516" s="233"/>
    </row>
    <row r="5517" spans="17:34" x14ac:dyDescent="0.35">
      <c r="Q5517" s="218"/>
      <c r="AH5517" s="233"/>
    </row>
    <row r="5518" spans="17:34" x14ac:dyDescent="0.35">
      <c r="Q5518" s="218"/>
      <c r="AH5518" s="233"/>
    </row>
    <row r="5519" spans="17:34" x14ac:dyDescent="0.35">
      <c r="Q5519" s="218"/>
      <c r="AH5519" s="233"/>
    </row>
    <row r="5520" spans="17:34" x14ac:dyDescent="0.35">
      <c r="Q5520" s="218"/>
      <c r="AH5520" s="233"/>
    </row>
    <row r="5521" spans="17:34" x14ac:dyDescent="0.35">
      <c r="Q5521" s="218"/>
      <c r="AH5521" s="233"/>
    </row>
    <row r="5522" spans="17:34" x14ac:dyDescent="0.35">
      <c r="Q5522" s="218"/>
      <c r="AH5522" s="233"/>
    </row>
    <row r="5523" spans="17:34" x14ac:dyDescent="0.35">
      <c r="Q5523" s="218"/>
      <c r="AH5523" s="233"/>
    </row>
    <row r="5524" spans="17:34" x14ac:dyDescent="0.35">
      <c r="Q5524" s="218"/>
      <c r="AH5524" s="233"/>
    </row>
    <row r="5525" spans="17:34" x14ac:dyDescent="0.35">
      <c r="Q5525" s="218"/>
      <c r="AH5525" s="233"/>
    </row>
    <row r="5526" spans="17:34" x14ac:dyDescent="0.35">
      <c r="Q5526" s="218"/>
      <c r="AH5526" s="233"/>
    </row>
    <row r="5527" spans="17:34" x14ac:dyDescent="0.35">
      <c r="Q5527" s="218"/>
      <c r="AH5527" s="233"/>
    </row>
    <row r="5528" spans="17:34" x14ac:dyDescent="0.35">
      <c r="Q5528" s="218"/>
      <c r="AH5528" s="233"/>
    </row>
    <row r="5529" spans="17:34" x14ac:dyDescent="0.35">
      <c r="Q5529" s="218"/>
      <c r="AH5529" s="233"/>
    </row>
    <row r="5530" spans="17:34" x14ac:dyDescent="0.35">
      <c r="Q5530" s="218"/>
      <c r="AH5530" s="233"/>
    </row>
    <row r="5531" spans="17:34" x14ac:dyDescent="0.35">
      <c r="Q5531" s="218"/>
      <c r="AH5531" s="233"/>
    </row>
    <row r="5532" spans="17:34" x14ac:dyDescent="0.35">
      <c r="Q5532" s="218"/>
      <c r="AH5532" s="233"/>
    </row>
    <row r="5533" spans="17:34" x14ac:dyDescent="0.35">
      <c r="Q5533" s="218"/>
      <c r="AH5533" s="233"/>
    </row>
    <row r="5534" spans="17:34" x14ac:dyDescent="0.35">
      <c r="Q5534" s="218"/>
      <c r="AH5534" s="233"/>
    </row>
    <row r="5535" spans="17:34" x14ac:dyDescent="0.35">
      <c r="Q5535" s="218"/>
      <c r="AH5535" s="233"/>
    </row>
    <row r="5536" spans="17:34" x14ac:dyDescent="0.35">
      <c r="Q5536" s="218"/>
      <c r="AH5536" s="233"/>
    </row>
    <row r="5537" spans="17:34" x14ac:dyDescent="0.35">
      <c r="Q5537" s="218"/>
      <c r="AH5537" s="233"/>
    </row>
    <row r="5538" spans="17:34" x14ac:dyDescent="0.35">
      <c r="Q5538" s="218"/>
      <c r="AH5538" s="233"/>
    </row>
    <row r="5539" spans="17:34" x14ac:dyDescent="0.35">
      <c r="Q5539" s="218"/>
      <c r="AH5539" s="233"/>
    </row>
    <row r="5540" spans="17:34" x14ac:dyDescent="0.35">
      <c r="Q5540" s="218"/>
      <c r="AH5540" s="233"/>
    </row>
    <row r="5541" spans="17:34" x14ac:dyDescent="0.35">
      <c r="Q5541" s="218"/>
      <c r="AH5541" s="233"/>
    </row>
    <row r="5542" spans="17:34" x14ac:dyDescent="0.35">
      <c r="Q5542" s="218"/>
      <c r="AH5542" s="233"/>
    </row>
    <row r="5543" spans="17:34" x14ac:dyDescent="0.35">
      <c r="Q5543" s="218"/>
      <c r="AH5543" s="233"/>
    </row>
    <row r="5544" spans="17:34" x14ac:dyDescent="0.35">
      <c r="Q5544" s="218"/>
      <c r="AH5544" s="233"/>
    </row>
    <row r="5545" spans="17:34" x14ac:dyDescent="0.35">
      <c r="Q5545" s="218"/>
      <c r="AH5545" s="233"/>
    </row>
    <row r="5546" spans="17:34" x14ac:dyDescent="0.35">
      <c r="Q5546" s="218"/>
      <c r="AH5546" s="233"/>
    </row>
    <row r="5547" spans="17:34" x14ac:dyDescent="0.35">
      <c r="Q5547" s="218"/>
      <c r="AH5547" s="233"/>
    </row>
    <row r="5548" spans="17:34" x14ac:dyDescent="0.35">
      <c r="Q5548" s="218"/>
      <c r="AH5548" s="233"/>
    </row>
    <row r="5549" spans="17:34" x14ac:dyDescent="0.35">
      <c r="Q5549" s="218"/>
      <c r="AH5549" s="233"/>
    </row>
    <row r="5550" spans="17:34" x14ac:dyDescent="0.35">
      <c r="Q5550" s="218"/>
      <c r="AH5550" s="233"/>
    </row>
    <row r="5551" spans="17:34" x14ac:dyDescent="0.35">
      <c r="Q5551" s="218"/>
      <c r="AH5551" s="233"/>
    </row>
    <row r="5552" spans="17:34" x14ac:dyDescent="0.35">
      <c r="Q5552" s="218"/>
      <c r="AH5552" s="233"/>
    </row>
    <row r="5553" spans="17:34" x14ac:dyDescent="0.35">
      <c r="Q5553" s="218"/>
      <c r="AH5553" s="233"/>
    </row>
    <row r="5554" spans="17:34" x14ac:dyDescent="0.35">
      <c r="Q5554" s="218"/>
      <c r="AH5554" s="233"/>
    </row>
    <row r="5555" spans="17:34" x14ac:dyDescent="0.35">
      <c r="Q5555" s="218"/>
      <c r="AH5555" s="233"/>
    </row>
    <row r="5556" spans="17:34" x14ac:dyDescent="0.35">
      <c r="Q5556" s="218"/>
      <c r="AH5556" s="233"/>
    </row>
    <row r="5557" spans="17:34" x14ac:dyDescent="0.35">
      <c r="Q5557" s="218"/>
      <c r="AH5557" s="233"/>
    </row>
    <row r="5558" spans="17:34" x14ac:dyDescent="0.35">
      <c r="Q5558" s="218"/>
      <c r="AH5558" s="233"/>
    </row>
    <row r="5559" spans="17:34" x14ac:dyDescent="0.35">
      <c r="Q5559" s="218"/>
      <c r="AH5559" s="233"/>
    </row>
    <row r="5560" spans="17:34" x14ac:dyDescent="0.35">
      <c r="Q5560" s="218"/>
      <c r="AH5560" s="233"/>
    </row>
    <row r="5561" spans="17:34" x14ac:dyDescent="0.35">
      <c r="Q5561" s="218"/>
      <c r="AH5561" s="233"/>
    </row>
    <row r="5562" spans="17:34" x14ac:dyDescent="0.35">
      <c r="Q5562" s="218"/>
      <c r="AH5562" s="233"/>
    </row>
    <row r="5563" spans="17:34" x14ac:dyDescent="0.35">
      <c r="Q5563" s="218"/>
      <c r="AH5563" s="233"/>
    </row>
    <row r="5564" spans="17:34" x14ac:dyDescent="0.35">
      <c r="Q5564" s="218"/>
      <c r="AH5564" s="233"/>
    </row>
    <row r="5565" spans="17:34" x14ac:dyDescent="0.35">
      <c r="Q5565" s="218"/>
      <c r="AH5565" s="233"/>
    </row>
    <row r="5566" spans="17:34" x14ac:dyDescent="0.35">
      <c r="Q5566" s="218"/>
      <c r="AH5566" s="233"/>
    </row>
    <row r="5567" spans="17:34" x14ac:dyDescent="0.35">
      <c r="Q5567" s="218"/>
      <c r="AH5567" s="233"/>
    </row>
    <row r="5568" spans="17:34" x14ac:dyDescent="0.35">
      <c r="Q5568" s="218"/>
      <c r="AH5568" s="233"/>
    </row>
    <row r="5569" spans="17:34" x14ac:dyDescent="0.35">
      <c r="Q5569" s="218"/>
      <c r="AH5569" s="233"/>
    </row>
    <row r="5570" spans="17:34" x14ac:dyDescent="0.35">
      <c r="Q5570" s="218"/>
      <c r="AH5570" s="233"/>
    </row>
    <row r="5571" spans="17:34" x14ac:dyDescent="0.35">
      <c r="Q5571" s="218"/>
      <c r="AH5571" s="233"/>
    </row>
    <row r="5572" spans="17:34" x14ac:dyDescent="0.35">
      <c r="Q5572" s="218"/>
      <c r="AH5572" s="233"/>
    </row>
    <row r="5573" spans="17:34" x14ac:dyDescent="0.35">
      <c r="Q5573" s="218"/>
      <c r="AH5573" s="233"/>
    </row>
    <row r="5574" spans="17:34" x14ac:dyDescent="0.35">
      <c r="Q5574" s="218"/>
      <c r="AH5574" s="233"/>
    </row>
    <row r="5575" spans="17:34" x14ac:dyDescent="0.35">
      <c r="Q5575" s="218"/>
      <c r="AH5575" s="233"/>
    </row>
    <row r="5576" spans="17:34" x14ac:dyDescent="0.35">
      <c r="Q5576" s="218"/>
      <c r="AH5576" s="233"/>
    </row>
    <row r="5577" spans="17:34" x14ac:dyDescent="0.35">
      <c r="Q5577" s="218"/>
      <c r="AH5577" s="233"/>
    </row>
    <row r="5578" spans="17:34" x14ac:dyDescent="0.35">
      <c r="Q5578" s="218"/>
      <c r="AH5578" s="233"/>
    </row>
    <row r="5579" spans="17:34" x14ac:dyDescent="0.35">
      <c r="Q5579" s="218"/>
      <c r="AH5579" s="233"/>
    </row>
    <row r="5580" spans="17:34" x14ac:dyDescent="0.35">
      <c r="Q5580" s="218"/>
      <c r="AH5580" s="233"/>
    </row>
    <row r="5581" spans="17:34" x14ac:dyDescent="0.35">
      <c r="Q5581" s="218"/>
      <c r="AH5581" s="233"/>
    </row>
    <row r="5582" spans="17:34" x14ac:dyDescent="0.35">
      <c r="Q5582" s="218"/>
      <c r="AH5582" s="233"/>
    </row>
    <row r="5583" spans="17:34" x14ac:dyDescent="0.35">
      <c r="Q5583" s="218"/>
      <c r="AH5583" s="233"/>
    </row>
    <row r="5584" spans="17:34" x14ac:dyDescent="0.35">
      <c r="Q5584" s="218"/>
      <c r="AH5584" s="233"/>
    </row>
    <row r="5585" spans="17:34" x14ac:dyDescent="0.35">
      <c r="Q5585" s="218"/>
      <c r="AH5585" s="233"/>
    </row>
    <row r="5586" spans="17:34" x14ac:dyDescent="0.35">
      <c r="Q5586" s="218"/>
      <c r="AH5586" s="233"/>
    </row>
    <row r="5587" spans="17:34" x14ac:dyDescent="0.35">
      <c r="Q5587" s="218"/>
      <c r="AH5587" s="233"/>
    </row>
    <row r="5588" spans="17:34" x14ac:dyDescent="0.35">
      <c r="Q5588" s="218"/>
      <c r="AH5588" s="233"/>
    </row>
    <row r="5589" spans="17:34" x14ac:dyDescent="0.35">
      <c r="Q5589" s="218"/>
      <c r="AH5589" s="233"/>
    </row>
    <row r="5590" spans="17:34" x14ac:dyDescent="0.35">
      <c r="Q5590" s="218"/>
      <c r="AH5590" s="233"/>
    </row>
    <row r="5591" spans="17:34" x14ac:dyDescent="0.35">
      <c r="Q5591" s="218"/>
      <c r="AH5591" s="233"/>
    </row>
    <row r="5592" spans="17:34" x14ac:dyDescent="0.35">
      <c r="Q5592" s="218"/>
      <c r="AH5592" s="233"/>
    </row>
    <row r="5593" spans="17:34" x14ac:dyDescent="0.35">
      <c r="Q5593" s="218"/>
      <c r="AH5593" s="233"/>
    </row>
    <row r="5594" spans="17:34" x14ac:dyDescent="0.35">
      <c r="Q5594" s="218"/>
      <c r="AH5594" s="233"/>
    </row>
    <row r="5595" spans="17:34" x14ac:dyDescent="0.35">
      <c r="Q5595" s="218"/>
      <c r="AH5595" s="233"/>
    </row>
    <row r="5596" spans="17:34" x14ac:dyDescent="0.35">
      <c r="Q5596" s="218"/>
      <c r="AH5596" s="233"/>
    </row>
    <row r="5597" spans="17:34" x14ac:dyDescent="0.35">
      <c r="Q5597" s="218"/>
      <c r="AH5597" s="233"/>
    </row>
    <row r="5598" spans="17:34" x14ac:dyDescent="0.35">
      <c r="Q5598" s="218"/>
      <c r="AH5598" s="233"/>
    </row>
    <row r="5599" spans="17:34" x14ac:dyDescent="0.35">
      <c r="Q5599" s="218"/>
      <c r="AH5599" s="233"/>
    </row>
    <row r="5600" spans="17:34" x14ac:dyDescent="0.35">
      <c r="Q5600" s="218"/>
      <c r="AH5600" s="233"/>
    </row>
    <row r="5601" spans="17:34" x14ac:dyDescent="0.35">
      <c r="Q5601" s="218"/>
      <c r="AH5601" s="233"/>
    </row>
    <row r="5602" spans="17:34" x14ac:dyDescent="0.35">
      <c r="Q5602" s="218"/>
      <c r="AH5602" s="233"/>
    </row>
    <row r="5603" spans="17:34" x14ac:dyDescent="0.35">
      <c r="Q5603" s="218"/>
      <c r="AH5603" s="233"/>
    </row>
    <row r="5604" spans="17:34" x14ac:dyDescent="0.35">
      <c r="Q5604" s="218"/>
      <c r="AH5604" s="233"/>
    </row>
    <row r="5605" spans="17:34" x14ac:dyDescent="0.35">
      <c r="Q5605" s="218"/>
      <c r="AH5605" s="233"/>
    </row>
    <row r="5606" spans="17:34" x14ac:dyDescent="0.35">
      <c r="Q5606" s="218"/>
      <c r="AH5606" s="233"/>
    </row>
    <row r="5607" spans="17:34" x14ac:dyDescent="0.35">
      <c r="Q5607" s="218"/>
      <c r="AH5607" s="233"/>
    </row>
    <row r="5608" spans="17:34" x14ac:dyDescent="0.35">
      <c r="Q5608" s="218"/>
      <c r="AH5608" s="233"/>
    </row>
    <row r="5609" spans="17:34" x14ac:dyDescent="0.35">
      <c r="Q5609" s="218"/>
      <c r="AH5609" s="233"/>
    </row>
    <row r="5610" spans="17:34" x14ac:dyDescent="0.35">
      <c r="Q5610" s="218"/>
      <c r="AH5610" s="233"/>
    </row>
    <row r="5611" spans="17:34" x14ac:dyDescent="0.35">
      <c r="Q5611" s="218"/>
      <c r="AH5611" s="233"/>
    </row>
    <row r="5612" spans="17:34" x14ac:dyDescent="0.35">
      <c r="Q5612" s="218"/>
      <c r="AH5612" s="233"/>
    </row>
    <row r="5613" spans="17:34" x14ac:dyDescent="0.35">
      <c r="Q5613" s="218"/>
      <c r="AH5613" s="233"/>
    </row>
    <row r="5614" spans="17:34" x14ac:dyDescent="0.35">
      <c r="Q5614" s="218"/>
      <c r="AH5614" s="233"/>
    </row>
    <row r="5615" spans="17:34" x14ac:dyDescent="0.35">
      <c r="Q5615" s="218"/>
      <c r="AH5615" s="233"/>
    </row>
    <row r="5616" spans="17:34" x14ac:dyDescent="0.35">
      <c r="Q5616" s="218"/>
      <c r="AH5616" s="233"/>
    </row>
    <row r="5617" spans="17:34" x14ac:dyDescent="0.35">
      <c r="Q5617" s="218"/>
      <c r="AH5617" s="233"/>
    </row>
    <row r="5618" spans="17:34" x14ac:dyDescent="0.35">
      <c r="Q5618" s="218"/>
      <c r="AH5618" s="233"/>
    </row>
    <row r="5619" spans="17:34" x14ac:dyDescent="0.35">
      <c r="Q5619" s="218"/>
      <c r="AH5619" s="233"/>
    </row>
    <row r="5620" spans="17:34" x14ac:dyDescent="0.35">
      <c r="Q5620" s="218"/>
      <c r="AH5620" s="233"/>
    </row>
    <row r="5621" spans="17:34" x14ac:dyDescent="0.35">
      <c r="Q5621" s="218"/>
      <c r="AH5621" s="233"/>
    </row>
    <row r="5622" spans="17:34" x14ac:dyDescent="0.35">
      <c r="Q5622" s="218"/>
      <c r="AH5622" s="233"/>
    </row>
    <row r="5623" spans="17:34" x14ac:dyDescent="0.35">
      <c r="Q5623" s="218"/>
      <c r="AH5623" s="233"/>
    </row>
    <row r="5624" spans="17:34" x14ac:dyDescent="0.35">
      <c r="Q5624" s="218"/>
      <c r="AH5624" s="233"/>
    </row>
    <row r="5625" spans="17:34" x14ac:dyDescent="0.35">
      <c r="Q5625" s="218"/>
      <c r="AH5625" s="233"/>
    </row>
    <row r="5626" spans="17:34" x14ac:dyDescent="0.35">
      <c r="Q5626" s="218"/>
      <c r="AH5626" s="233"/>
    </row>
    <row r="5627" spans="17:34" x14ac:dyDescent="0.35">
      <c r="Q5627" s="218"/>
      <c r="AH5627" s="233"/>
    </row>
    <row r="5628" spans="17:34" x14ac:dyDescent="0.35">
      <c r="Q5628" s="218"/>
      <c r="AH5628" s="233"/>
    </row>
    <row r="5629" spans="17:34" x14ac:dyDescent="0.35">
      <c r="Q5629" s="218"/>
      <c r="AH5629" s="233"/>
    </row>
    <row r="5630" spans="17:34" x14ac:dyDescent="0.35">
      <c r="Q5630" s="218"/>
      <c r="AH5630" s="233"/>
    </row>
    <row r="5631" spans="17:34" x14ac:dyDescent="0.35">
      <c r="Q5631" s="218"/>
      <c r="AH5631" s="233"/>
    </row>
    <row r="5632" spans="17:34" x14ac:dyDescent="0.35">
      <c r="Q5632" s="218"/>
      <c r="AH5632" s="233"/>
    </row>
    <row r="5633" spans="17:34" x14ac:dyDescent="0.35">
      <c r="Q5633" s="218"/>
      <c r="AH5633" s="233"/>
    </row>
    <row r="5634" spans="17:34" x14ac:dyDescent="0.35">
      <c r="Q5634" s="218"/>
      <c r="AH5634" s="233"/>
    </row>
    <row r="5635" spans="17:34" x14ac:dyDescent="0.35">
      <c r="Q5635" s="218"/>
      <c r="AH5635" s="233"/>
    </row>
    <row r="5636" spans="17:34" x14ac:dyDescent="0.35">
      <c r="Q5636" s="218"/>
      <c r="AH5636" s="233"/>
    </row>
    <row r="5637" spans="17:34" x14ac:dyDescent="0.35">
      <c r="Q5637" s="218"/>
      <c r="AH5637" s="233"/>
    </row>
    <row r="5638" spans="17:34" x14ac:dyDescent="0.35">
      <c r="Q5638" s="218"/>
      <c r="AH5638" s="233"/>
    </row>
    <row r="5639" spans="17:34" x14ac:dyDescent="0.35">
      <c r="Q5639" s="218"/>
      <c r="AH5639" s="233"/>
    </row>
    <row r="5640" spans="17:34" x14ac:dyDescent="0.35">
      <c r="Q5640" s="218"/>
      <c r="AH5640" s="233"/>
    </row>
    <row r="5641" spans="17:34" x14ac:dyDescent="0.35">
      <c r="Q5641" s="218"/>
      <c r="AH5641" s="233"/>
    </row>
    <row r="5642" spans="17:34" x14ac:dyDescent="0.35">
      <c r="Q5642" s="218"/>
      <c r="AH5642" s="233"/>
    </row>
    <row r="5643" spans="17:34" x14ac:dyDescent="0.35">
      <c r="Q5643" s="218"/>
      <c r="AH5643" s="233"/>
    </row>
    <row r="5644" spans="17:34" x14ac:dyDescent="0.35">
      <c r="Q5644" s="218"/>
      <c r="AH5644" s="233"/>
    </row>
    <row r="5645" spans="17:34" x14ac:dyDescent="0.35">
      <c r="Q5645" s="218"/>
      <c r="AH5645" s="233"/>
    </row>
    <row r="5646" spans="17:34" x14ac:dyDescent="0.35">
      <c r="Q5646" s="218"/>
      <c r="AH5646" s="233"/>
    </row>
    <row r="5647" spans="17:34" x14ac:dyDescent="0.35">
      <c r="Q5647" s="218"/>
      <c r="AH5647" s="233"/>
    </row>
    <row r="5648" spans="17:34" x14ac:dyDescent="0.35">
      <c r="Q5648" s="218"/>
      <c r="AH5648" s="233"/>
    </row>
    <row r="5649" spans="17:34" x14ac:dyDescent="0.35">
      <c r="Q5649" s="218"/>
      <c r="AH5649" s="233"/>
    </row>
    <row r="5650" spans="17:34" x14ac:dyDescent="0.35">
      <c r="Q5650" s="218"/>
      <c r="AH5650" s="233"/>
    </row>
    <row r="5651" spans="17:34" x14ac:dyDescent="0.35">
      <c r="Q5651" s="218"/>
      <c r="AH5651" s="233"/>
    </row>
    <row r="5652" spans="17:34" x14ac:dyDescent="0.35">
      <c r="Q5652" s="218"/>
      <c r="AH5652" s="233"/>
    </row>
    <row r="5653" spans="17:34" x14ac:dyDescent="0.35">
      <c r="Q5653" s="218"/>
      <c r="AH5653" s="233"/>
    </row>
    <row r="5654" spans="17:34" x14ac:dyDescent="0.35">
      <c r="Q5654" s="218"/>
      <c r="AH5654" s="233"/>
    </row>
    <row r="5655" spans="17:34" x14ac:dyDescent="0.35">
      <c r="Q5655" s="218"/>
      <c r="AH5655" s="233"/>
    </row>
    <row r="5656" spans="17:34" x14ac:dyDescent="0.35">
      <c r="Q5656" s="218"/>
      <c r="AH5656" s="233"/>
    </row>
    <row r="5657" spans="17:34" x14ac:dyDescent="0.35">
      <c r="Q5657" s="218"/>
      <c r="AH5657" s="233"/>
    </row>
    <row r="5658" spans="17:34" x14ac:dyDescent="0.35">
      <c r="Q5658" s="218"/>
      <c r="AH5658" s="233"/>
    </row>
    <row r="5659" spans="17:34" x14ac:dyDescent="0.35">
      <c r="Q5659" s="218"/>
      <c r="AH5659" s="233"/>
    </row>
    <row r="5660" spans="17:34" x14ac:dyDescent="0.35">
      <c r="Q5660" s="218"/>
      <c r="AH5660" s="233"/>
    </row>
    <row r="5661" spans="17:34" x14ac:dyDescent="0.35">
      <c r="Q5661" s="218"/>
      <c r="AH5661" s="233"/>
    </row>
    <row r="5662" spans="17:34" x14ac:dyDescent="0.35">
      <c r="Q5662" s="218"/>
      <c r="AH5662" s="233"/>
    </row>
    <row r="5663" spans="17:34" x14ac:dyDescent="0.35">
      <c r="Q5663" s="218"/>
      <c r="AH5663" s="233"/>
    </row>
    <row r="5664" spans="17:34" x14ac:dyDescent="0.35">
      <c r="Q5664" s="218"/>
      <c r="AH5664" s="233"/>
    </row>
    <row r="5665" spans="17:34" x14ac:dyDescent="0.35">
      <c r="Q5665" s="218"/>
      <c r="AH5665" s="233"/>
    </row>
    <row r="5666" spans="17:34" x14ac:dyDescent="0.35">
      <c r="Q5666" s="218"/>
      <c r="AH5666" s="233"/>
    </row>
    <row r="5667" spans="17:34" x14ac:dyDescent="0.35">
      <c r="Q5667" s="218"/>
      <c r="AH5667" s="233"/>
    </row>
    <row r="5668" spans="17:34" x14ac:dyDescent="0.35">
      <c r="Q5668" s="218"/>
      <c r="AH5668" s="233"/>
    </row>
    <row r="5669" spans="17:34" x14ac:dyDescent="0.35">
      <c r="Q5669" s="218"/>
      <c r="AH5669" s="233"/>
    </row>
    <row r="5670" spans="17:34" x14ac:dyDescent="0.35">
      <c r="Q5670" s="218"/>
      <c r="AH5670" s="233"/>
    </row>
    <row r="5671" spans="17:34" x14ac:dyDescent="0.35">
      <c r="Q5671" s="218"/>
      <c r="AH5671" s="233"/>
    </row>
    <row r="5672" spans="17:34" x14ac:dyDescent="0.35">
      <c r="Q5672" s="218"/>
      <c r="AH5672" s="233"/>
    </row>
    <row r="5673" spans="17:34" x14ac:dyDescent="0.35">
      <c r="Q5673" s="218"/>
      <c r="AH5673" s="233"/>
    </row>
    <row r="5674" spans="17:34" x14ac:dyDescent="0.35">
      <c r="Q5674" s="218"/>
      <c r="AH5674" s="233"/>
    </row>
    <row r="5675" spans="17:34" x14ac:dyDescent="0.35">
      <c r="Q5675" s="218"/>
      <c r="AH5675" s="233"/>
    </row>
    <row r="5676" spans="17:34" x14ac:dyDescent="0.35">
      <c r="Q5676" s="218"/>
      <c r="AH5676" s="233"/>
    </row>
    <row r="5677" spans="17:34" x14ac:dyDescent="0.35">
      <c r="Q5677" s="218"/>
      <c r="AH5677" s="233"/>
    </row>
    <row r="5678" spans="17:34" x14ac:dyDescent="0.35">
      <c r="Q5678" s="218"/>
      <c r="AH5678" s="233"/>
    </row>
    <row r="5679" spans="17:34" x14ac:dyDescent="0.35">
      <c r="Q5679" s="218"/>
      <c r="AH5679" s="233"/>
    </row>
    <row r="5680" spans="17:34" x14ac:dyDescent="0.35">
      <c r="Q5680" s="218"/>
      <c r="AH5680" s="233"/>
    </row>
    <row r="5681" spans="17:34" x14ac:dyDescent="0.35">
      <c r="Q5681" s="218"/>
      <c r="AH5681" s="233"/>
    </row>
    <row r="5682" spans="17:34" x14ac:dyDescent="0.35">
      <c r="Q5682" s="218"/>
      <c r="AH5682" s="233"/>
    </row>
    <row r="5683" spans="17:34" x14ac:dyDescent="0.35">
      <c r="Q5683" s="218"/>
      <c r="AH5683" s="233"/>
    </row>
    <row r="5684" spans="17:34" x14ac:dyDescent="0.35">
      <c r="Q5684" s="218"/>
      <c r="AH5684" s="233"/>
    </row>
    <row r="5685" spans="17:34" x14ac:dyDescent="0.35">
      <c r="Q5685" s="218"/>
      <c r="AH5685" s="233"/>
    </row>
    <row r="5686" spans="17:34" x14ac:dyDescent="0.35">
      <c r="Q5686" s="218"/>
      <c r="AH5686" s="233"/>
    </row>
    <row r="5687" spans="17:34" x14ac:dyDescent="0.35">
      <c r="Q5687" s="218"/>
      <c r="AH5687" s="233"/>
    </row>
    <row r="5688" spans="17:34" x14ac:dyDescent="0.35">
      <c r="Q5688" s="218"/>
      <c r="AH5688" s="233"/>
    </row>
    <row r="5689" spans="17:34" x14ac:dyDescent="0.35">
      <c r="Q5689" s="218"/>
      <c r="AH5689" s="233"/>
    </row>
    <row r="5690" spans="17:34" x14ac:dyDescent="0.35">
      <c r="Q5690" s="218"/>
      <c r="AH5690" s="233"/>
    </row>
    <row r="5691" spans="17:34" x14ac:dyDescent="0.35">
      <c r="Q5691" s="218"/>
      <c r="AH5691" s="233"/>
    </row>
    <row r="5692" spans="17:34" x14ac:dyDescent="0.35">
      <c r="Q5692" s="218"/>
      <c r="AH5692" s="233"/>
    </row>
    <row r="5693" spans="17:34" x14ac:dyDescent="0.35">
      <c r="Q5693" s="218"/>
      <c r="AH5693" s="233"/>
    </row>
    <row r="5694" spans="17:34" x14ac:dyDescent="0.35">
      <c r="Q5694" s="218"/>
      <c r="AH5694" s="233"/>
    </row>
    <row r="5695" spans="17:34" x14ac:dyDescent="0.35">
      <c r="Q5695" s="218"/>
      <c r="AH5695" s="233"/>
    </row>
    <row r="5696" spans="17:34" x14ac:dyDescent="0.35">
      <c r="Q5696" s="218"/>
      <c r="AH5696" s="233"/>
    </row>
    <row r="5697" spans="17:34" x14ac:dyDescent="0.35">
      <c r="Q5697" s="218"/>
      <c r="AH5697" s="233"/>
    </row>
    <row r="5698" spans="17:34" x14ac:dyDescent="0.35">
      <c r="Q5698" s="218"/>
      <c r="AH5698" s="233"/>
    </row>
    <row r="5699" spans="17:34" x14ac:dyDescent="0.35">
      <c r="Q5699" s="218"/>
      <c r="AH5699" s="233"/>
    </row>
    <row r="5700" spans="17:34" x14ac:dyDescent="0.35">
      <c r="Q5700" s="218"/>
      <c r="AH5700" s="233"/>
    </row>
    <row r="5701" spans="17:34" x14ac:dyDescent="0.35">
      <c r="Q5701" s="218"/>
      <c r="AH5701" s="233"/>
    </row>
    <row r="5702" spans="17:34" x14ac:dyDescent="0.35">
      <c r="Q5702" s="218"/>
      <c r="AH5702" s="233"/>
    </row>
    <row r="5703" spans="17:34" x14ac:dyDescent="0.35">
      <c r="Q5703" s="218"/>
      <c r="AH5703" s="233"/>
    </row>
    <row r="5704" spans="17:34" x14ac:dyDescent="0.35">
      <c r="Q5704" s="218"/>
      <c r="AH5704" s="233"/>
    </row>
    <row r="5705" spans="17:34" x14ac:dyDescent="0.35">
      <c r="Q5705" s="218"/>
      <c r="AH5705" s="233"/>
    </row>
    <row r="5706" spans="17:34" x14ac:dyDescent="0.35">
      <c r="Q5706" s="218"/>
      <c r="AH5706" s="233"/>
    </row>
    <row r="5707" spans="17:34" x14ac:dyDescent="0.35">
      <c r="Q5707" s="218"/>
      <c r="AH5707" s="233"/>
    </row>
    <row r="5708" spans="17:34" x14ac:dyDescent="0.35">
      <c r="Q5708" s="218"/>
      <c r="AH5708" s="233"/>
    </row>
    <row r="5709" spans="17:34" x14ac:dyDescent="0.35">
      <c r="Q5709" s="218"/>
      <c r="AH5709" s="233"/>
    </row>
    <row r="5710" spans="17:34" x14ac:dyDescent="0.35">
      <c r="Q5710" s="218"/>
      <c r="AH5710" s="233"/>
    </row>
    <row r="5711" spans="17:34" x14ac:dyDescent="0.35">
      <c r="Q5711" s="218"/>
      <c r="AH5711" s="233"/>
    </row>
    <row r="5712" spans="17:34" x14ac:dyDescent="0.35">
      <c r="Q5712" s="218"/>
      <c r="AH5712" s="233"/>
    </row>
    <row r="5713" spans="17:34" x14ac:dyDescent="0.35">
      <c r="Q5713" s="218"/>
      <c r="AH5713" s="233"/>
    </row>
    <row r="5714" spans="17:34" x14ac:dyDescent="0.35">
      <c r="Q5714" s="218"/>
      <c r="AH5714" s="233"/>
    </row>
    <row r="5715" spans="17:34" x14ac:dyDescent="0.35">
      <c r="Q5715" s="218"/>
      <c r="AH5715" s="233"/>
    </row>
    <row r="5716" spans="17:34" x14ac:dyDescent="0.35">
      <c r="Q5716" s="218"/>
      <c r="AH5716" s="233"/>
    </row>
    <row r="5717" spans="17:34" x14ac:dyDescent="0.35">
      <c r="Q5717" s="218"/>
      <c r="AH5717" s="233"/>
    </row>
    <row r="5718" spans="17:34" x14ac:dyDescent="0.35">
      <c r="Q5718" s="218"/>
      <c r="AH5718" s="233"/>
    </row>
    <row r="5719" spans="17:34" x14ac:dyDescent="0.35">
      <c r="Q5719" s="218"/>
      <c r="AH5719" s="233"/>
    </row>
    <row r="5720" spans="17:34" x14ac:dyDescent="0.35">
      <c r="Q5720" s="218"/>
      <c r="AH5720" s="233"/>
    </row>
    <row r="5721" spans="17:34" x14ac:dyDescent="0.35">
      <c r="Q5721" s="218"/>
      <c r="AH5721" s="233"/>
    </row>
    <row r="5722" spans="17:34" x14ac:dyDescent="0.35">
      <c r="Q5722" s="218"/>
      <c r="AH5722" s="233"/>
    </row>
    <row r="5723" spans="17:34" x14ac:dyDescent="0.35">
      <c r="Q5723" s="218"/>
      <c r="AH5723" s="233"/>
    </row>
    <row r="5724" spans="17:34" x14ac:dyDescent="0.35">
      <c r="Q5724" s="218"/>
      <c r="AH5724" s="233"/>
    </row>
    <row r="5725" spans="17:34" x14ac:dyDescent="0.35">
      <c r="Q5725" s="218"/>
      <c r="AH5725" s="233"/>
    </row>
    <row r="5726" spans="17:34" x14ac:dyDescent="0.35">
      <c r="Q5726" s="218"/>
      <c r="AH5726" s="233"/>
    </row>
    <row r="5727" spans="17:34" x14ac:dyDescent="0.35">
      <c r="Q5727" s="218"/>
      <c r="AH5727" s="233"/>
    </row>
    <row r="5728" spans="17:34" x14ac:dyDescent="0.35">
      <c r="Q5728" s="218"/>
      <c r="AH5728" s="233"/>
    </row>
    <row r="5729" spans="17:34" x14ac:dyDescent="0.35">
      <c r="Q5729" s="218"/>
      <c r="AH5729" s="233"/>
    </row>
    <row r="5730" spans="17:34" x14ac:dyDescent="0.35">
      <c r="Q5730" s="218"/>
      <c r="AH5730" s="233"/>
    </row>
    <row r="5731" spans="17:34" x14ac:dyDescent="0.35">
      <c r="Q5731" s="218"/>
      <c r="AH5731" s="233"/>
    </row>
    <row r="5732" spans="17:34" x14ac:dyDescent="0.35">
      <c r="Q5732" s="218"/>
      <c r="AH5732" s="233"/>
    </row>
    <row r="5733" spans="17:34" x14ac:dyDescent="0.35">
      <c r="Q5733" s="218"/>
      <c r="AH5733" s="233"/>
    </row>
    <row r="5734" spans="17:34" x14ac:dyDescent="0.35">
      <c r="Q5734" s="218"/>
      <c r="AH5734" s="233"/>
    </row>
    <row r="5735" spans="17:34" x14ac:dyDescent="0.35">
      <c r="Q5735" s="218"/>
      <c r="AH5735" s="233"/>
    </row>
    <row r="5736" spans="17:34" x14ac:dyDescent="0.35">
      <c r="Q5736" s="218"/>
      <c r="AH5736" s="233"/>
    </row>
    <row r="5737" spans="17:34" x14ac:dyDescent="0.35">
      <c r="Q5737" s="218"/>
      <c r="AH5737" s="233"/>
    </row>
    <row r="5738" spans="17:34" x14ac:dyDescent="0.35">
      <c r="Q5738" s="218"/>
      <c r="AH5738" s="233"/>
    </row>
    <row r="5739" spans="17:34" x14ac:dyDescent="0.35">
      <c r="Q5739" s="218"/>
      <c r="AH5739" s="233"/>
    </row>
    <row r="5740" spans="17:34" x14ac:dyDescent="0.35">
      <c r="Q5740" s="218"/>
      <c r="AH5740" s="233"/>
    </row>
    <row r="5741" spans="17:34" x14ac:dyDescent="0.35">
      <c r="Q5741" s="218"/>
      <c r="AH5741" s="233"/>
    </row>
    <row r="5742" spans="17:34" x14ac:dyDescent="0.35">
      <c r="Q5742" s="218"/>
      <c r="AH5742" s="233"/>
    </row>
    <row r="5743" spans="17:34" x14ac:dyDescent="0.35">
      <c r="Q5743" s="218"/>
      <c r="AH5743" s="233"/>
    </row>
    <row r="5744" spans="17:34" x14ac:dyDescent="0.35">
      <c r="Q5744" s="218"/>
      <c r="AH5744" s="233"/>
    </row>
    <row r="5745" spans="17:34" x14ac:dyDescent="0.35">
      <c r="Q5745" s="218"/>
      <c r="AH5745" s="233"/>
    </row>
    <row r="5746" spans="17:34" x14ac:dyDescent="0.35">
      <c r="Q5746" s="218"/>
      <c r="AH5746" s="233"/>
    </row>
    <row r="5747" spans="17:34" x14ac:dyDescent="0.35">
      <c r="Q5747" s="218"/>
      <c r="AH5747" s="233"/>
    </row>
    <row r="5748" spans="17:34" x14ac:dyDescent="0.35">
      <c r="Q5748" s="218"/>
      <c r="AH5748" s="233"/>
    </row>
    <row r="5749" spans="17:34" x14ac:dyDescent="0.35">
      <c r="Q5749" s="218"/>
      <c r="AH5749" s="233"/>
    </row>
    <row r="5750" spans="17:34" x14ac:dyDescent="0.35">
      <c r="Q5750" s="218"/>
      <c r="AH5750" s="233"/>
    </row>
    <row r="5751" spans="17:34" x14ac:dyDescent="0.35">
      <c r="Q5751" s="218"/>
      <c r="AH5751" s="233"/>
    </row>
    <row r="5752" spans="17:34" x14ac:dyDescent="0.35">
      <c r="Q5752" s="218"/>
      <c r="AH5752" s="233"/>
    </row>
    <row r="5753" spans="17:34" x14ac:dyDescent="0.35">
      <c r="Q5753" s="218"/>
      <c r="AH5753" s="233"/>
    </row>
    <row r="5754" spans="17:34" x14ac:dyDescent="0.35">
      <c r="Q5754" s="218"/>
      <c r="AH5754" s="233"/>
    </row>
    <row r="5755" spans="17:34" x14ac:dyDescent="0.35">
      <c r="Q5755" s="218"/>
      <c r="AH5755" s="233"/>
    </row>
    <row r="5756" spans="17:34" x14ac:dyDescent="0.35">
      <c r="Q5756" s="218"/>
      <c r="AH5756" s="233"/>
    </row>
    <row r="5757" spans="17:34" x14ac:dyDescent="0.35">
      <c r="Q5757" s="218"/>
      <c r="AH5757" s="233"/>
    </row>
    <row r="5758" spans="17:34" x14ac:dyDescent="0.35">
      <c r="Q5758" s="218"/>
      <c r="AH5758" s="233"/>
    </row>
    <row r="5759" spans="17:34" x14ac:dyDescent="0.35">
      <c r="Q5759" s="218"/>
      <c r="AH5759" s="233"/>
    </row>
    <row r="5760" spans="17:34" x14ac:dyDescent="0.35">
      <c r="Q5760" s="218"/>
      <c r="AH5760" s="233"/>
    </row>
    <row r="5761" spans="17:34" x14ac:dyDescent="0.35">
      <c r="Q5761" s="218"/>
      <c r="AH5761" s="233"/>
    </row>
    <row r="5762" spans="17:34" x14ac:dyDescent="0.35">
      <c r="Q5762" s="218"/>
      <c r="AH5762" s="233"/>
    </row>
    <row r="5763" spans="17:34" x14ac:dyDescent="0.35">
      <c r="Q5763" s="218"/>
      <c r="AH5763" s="233"/>
    </row>
    <row r="5764" spans="17:34" x14ac:dyDescent="0.35">
      <c r="Q5764" s="218"/>
      <c r="AH5764" s="233"/>
    </row>
    <row r="5765" spans="17:34" x14ac:dyDescent="0.35">
      <c r="Q5765" s="218"/>
      <c r="AH5765" s="233"/>
    </row>
    <row r="5766" spans="17:34" x14ac:dyDescent="0.35">
      <c r="Q5766" s="218"/>
      <c r="AH5766" s="233"/>
    </row>
    <row r="5767" spans="17:34" x14ac:dyDescent="0.35">
      <c r="Q5767" s="218"/>
      <c r="AH5767" s="233"/>
    </row>
    <row r="5768" spans="17:34" x14ac:dyDescent="0.35">
      <c r="Q5768" s="218"/>
      <c r="AH5768" s="233"/>
    </row>
    <row r="5769" spans="17:34" x14ac:dyDescent="0.35">
      <c r="Q5769" s="218"/>
      <c r="AH5769" s="233"/>
    </row>
    <row r="5770" spans="17:34" x14ac:dyDescent="0.35">
      <c r="Q5770" s="218"/>
      <c r="AH5770" s="233"/>
    </row>
    <row r="5771" spans="17:34" x14ac:dyDescent="0.35">
      <c r="Q5771" s="218"/>
      <c r="AH5771" s="233"/>
    </row>
    <row r="5772" spans="17:34" x14ac:dyDescent="0.35">
      <c r="Q5772" s="218"/>
      <c r="AH5772" s="233"/>
    </row>
    <row r="5773" spans="17:34" x14ac:dyDescent="0.35">
      <c r="Q5773" s="218"/>
      <c r="AH5773" s="233"/>
    </row>
    <row r="5774" spans="17:34" x14ac:dyDescent="0.35">
      <c r="Q5774" s="218"/>
      <c r="AH5774" s="233"/>
    </row>
    <row r="5775" spans="17:34" x14ac:dyDescent="0.35">
      <c r="Q5775" s="218"/>
      <c r="AH5775" s="233"/>
    </row>
    <row r="5776" spans="17:34" x14ac:dyDescent="0.35">
      <c r="Q5776" s="218"/>
      <c r="AH5776" s="233"/>
    </row>
    <row r="5777" spans="17:34" x14ac:dyDescent="0.35">
      <c r="Q5777" s="218"/>
      <c r="AH5777" s="233"/>
    </row>
    <row r="5778" spans="17:34" x14ac:dyDescent="0.35">
      <c r="Q5778" s="218"/>
      <c r="AH5778" s="233"/>
    </row>
    <row r="5779" spans="17:34" x14ac:dyDescent="0.35">
      <c r="Q5779" s="218"/>
      <c r="AH5779" s="233"/>
    </row>
    <row r="5780" spans="17:34" x14ac:dyDescent="0.35">
      <c r="Q5780" s="218"/>
      <c r="AH5780" s="233"/>
    </row>
    <row r="5781" spans="17:34" x14ac:dyDescent="0.35">
      <c r="Q5781" s="218"/>
      <c r="AH5781" s="233"/>
    </row>
    <row r="5782" spans="17:34" x14ac:dyDescent="0.35">
      <c r="Q5782" s="218"/>
      <c r="AH5782" s="233"/>
    </row>
    <row r="5783" spans="17:34" x14ac:dyDescent="0.35">
      <c r="Q5783" s="218"/>
      <c r="AH5783" s="233"/>
    </row>
    <row r="5784" spans="17:34" x14ac:dyDescent="0.35">
      <c r="Q5784" s="218"/>
      <c r="AH5784" s="233"/>
    </row>
    <row r="5785" spans="17:34" x14ac:dyDescent="0.35">
      <c r="Q5785" s="218"/>
      <c r="AH5785" s="233"/>
    </row>
    <row r="5786" spans="17:34" x14ac:dyDescent="0.35">
      <c r="Q5786" s="218"/>
      <c r="AH5786" s="233"/>
    </row>
    <row r="5787" spans="17:34" x14ac:dyDescent="0.35">
      <c r="Q5787" s="218"/>
      <c r="AH5787" s="233"/>
    </row>
    <row r="5788" spans="17:34" x14ac:dyDescent="0.35">
      <c r="Q5788" s="218"/>
      <c r="AH5788" s="233"/>
    </row>
    <row r="5789" spans="17:34" x14ac:dyDescent="0.35">
      <c r="Q5789" s="218"/>
      <c r="AH5789" s="233"/>
    </row>
    <row r="5790" spans="17:34" x14ac:dyDescent="0.35">
      <c r="Q5790" s="218"/>
      <c r="AH5790" s="233"/>
    </row>
    <row r="5791" spans="17:34" x14ac:dyDescent="0.35">
      <c r="Q5791" s="218"/>
      <c r="AH5791" s="233"/>
    </row>
    <row r="5792" spans="17:34" x14ac:dyDescent="0.35">
      <c r="Q5792" s="218"/>
      <c r="AH5792" s="233"/>
    </row>
    <row r="5793" spans="17:34" x14ac:dyDescent="0.35">
      <c r="Q5793" s="218"/>
      <c r="AH5793" s="233"/>
    </row>
    <row r="5794" spans="17:34" x14ac:dyDescent="0.35">
      <c r="Q5794" s="218"/>
      <c r="AH5794" s="233"/>
    </row>
    <row r="5795" spans="17:34" x14ac:dyDescent="0.35">
      <c r="Q5795" s="218"/>
      <c r="AH5795" s="233"/>
    </row>
    <row r="5796" spans="17:34" x14ac:dyDescent="0.35">
      <c r="Q5796" s="218"/>
      <c r="AH5796" s="233"/>
    </row>
    <row r="5797" spans="17:34" x14ac:dyDescent="0.35">
      <c r="Q5797" s="218"/>
      <c r="AH5797" s="233"/>
    </row>
    <row r="5798" spans="17:34" x14ac:dyDescent="0.35">
      <c r="Q5798" s="218"/>
      <c r="AH5798" s="233"/>
    </row>
    <row r="5799" spans="17:34" x14ac:dyDescent="0.35">
      <c r="Q5799" s="218"/>
      <c r="AH5799" s="233"/>
    </row>
    <row r="5800" spans="17:34" x14ac:dyDescent="0.35">
      <c r="Q5800" s="218"/>
      <c r="AH5800" s="233"/>
    </row>
    <row r="5801" spans="17:34" x14ac:dyDescent="0.35">
      <c r="Q5801" s="218"/>
      <c r="AH5801" s="233"/>
    </row>
    <row r="5802" spans="17:34" x14ac:dyDescent="0.35">
      <c r="Q5802" s="218"/>
      <c r="AH5802" s="233"/>
    </row>
    <row r="5803" spans="17:34" x14ac:dyDescent="0.35">
      <c r="Q5803" s="218"/>
      <c r="AH5803" s="233"/>
    </row>
    <row r="5804" spans="17:34" x14ac:dyDescent="0.35">
      <c r="Q5804" s="218"/>
      <c r="AH5804" s="233"/>
    </row>
    <row r="5805" spans="17:34" x14ac:dyDescent="0.35">
      <c r="Q5805" s="218"/>
      <c r="AH5805" s="233"/>
    </row>
    <row r="5806" spans="17:34" x14ac:dyDescent="0.35">
      <c r="Q5806" s="218"/>
      <c r="AH5806" s="233"/>
    </row>
    <row r="5807" spans="17:34" x14ac:dyDescent="0.35">
      <c r="Q5807" s="218"/>
      <c r="AH5807" s="233"/>
    </row>
    <row r="5808" spans="17:34" x14ac:dyDescent="0.35">
      <c r="Q5808" s="218"/>
      <c r="AH5808" s="233"/>
    </row>
    <row r="5809" spans="17:34" x14ac:dyDescent="0.35">
      <c r="Q5809" s="218"/>
      <c r="AH5809" s="233"/>
    </row>
    <row r="5810" spans="17:34" x14ac:dyDescent="0.35">
      <c r="Q5810" s="218"/>
      <c r="AH5810" s="233"/>
    </row>
    <row r="5811" spans="17:34" x14ac:dyDescent="0.35">
      <c r="Q5811" s="218"/>
      <c r="AH5811" s="233"/>
    </row>
    <row r="5812" spans="17:34" x14ac:dyDescent="0.35">
      <c r="Q5812" s="218"/>
      <c r="AH5812" s="233"/>
    </row>
    <row r="5813" spans="17:34" x14ac:dyDescent="0.35">
      <c r="Q5813" s="218"/>
      <c r="AH5813" s="233"/>
    </row>
    <row r="5814" spans="17:34" x14ac:dyDescent="0.35">
      <c r="Q5814" s="218"/>
      <c r="AH5814" s="233"/>
    </row>
    <row r="5815" spans="17:34" x14ac:dyDescent="0.35">
      <c r="Q5815" s="218"/>
      <c r="AH5815" s="233"/>
    </row>
    <row r="5816" spans="17:34" x14ac:dyDescent="0.35">
      <c r="Q5816" s="218"/>
      <c r="AH5816" s="233"/>
    </row>
    <row r="5817" spans="17:34" x14ac:dyDescent="0.35">
      <c r="Q5817" s="218"/>
      <c r="AH5817" s="233"/>
    </row>
    <row r="5818" spans="17:34" x14ac:dyDescent="0.35">
      <c r="Q5818" s="218"/>
      <c r="AH5818" s="233"/>
    </row>
    <row r="5819" spans="17:34" x14ac:dyDescent="0.35">
      <c r="Q5819" s="218"/>
      <c r="AH5819" s="233"/>
    </row>
    <row r="5820" spans="17:34" x14ac:dyDescent="0.35">
      <c r="Q5820" s="218"/>
      <c r="AH5820" s="233"/>
    </row>
    <row r="5821" spans="17:34" x14ac:dyDescent="0.35">
      <c r="Q5821" s="218"/>
      <c r="AH5821" s="233"/>
    </row>
    <row r="5822" spans="17:34" x14ac:dyDescent="0.35">
      <c r="Q5822" s="218"/>
      <c r="AH5822" s="233"/>
    </row>
    <row r="5823" spans="17:34" x14ac:dyDescent="0.35">
      <c r="Q5823" s="218"/>
      <c r="AH5823" s="233"/>
    </row>
    <row r="5824" spans="17:34" x14ac:dyDescent="0.35">
      <c r="Q5824" s="218"/>
      <c r="AH5824" s="233"/>
    </row>
    <row r="5825" spans="17:34" x14ac:dyDescent="0.35">
      <c r="Q5825" s="218"/>
      <c r="AH5825" s="233"/>
    </row>
    <row r="5826" spans="17:34" x14ac:dyDescent="0.35">
      <c r="Q5826" s="218"/>
      <c r="AH5826" s="233"/>
    </row>
    <row r="5827" spans="17:34" x14ac:dyDescent="0.35">
      <c r="Q5827" s="218"/>
      <c r="AH5827" s="233"/>
    </row>
    <row r="5828" spans="17:34" x14ac:dyDescent="0.35">
      <c r="Q5828" s="218"/>
      <c r="AH5828" s="233"/>
    </row>
    <row r="5829" spans="17:34" x14ac:dyDescent="0.35">
      <c r="Q5829" s="218"/>
      <c r="AH5829" s="233"/>
    </row>
    <row r="5830" spans="17:34" x14ac:dyDescent="0.35">
      <c r="Q5830" s="218"/>
      <c r="AH5830" s="233"/>
    </row>
    <row r="5831" spans="17:34" x14ac:dyDescent="0.35">
      <c r="Q5831" s="218"/>
      <c r="AH5831" s="233"/>
    </row>
    <row r="5832" spans="17:34" x14ac:dyDescent="0.35">
      <c r="Q5832" s="218"/>
      <c r="AH5832" s="233"/>
    </row>
    <row r="5833" spans="17:34" x14ac:dyDescent="0.35">
      <c r="Q5833" s="218"/>
      <c r="AH5833" s="233"/>
    </row>
    <row r="5834" spans="17:34" x14ac:dyDescent="0.35">
      <c r="Q5834" s="218"/>
      <c r="AH5834" s="233"/>
    </row>
    <row r="5835" spans="17:34" x14ac:dyDescent="0.35">
      <c r="Q5835" s="218"/>
      <c r="AH5835" s="233"/>
    </row>
    <row r="5836" spans="17:34" x14ac:dyDescent="0.35">
      <c r="Q5836" s="218"/>
      <c r="AH5836" s="233"/>
    </row>
    <row r="5837" spans="17:34" x14ac:dyDescent="0.35">
      <c r="Q5837" s="218"/>
      <c r="AH5837" s="233"/>
    </row>
    <row r="5838" spans="17:34" x14ac:dyDescent="0.35">
      <c r="Q5838" s="218"/>
      <c r="AH5838" s="233"/>
    </row>
    <row r="5839" spans="17:34" x14ac:dyDescent="0.35">
      <c r="Q5839" s="218"/>
      <c r="AH5839" s="233"/>
    </row>
    <row r="5840" spans="17:34" x14ac:dyDescent="0.35">
      <c r="Q5840" s="218"/>
      <c r="AH5840" s="233"/>
    </row>
    <row r="5841" spans="17:34" x14ac:dyDescent="0.35">
      <c r="Q5841" s="218"/>
      <c r="AH5841" s="233"/>
    </row>
    <row r="5842" spans="17:34" x14ac:dyDescent="0.35">
      <c r="Q5842" s="218"/>
      <c r="AH5842" s="233"/>
    </row>
    <row r="5843" spans="17:34" x14ac:dyDescent="0.35">
      <c r="Q5843" s="218"/>
      <c r="AH5843" s="233"/>
    </row>
    <row r="5844" spans="17:34" x14ac:dyDescent="0.35">
      <c r="Q5844" s="218"/>
      <c r="AH5844" s="233"/>
    </row>
    <row r="5845" spans="17:34" x14ac:dyDescent="0.35">
      <c r="Q5845" s="218"/>
      <c r="AH5845" s="233"/>
    </row>
    <row r="5846" spans="17:34" x14ac:dyDescent="0.35">
      <c r="Q5846" s="218"/>
      <c r="AH5846" s="233"/>
    </row>
    <row r="5847" spans="17:34" x14ac:dyDescent="0.35">
      <c r="Q5847" s="218"/>
      <c r="AH5847" s="233"/>
    </row>
    <row r="5848" spans="17:34" x14ac:dyDescent="0.35">
      <c r="Q5848" s="218"/>
      <c r="AH5848" s="233"/>
    </row>
    <row r="5849" spans="17:34" x14ac:dyDescent="0.35">
      <c r="Q5849" s="218"/>
      <c r="AH5849" s="233"/>
    </row>
    <row r="5850" spans="17:34" x14ac:dyDescent="0.35">
      <c r="Q5850" s="218"/>
      <c r="AH5850" s="233"/>
    </row>
    <row r="5851" spans="17:34" x14ac:dyDescent="0.35">
      <c r="Q5851" s="218"/>
      <c r="AH5851" s="233"/>
    </row>
    <row r="5852" spans="17:34" x14ac:dyDescent="0.35">
      <c r="Q5852" s="218"/>
      <c r="AH5852" s="233"/>
    </row>
    <row r="5853" spans="17:34" x14ac:dyDescent="0.35">
      <c r="Q5853" s="218"/>
      <c r="AH5853" s="233"/>
    </row>
    <row r="5854" spans="17:34" x14ac:dyDescent="0.35">
      <c r="Q5854" s="218"/>
      <c r="AH5854" s="233"/>
    </row>
    <row r="5855" spans="17:34" x14ac:dyDescent="0.35">
      <c r="Q5855" s="218"/>
      <c r="AH5855" s="233"/>
    </row>
    <row r="5856" spans="17:34" x14ac:dyDescent="0.35">
      <c r="Q5856" s="218"/>
      <c r="AH5856" s="233"/>
    </row>
    <row r="5857" spans="17:34" x14ac:dyDescent="0.35">
      <c r="Q5857" s="218"/>
      <c r="AH5857" s="233"/>
    </row>
    <row r="5858" spans="17:34" x14ac:dyDescent="0.35">
      <c r="Q5858" s="218"/>
      <c r="AH5858" s="233"/>
    </row>
    <row r="5859" spans="17:34" x14ac:dyDescent="0.35">
      <c r="Q5859" s="218"/>
      <c r="AH5859" s="233"/>
    </row>
    <row r="5860" spans="17:34" x14ac:dyDescent="0.35">
      <c r="Q5860" s="218"/>
      <c r="AH5860" s="233"/>
    </row>
    <row r="5861" spans="17:34" x14ac:dyDescent="0.35">
      <c r="Q5861" s="218"/>
      <c r="AH5861" s="233"/>
    </row>
    <row r="5862" spans="17:34" x14ac:dyDescent="0.35">
      <c r="Q5862" s="218"/>
      <c r="AH5862" s="233"/>
    </row>
    <row r="5863" spans="17:34" x14ac:dyDescent="0.35">
      <c r="Q5863" s="218"/>
      <c r="AH5863" s="233"/>
    </row>
    <row r="5864" spans="17:34" x14ac:dyDescent="0.35">
      <c r="Q5864" s="218"/>
      <c r="AH5864" s="233"/>
    </row>
    <row r="5865" spans="17:34" x14ac:dyDescent="0.35">
      <c r="Q5865" s="218"/>
      <c r="AH5865" s="233"/>
    </row>
    <row r="5866" spans="17:34" x14ac:dyDescent="0.35">
      <c r="Q5866" s="218"/>
      <c r="AH5866" s="233"/>
    </row>
    <row r="5867" spans="17:34" x14ac:dyDescent="0.35">
      <c r="Q5867" s="218"/>
      <c r="AH5867" s="233"/>
    </row>
    <row r="5868" spans="17:34" x14ac:dyDescent="0.35">
      <c r="Q5868" s="218"/>
      <c r="AH5868" s="233"/>
    </row>
    <row r="5869" spans="17:34" x14ac:dyDescent="0.35">
      <c r="Q5869" s="218"/>
      <c r="AH5869" s="233"/>
    </row>
    <row r="5870" spans="17:34" x14ac:dyDescent="0.35">
      <c r="Q5870" s="218"/>
      <c r="AH5870" s="233"/>
    </row>
    <row r="5871" spans="17:34" x14ac:dyDescent="0.35">
      <c r="Q5871" s="218"/>
      <c r="AH5871" s="233"/>
    </row>
    <row r="5872" spans="17:34" x14ac:dyDescent="0.35">
      <c r="Q5872" s="218"/>
      <c r="AH5872" s="233"/>
    </row>
    <row r="5873" spans="17:34" x14ac:dyDescent="0.35">
      <c r="Q5873" s="218"/>
      <c r="AH5873" s="233"/>
    </row>
    <row r="5874" spans="17:34" x14ac:dyDescent="0.35">
      <c r="Q5874" s="218"/>
      <c r="AH5874" s="233"/>
    </row>
    <row r="5875" spans="17:34" x14ac:dyDescent="0.35">
      <c r="Q5875" s="218"/>
      <c r="AH5875" s="233"/>
    </row>
    <row r="5876" spans="17:34" x14ac:dyDescent="0.35">
      <c r="Q5876" s="218"/>
      <c r="AH5876" s="233"/>
    </row>
    <row r="5877" spans="17:34" x14ac:dyDescent="0.35">
      <c r="Q5877" s="218"/>
      <c r="AH5877" s="233"/>
    </row>
    <row r="5878" spans="17:34" x14ac:dyDescent="0.35">
      <c r="Q5878" s="218"/>
      <c r="AH5878" s="233"/>
    </row>
    <row r="5879" spans="17:34" x14ac:dyDescent="0.35">
      <c r="Q5879" s="218"/>
      <c r="AH5879" s="233"/>
    </row>
    <row r="5880" spans="17:34" x14ac:dyDescent="0.35">
      <c r="Q5880" s="218"/>
      <c r="AH5880" s="233"/>
    </row>
    <row r="5881" spans="17:34" x14ac:dyDescent="0.35">
      <c r="Q5881" s="218"/>
      <c r="AH5881" s="233"/>
    </row>
    <row r="5882" spans="17:34" x14ac:dyDescent="0.35">
      <c r="Q5882" s="218"/>
      <c r="AH5882" s="233"/>
    </row>
    <row r="5883" spans="17:34" x14ac:dyDescent="0.35">
      <c r="Q5883" s="218"/>
      <c r="AH5883" s="233"/>
    </row>
    <row r="5884" spans="17:34" x14ac:dyDescent="0.35">
      <c r="Q5884" s="218"/>
      <c r="AH5884" s="233"/>
    </row>
    <row r="5885" spans="17:34" x14ac:dyDescent="0.35">
      <c r="Q5885" s="218"/>
      <c r="AH5885" s="233"/>
    </row>
    <row r="5886" spans="17:34" x14ac:dyDescent="0.35">
      <c r="Q5886" s="218"/>
      <c r="AH5886" s="233"/>
    </row>
    <row r="5887" spans="17:34" x14ac:dyDescent="0.35">
      <c r="Q5887" s="218"/>
      <c r="AH5887" s="233"/>
    </row>
    <row r="5888" spans="17:34" x14ac:dyDescent="0.35">
      <c r="Q5888" s="218"/>
      <c r="AH5888" s="233"/>
    </row>
    <row r="5889" spans="17:34" x14ac:dyDescent="0.35">
      <c r="Q5889" s="218"/>
      <c r="AH5889" s="233"/>
    </row>
    <row r="5890" spans="17:34" x14ac:dyDescent="0.35">
      <c r="Q5890" s="218"/>
      <c r="AH5890" s="233"/>
    </row>
    <row r="5891" spans="17:34" x14ac:dyDescent="0.35">
      <c r="Q5891" s="218"/>
      <c r="AH5891" s="233"/>
    </row>
    <row r="5892" spans="17:34" x14ac:dyDescent="0.35">
      <c r="Q5892" s="218"/>
      <c r="AH5892" s="233"/>
    </row>
    <row r="5893" spans="17:34" x14ac:dyDescent="0.35">
      <c r="Q5893" s="218"/>
      <c r="AH5893" s="233"/>
    </row>
    <row r="5894" spans="17:34" x14ac:dyDescent="0.35">
      <c r="Q5894" s="218"/>
      <c r="AH5894" s="233"/>
    </row>
    <row r="5895" spans="17:34" x14ac:dyDescent="0.35">
      <c r="Q5895" s="218"/>
      <c r="AH5895" s="233"/>
    </row>
    <row r="5896" spans="17:34" x14ac:dyDescent="0.35">
      <c r="Q5896" s="218"/>
      <c r="AH5896" s="233"/>
    </row>
    <row r="5897" spans="17:34" x14ac:dyDescent="0.35">
      <c r="Q5897" s="218"/>
      <c r="AH5897" s="233"/>
    </row>
    <row r="5898" spans="17:34" x14ac:dyDescent="0.35">
      <c r="Q5898" s="218"/>
      <c r="AH5898" s="233"/>
    </row>
    <row r="5899" spans="17:34" x14ac:dyDescent="0.35">
      <c r="Q5899" s="218"/>
      <c r="AH5899" s="233"/>
    </row>
    <row r="5900" spans="17:34" x14ac:dyDescent="0.35">
      <c r="Q5900" s="218"/>
      <c r="AH5900" s="233"/>
    </row>
    <row r="5901" spans="17:34" x14ac:dyDescent="0.35">
      <c r="Q5901" s="218"/>
      <c r="AH5901" s="233"/>
    </row>
    <row r="5902" spans="17:34" x14ac:dyDescent="0.35">
      <c r="Q5902" s="218"/>
      <c r="AH5902" s="233"/>
    </row>
    <row r="5903" spans="17:34" x14ac:dyDescent="0.35">
      <c r="Q5903" s="218"/>
      <c r="AH5903" s="233"/>
    </row>
    <row r="5904" spans="17:34" x14ac:dyDescent="0.35">
      <c r="Q5904" s="218"/>
      <c r="AH5904" s="233"/>
    </row>
    <row r="5905" spans="17:34" x14ac:dyDescent="0.35">
      <c r="Q5905" s="218"/>
      <c r="AH5905" s="233"/>
    </row>
    <row r="5906" spans="17:34" x14ac:dyDescent="0.35">
      <c r="Q5906" s="218"/>
      <c r="AH5906" s="233"/>
    </row>
    <row r="5907" spans="17:34" x14ac:dyDescent="0.35">
      <c r="Q5907" s="218"/>
      <c r="AH5907" s="233"/>
    </row>
    <row r="5908" spans="17:34" x14ac:dyDescent="0.35">
      <c r="Q5908" s="218"/>
      <c r="AH5908" s="233"/>
    </row>
    <row r="5909" spans="17:34" x14ac:dyDescent="0.35">
      <c r="Q5909" s="218"/>
      <c r="AH5909" s="233"/>
    </row>
    <row r="5910" spans="17:34" x14ac:dyDescent="0.35">
      <c r="Q5910" s="218"/>
      <c r="AH5910" s="233"/>
    </row>
    <row r="5911" spans="17:34" x14ac:dyDescent="0.35">
      <c r="Q5911" s="218"/>
      <c r="AH5911" s="233"/>
    </row>
    <row r="5912" spans="17:34" x14ac:dyDescent="0.35">
      <c r="Q5912" s="218"/>
      <c r="AH5912" s="233"/>
    </row>
    <row r="5913" spans="17:34" x14ac:dyDescent="0.35">
      <c r="Q5913" s="218"/>
      <c r="AH5913" s="233"/>
    </row>
    <row r="5914" spans="17:34" x14ac:dyDescent="0.35">
      <c r="Q5914" s="218"/>
      <c r="AH5914" s="233"/>
    </row>
    <row r="5915" spans="17:34" x14ac:dyDescent="0.35">
      <c r="Q5915" s="218"/>
      <c r="AH5915" s="233"/>
    </row>
    <row r="5916" spans="17:34" x14ac:dyDescent="0.35">
      <c r="Q5916" s="218"/>
      <c r="AH5916" s="233"/>
    </row>
    <row r="5917" spans="17:34" x14ac:dyDescent="0.35">
      <c r="Q5917" s="218"/>
      <c r="AH5917" s="233"/>
    </row>
    <row r="5918" spans="17:34" x14ac:dyDescent="0.35">
      <c r="Q5918" s="218"/>
      <c r="AH5918" s="233"/>
    </row>
    <row r="5919" spans="17:34" x14ac:dyDescent="0.35">
      <c r="Q5919" s="218"/>
      <c r="AH5919" s="233"/>
    </row>
    <row r="5920" spans="17:34" x14ac:dyDescent="0.35">
      <c r="Q5920" s="218"/>
      <c r="AH5920" s="233"/>
    </row>
    <row r="5921" spans="17:34" x14ac:dyDescent="0.35">
      <c r="Q5921" s="218"/>
      <c r="AH5921" s="233"/>
    </row>
    <row r="5922" spans="17:34" x14ac:dyDescent="0.35">
      <c r="Q5922" s="218"/>
      <c r="AH5922" s="233"/>
    </row>
    <row r="5923" spans="17:34" x14ac:dyDescent="0.35">
      <c r="Q5923" s="218"/>
      <c r="AH5923" s="233"/>
    </row>
    <row r="5924" spans="17:34" x14ac:dyDescent="0.35">
      <c r="Q5924" s="218"/>
      <c r="AH5924" s="233"/>
    </row>
    <row r="5925" spans="17:34" x14ac:dyDescent="0.35">
      <c r="Q5925" s="218"/>
      <c r="AH5925" s="233"/>
    </row>
    <row r="5926" spans="17:34" x14ac:dyDescent="0.35">
      <c r="Q5926" s="218"/>
      <c r="AH5926" s="233"/>
    </row>
    <row r="5927" spans="17:34" x14ac:dyDescent="0.35">
      <c r="Q5927" s="218"/>
      <c r="AH5927" s="233"/>
    </row>
    <row r="5928" spans="17:34" x14ac:dyDescent="0.35">
      <c r="Q5928" s="218"/>
      <c r="AH5928" s="233"/>
    </row>
    <row r="5929" spans="17:34" x14ac:dyDescent="0.35">
      <c r="Q5929" s="218"/>
      <c r="AH5929" s="233"/>
    </row>
    <row r="5930" spans="17:34" x14ac:dyDescent="0.35">
      <c r="Q5930" s="218"/>
      <c r="AH5930" s="233"/>
    </row>
    <row r="5931" spans="17:34" x14ac:dyDescent="0.35">
      <c r="Q5931" s="218"/>
      <c r="AH5931" s="233"/>
    </row>
    <row r="5932" spans="17:34" x14ac:dyDescent="0.35">
      <c r="Q5932" s="218"/>
      <c r="AH5932" s="233"/>
    </row>
    <row r="5933" spans="17:34" x14ac:dyDescent="0.35">
      <c r="Q5933" s="218"/>
      <c r="AH5933" s="233"/>
    </row>
    <row r="5934" spans="17:34" x14ac:dyDescent="0.35">
      <c r="Q5934" s="218"/>
      <c r="AH5934" s="233"/>
    </row>
    <row r="5935" spans="17:34" x14ac:dyDescent="0.35">
      <c r="Q5935" s="218"/>
      <c r="AH5935" s="233"/>
    </row>
    <row r="5936" spans="17:34" x14ac:dyDescent="0.35">
      <c r="Q5936" s="218"/>
      <c r="AH5936" s="233"/>
    </row>
    <row r="5937" spans="17:34" x14ac:dyDescent="0.35">
      <c r="Q5937" s="218"/>
      <c r="AH5937" s="233"/>
    </row>
    <row r="5938" spans="17:34" x14ac:dyDescent="0.35">
      <c r="Q5938" s="218"/>
      <c r="AH5938" s="233"/>
    </row>
    <row r="5939" spans="17:34" x14ac:dyDescent="0.35">
      <c r="Q5939" s="218"/>
      <c r="AH5939" s="233"/>
    </row>
    <row r="5940" spans="17:34" x14ac:dyDescent="0.35">
      <c r="Q5940" s="218"/>
      <c r="AH5940" s="233"/>
    </row>
    <row r="5941" spans="17:34" x14ac:dyDescent="0.35">
      <c r="Q5941" s="218"/>
      <c r="AH5941" s="233"/>
    </row>
    <row r="5942" spans="17:34" x14ac:dyDescent="0.35">
      <c r="Q5942" s="218"/>
      <c r="AH5942" s="233"/>
    </row>
    <row r="5943" spans="17:34" x14ac:dyDescent="0.35">
      <c r="Q5943" s="218"/>
      <c r="AH5943" s="233"/>
    </row>
    <row r="5944" spans="17:34" x14ac:dyDescent="0.35">
      <c r="Q5944" s="218"/>
      <c r="AH5944" s="233"/>
    </row>
    <row r="5945" spans="17:34" x14ac:dyDescent="0.35">
      <c r="Q5945" s="218"/>
      <c r="AH5945" s="233"/>
    </row>
    <row r="5946" spans="17:34" x14ac:dyDescent="0.35">
      <c r="Q5946" s="218"/>
      <c r="AH5946" s="233"/>
    </row>
    <row r="5947" spans="17:34" x14ac:dyDescent="0.35">
      <c r="Q5947" s="218"/>
      <c r="AH5947" s="233"/>
    </row>
    <row r="5948" spans="17:34" x14ac:dyDescent="0.35">
      <c r="Q5948" s="218"/>
      <c r="AH5948" s="233"/>
    </row>
    <row r="5949" spans="17:34" x14ac:dyDescent="0.35">
      <c r="Q5949" s="218"/>
      <c r="AH5949" s="233"/>
    </row>
    <row r="5950" spans="17:34" x14ac:dyDescent="0.35">
      <c r="Q5950" s="218"/>
      <c r="AH5950" s="233"/>
    </row>
    <row r="5951" spans="17:34" x14ac:dyDescent="0.35">
      <c r="Q5951" s="218"/>
      <c r="AH5951" s="233"/>
    </row>
    <row r="5952" spans="17:34" x14ac:dyDescent="0.35">
      <c r="Q5952" s="218"/>
      <c r="AH5952" s="233"/>
    </row>
    <row r="5953" spans="17:34" x14ac:dyDescent="0.35">
      <c r="Q5953" s="218"/>
      <c r="AH5953" s="233"/>
    </row>
    <row r="5954" spans="17:34" x14ac:dyDescent="0.35">
      <c r="Q5954" s="218"/>
      <c r="AH5954" s="233"/>
    </row>
    <row r="5955" spans="17:34" x14ac:dyDescent="0.35">
      <c r="Q5955" s="218"/>
      <c r="AH5955" s="233"/>
    </row>
    <row r="5956" spans="17:34" x14ac:dyDescent="0.35">
      <c r="Q5956" s="218"/>
      <c r="AH5956" s="233"/>
    </row>
    <row r="5957" spans="17:34" x14ac:dyDescent="0.35">
      <c r="Q5957" s="218"/>
      <c r="AH5957" s="233"/>
    </row>
    <row r="5958" spans="17:34" x14ac:dyDescent="0.35">
      <c r="Q5958" s="218"/>
      <c r="AH5958" s="233"/>
    </row>
    <row r="5959" spans="17:34" x14ac:dyDescent="0.35">
      <c r="Q5959" s="218"/>
      <c r="AH5959" s="233"/>
    </row>
    <row r="5960" spans="17:34" x14ac:dyDescent="0.35">
      <c r="Q5960" s="218"/>
      <c r="AH5960" s="233"/>
    </row>
    <row r="5961" spans="17:34" x14ac:dyDescent="0.35">
      <c r="Q5961" s="218"/>
      <c r="AH5961" s="233"/>
    </row>
    <row r="5962" spans="17:34" x14ac:dyDescent="0.35">
      <c r="Q5962" s="218"/>
      <c r="AH5962" s="233"/>
    </row>
    <row r="5963" spans="17:34" x14ac:dyDescent="0.35">
      <c r="Q5963" s="218"/>
      <c r="AH5963" s="233"/>
    </row>
    <row r="5964" spans="17:34" x14ac:dyDescent="0.35">
      <c r="Q5964" s="218"/>
      <c r="AH5964" s="233"/>
    </row>
    <row r="5965" spans="17:34" x14ac:dyDescent="0.35">
      <c r="Q5965" s="218"/>
      <c r="AH5965" s="233"/>
    </row>
    <row r="5966" spans="17:34" x14ac:dyDescent="0.35">
      <c r="Q5966" s="218"/>
      <c r="AH5966" s="233"/>
    </row>
    <row r="5967" spans="17:34" x14ac:dyDescent="0.35">
      <c r="Q5967" s="218"/>
      <c r="AH5967" s="233"/>
    </row>
    <row r="5968" spans="17:34" x14ac:dyDescent="0.35">
      <c r="Q5968" s="218"/>
      <c r="AH5968" s="233"/>
    </row>
    <row r="5969" spans="17:34" x14ac:dyDescent="0.35">
      <c r="Q5969" s="218"/>
      <c r="AH5969" s="233"/>
    </row>
    <row r="5970" spans="17:34" x14ac:dyDescent="0.35">
      <c r="Q5970" s="218"/>
      <c r="AH5970" s="233"/>
    </row>
    <row r="5971" spans="17:34" x14ac:dyDescent="0.35">
      <c r="Q5971" s="218"/>
      <c r="AH5971" s="233"/>
    </row>
    <row r="5972" spans="17:34" x14ac:dyDescent="0.35">
      <c r="Q5972" s="218"/>
      <c r="AH5972" s="233"/>
    </row>
    <row r="5973" spans="17:34" x14ac:dyDescent="0.35">
      <c r="Q5973" s="218"/>
      <c r="AH5973" s="233"/>
    </row>
    <row r="5974" spans="17:34" x14ac:dyDescent="0.35">
      <c r="Q5974" s="218"/>
      <c r="AH5974" s="233"/>
    </row>
    <row r="5975" spans="17:34" x14ac:dyDescent="0.35">
      <c r="Q5975" s="218"/>
      <c r="AH5975" s="233"/>
    </row>
    <row r="5976" spans="17:34" x14ac:dyDescent="0.35">
      <c r="Q5976" s="218"/>
      <c r="AH5976" s="233"/>
    </row>
    <row r="5977" spans="17:34" x14ac:dyDescent="0.35">
      <c r="Q5977" s="218"/>
      <c r="AH5977" s="233"/>
    </row>
    <row r="5978" spans="17:34" x14ac:dyDescent="0.35">
      <c r="Q5978" s="218"/>
      <c r="AH5978" s="233"/>
    </row>
    <row r="5979" spans="17:34" x14ac:dyDescent="0.35">
      <c r="Q5979" s="218"/>
      <c r="AH5979" s="233"/>
    </row>
    <row r="5980" spans="17:34" x14ac:dyDescent="0.35">
      <c r="Q5980" s="218"/>
      <c r="AH5980" s="233"/>
    </row>
    <row r="5981" spans="17:34" x14ac:dyDescent="0.35">
      <c r="Q5981" s="218"/>
      <c r="AH5981" s="233"/>
    </row>
    <row r="5982" spans="17:34" x14ac:dyDescent="0.35">
      <c r="Q5982" s="218"/>
      <c r="AH5982" s="233"/>
    </row>
    <row r="5983" spans="17:34" x14ac:dyDescent="0.35">
      <c r="Q5983" s="218"/>
      <c r="AH5983" s="233"/>
    </row>
    <row r="5984" spans="17:34" x14ac:dyDescent="0.35">
      <c r="Q5984" s="218"/>
      <c r="AH5984" s="233"/>
    </row>
    <row r="5985" spans="17:34" x14ac:dyDescent="0.35">
      <c r="Q5985" s="218"/>
      <c r="AH5985" s="233"/>
    </row>
    <row r="5986" spans="17:34" x14ac:dyDescent="0.35">
      <c r="Q5986" s="218"/>
      <c r="AH5986" s="233"/>
    </row>
    <row r="5987" spans="17:34" x14ac:dyDescent="0.35">
      <c r="Q5987" s="218"/>
      <c r="AH5987" s="233"/>
    </row>
    <row r="5988" spans="17:34" x14ac:dyDescent="0.35">
      <c r="Q5988" s="218"/>
      <c r="AH5988" s="233"/>
    </row>
    <row r="5989" spans="17:34" x14ac:dyDescent="0.35">
      <c r="Q5989" s="218"/>
      <c r="AH5989" s="233"/>
    </row>
    <row r="5990" spans="17:34" x14ac:dyDescent="0.35">
      <c r="Q5990" s="218"/>
      <c r="AH5990" s="233"/>
    </row>
    <row r="5991" spans="17:34" x14ac:dyDescent="0.35">
      <c r="Q5991" s="218"/>
      <c r="AH5991" s="233"/>
    </row>
    <row r="5992" spans="17:34" x14ac:dyDescent="0.35">
      <c r="Q5992" s="218"/>
      <c r="AH5992" s="233"/>
    </row>
    <row r="5993" spans="17:34" x14ac:dyDescent="0.35">
      <c r="Q5993" s="218"/>
      <c r="AH5993" s="233"/>
    </row>
    <row r="5994" spans="17:34" x14ac:dyDescent="0.35">
      <c r="Q5994" s="218"/>
      <c r="AH5994" s="233"/>
    </row>
    <row r="5995" spans="17:34" x14ac:dyDescent="0.35">
      <c r="Q5995" s="218"/>
      <c r="AH5995" s="233"/>
    </row>
    <row r="5996" spans="17:34" x14ac:dyDescent="0.35">
      <c r="Q5996" s="218"/>
      <c r="AH5996" s="233"/>
    </row>
    <row r="5997" spans="17:34" x14ac:dyDescent="0.35">
      <c r="Q5997" s="218"/>
      <c r="AH5997" s="233"/>
    </row>
    <row r="5998" spans="17:34" x14ac:dyDescent="0.35">
      <c r="Q5998" s="218"/>
      <c r="AH5998" s="233"/>
    </row>
    <row r="5999" spans="17:34" x14ac:dyDescent="0.35">
      <c r="Q5999" s="218"/>
      <c r="AH5999" s="233"/>
    </row>
    <row r="6000" spans="17:34" x14ac:dyDescent="0.35">
      <c r="Q6000" s="218"/>
      <c r="AH6000" s="233"/>
    </row>
    <row r="6001" spans="17:34" x14ac:dyDescent="0.35">
      <c r="Q6001" s="218"/>
      <c r="AH6001" s="233"/>
    </row>
    <row r="6002" spans="17:34" x14ac:dyDescent="0.35">
      <c r="Q6002" s="218"/>
      <c r="AH6002" s="233"/>
    </row>
    <row r="6003" spans="17:34" x14ac:dyDescent="0.35">
      <c r="Q6003" s="218"/>
      <c r="AH6003" s="233"/>
    </row>
    <row r="6004" spans="17:34" x14ac:dyDescent="0.35">
      <c r="Q6004" s="218"/>
      <c r="AH6004" s="233"/>
    </row>
    <row r="6005" spans="17:34" x14ac:dyDescent="0.35">
      <c r="Q6005" s="218"/>
      <c r="AH6005" s="233"/>
    </row>
    <row r="6006" spans="17:34" x14ac:dyDescent="0.35">
      <c r="Q6006" s="218"/>
      <c r="AH6006" s="233"/>
    </row>
    <row r="6007" spans="17:34" x14ac:dyDescent="0.35">
      <c r="Q6007" s="218"/>
      <c r="AH6007" s="233"/>
    </row>
    <row r="6008" spans="17:34" x14ac:dyDescent="0.35">
      <c r="Q6008" s="218"/>
      <c r="AH6008" s="233"/>
    </row>
    <row r="6009" spans="17:34" x14ac:dyDescent="0.35">
      <c r="Q6009" s="218"/>
      <c r="AH6009" s="233"/>
    </row>
    <row r="6010" spans="17:34" x14ac:dyDescent="0.35">
      <c r="Q6010" s="218"/>
      <c r="AH6010" s="233"/>
    </row>
    <row r="6011" spans="17:34" x14ac:dyDescent="0.35">
      <c r="Q6011" s="218"/>
      <c r="AH6011" s="233"/>
    </row>
    <row r="6012" spans="17:34" x14ac:dyDescent="0.35">
      <c r="Q6012" s="218"/>
      <c r="AH6012" s="233"/>
    </row>
    <row r="6013" spans="17:34" x14ac:dyDescent="0.35">
      <c r="Q6013" s="218"/>
      <c r="AH6013" s="233"/>
    </row>
    <row r="6014" spans="17:34" x14ac:dyDescent="0.35">
      <c r="Q6014" s="218"/>
      <c r="AH6014" s="233"/>
    </row>
    <row r="6015" spans="17:34" x14ac:dyDescent="0.35">
      <c r="Q6015" s="218"/>
      <c r="AH6015" s="233"/>
    </row>
    <row r="6016" spans="17:34" x14ac:dyDescent="0.35">
      <c r="Q6016" s="218"/>
      <c r="AH6016" s="233"/>
    </row>
    <row r="6017" spans="17:34" x14ac:dyDescent="0.35">
      <c r="Q6017" s="218"/>
      <c r="AH6017" s="233"/>
    </row>
    <row r="6018" spans="17:34" x14ac:dyDescent="0.35">
      <c r="Q6018" s="218"/>
      <c r="AH6018" s="233"/>
    </row>
    <row r="6019" spans="17:34" x14ac:dyDescent="0.35">
      <c r="Q6019" s="218"/>
      <c r="AH6019" s="233"/>
    </row>
    <row r="6020" spans="17:34" x14ac:dyDescent="0.35">
      <c r="Q6020" s="218"/>
      <c r="AH6020" s="233"/>
    </row>
    <row r="6021" spans="17:34" x14ac:dyDescent="0.35">
      <c r="Q6021" s="218"/>
      <c r="AH6021" s="233"/>
    </row>
    <row r="6022" spans="17:34" x14ac:dyDescent="0.35">
      <c r="Q6022" s="218"/>
      <c r="AH6022" s="233"/>
    </row>
    <row r="6023" spans="17:34" x14ac:dyDescent="0.35">
      <c r="Q6023" s="218"/>
      <c r="AH6023" s="233"/>
    </row>
    <row r="6024" spans="17:34" x14ac:dyDescent="0.35">
      <c r="Q6024" s="218"/>
      <c r="AH6024" s="233"/>
    </row>
    <row r="6025" spans="17:34" x14ac:dyDescent="0.35">
      <c r="Q6025" s="218"/>
      <c r="AH6025" s="233"/>
    </row>
    <row r="6026" spans="17:34" x14ac:dyDescent="0.35">
      <c r="Q6026" s="218"/>
      <c r="AH6026" s="233"/>
    </row>
    <row r="6027" spans="17:34" x14ac:dyDescent="0.35">
      <c r="Q6027" s="218"/>
      <c r="AH6027" s="233"/>
    </row>
    <row r="6028" spans="17:34" x14ac:dyDescent="0.35">
      <c r="Q6028" s="218"/>
      <c r="AH6028" s="233"/>
    </row>
    <row r="6029" spans="17:34" x14ac:dyDescent="0.35">
      <c r="Q6029" s="218"/>
      <c r="AH6029" s="233"/>
    </row>
    <row r="6030" spans="17:34" x14ac:dyDescent="0.35">
      <c r="Q6030" s="218"/>
      <c r="AH6030" s="233"/>
    </row>
    <row r="6031" spans="17:34" x14ac:dyDescent="0.35">
      <c r="Q6031" s="218"/>
      <c r="AH6031" s="233"/>
    </row>
    <row r="6032" spans="17:34" x14ac:dyDescent="0.35">
      <c r="Q6032" s="218"/>
      <c r="AH6032" s="233"/>
    </row>
    <row r="6033" spans="17:34" x14ac:dyDescent="0.35">
      <c r="Q6033" s="218"/>
      <c r="AH6033" s="233"/>
    </row>
    <row r="6034" spans="17:34" x14ac:dyDescent="0.35">
      <c r="Q6034" s="218"/>
      <c r="AH6034" s="233"/>
    </row>
    <row r="6035" spans="17:34" x14ac:dyDescent="0.35">
      <c r="Q6035" s="218"/>
      <c r="AH6035" s="233"/>
    </row>
    <row r="6036" spans="17:34" x14ac:dyDescent="0.35">
      <c r="Q6036" s="218"/>
      <c r="AH6036" s="233"/>
    </row>
    <row r="6037" spans="17:34" x14ac:dyDescent="0.35">
      <c r="Q6037" s="218"/>
      <c r="AH6037" s="233"/>
    </row>
    <row r="6038" spans="17:34" x14ac:dyDescent="0.35">
      <c r="Q6038" s="218"/>
      <c r="AH6038" s="233"/>
    </row>
    <row r="6039" spans="17:34" x14ac:dyDescent="0.35">
      <c r="Q6039" s="218"/>
      <c r="AH6039" s="233"/>
    </row>
    <row r="6040" spans="17:34" x14ac:dyDescent="0.35">
      <c r="Q6040" s="218"/>
      <c r="AH6040" s="233"/>
    </row>
    <row r="6041" spans="17:34" x14ac:dyDescent="0.35">
      <c r="Q6041" s="218"/>
      <c r="AH6041" s="233"/>
    </row>
    <row r="6042" spans="17:34" x14ac:dyDescent="0.35">
      <c r="Q6042" s="218"/>
      <c r="AH6042" s="233"/>
    </row>
    <row r="6043" spans="17:34" x14ac:dyDescent="0.35">
      <c r="Q6043" s="218"/>
      <c r="AH6043" s="233"/>
    </row>
    <row r="6044" spans="17:34" x14ac:dyDescent="0.35">
      <c r="Q6044" s="218"/>
      <c r="AH6044" s="233"/>
    </row>
    <row r="6045" spans="17:34" x14ac:dyDescent="0.35">
      <c r="Q6045" s="218"/>
      <c r="AH6045" s="233"/>
    </row>
    <row r="6046" spans="17:34" x14ac:dyDescent="0.35">
      <c r="Q6046" s="218"/>
      <c r="AH6046" s="233"/>
    </row>
    <row r="6047" spans="17:34" x14ac:dyDescent="0.35">
      <c r="Q6047" s="218"/>
      <c r="AH6047" s="233"/>
    </row>
    <row r="6048" spans="17:34" x14ac:dyDescent="0.35">
      <c r="Q6048" s="218"/>
      <c r="AH6048" s="233"/>
    </row>
    <row r="6049" spans="17:34" x14ac:dyDescent="0.35">
      <c r="Q6049" s="218"/>
      <c r="AH6049" s="233"/>
    </row>
    <row r="6050" spans="17:34" x14ac:dyDescent="0.35">
      <c r="Q6050" s="218"/>
      <c r="AH6050" s="233"/>
    </row>
    <row r="6051" spans="17:34" x14ac:dyDescent="0.35">
      <c r="Q6051" s="218"/>
      <c r="AH6051" s="233"/>
    </row>
    <row r="6052" spans="17:34" x14ac:dyDescent="0.35">
      <c r="Q6052" s="218"/>
      <c r="AH6052" s="233"/>
    </row>
    <row r="6053" spans="17:34" x14ac:dyDescent="0.35">
      <c r="Q6053" s="218"/>
      <c r="AH6053" s="233"/>
    </row>
    <row r="6054" spans="17:34" x14ac:dyDescent="0.35">
      <c r="Q6054" s="218"/>
      <c r="AH6054" s="233"/>
    </row>
    <row r="6055" spans="17:34" x14ac:dyDescent="0.35">
      <c r="Q6055" s="218"/>
      <c r="AH6055" s="233"/>
    </row>
    <row r="6056" spans="17:34" x14ac:dyDescent="0.35">
      <c r="Q6056" s="218"/>
      <c r="AH6056" s="233"/>
    </row>
    <row r="6057" spans="17:34" x14ac:dyDescent="0.35">
      <c r="Q6057" s="218"/>
      <c r="AH6057" s="233"/>
    </row>
    <row r="6058" spans="17:34" x14ac:dyDescent="0.35">
      <c r="Q6058" s="218"/>
      <c r="AH6058" s="233"/>
    </row>
    <row r="6059" spans="17:34" x14ac:dyDescent="0.35">
      <c r="Q6059" s="218"/>
      <c r="AH6059" s="233"/>
    </row>
    <row r="6060" spans="17:34" x14ac:dyDescent="0.35">
      <c r="Q6060" s="218"/>
      <c r="AH6060" s="233"/>
    </row>
    <row r="6061" spans="17:34" x14ac:dyDescent="0.35">
      <c r="Q6061" s="218"/>
      <c r="AH6061" s="233"/>
    </row>
    <row r="6062" spans="17:34" x14ac:dyDescent="0.35">
      <c r="Q6062" s="218"/>
      <c r="AH6062" s="233"/>
    </row>
    <row r="6063" spans="17:34" x14ac:dyDescent="0.35">
      <c r="Q6063" s="218"/>
      <c r="AH6063" s="233"/>
    </row>
    <row r="6064" spans="17:34" x14ac:dyDescent="0.35">
      <c r="Q6064" s="218"/>
      <c r="AH6064" s="233"/>
    </row>
    <row r="6065" spans="17:34" x14ac:dyDescent="0.35">
      <c r="Q6065" s="218"/>
      <c r="AH6065" s="233"/>
    </row>
    <row r="6066" spans="17:34" x14ac:dyDescent="0.35">
      <c r="Q6066" s="218"/>
      <c r="AH6066" s="233"/>
    </row>
    <row r="6067" spans="17:34" x14ac:dyDescent="0.35">
      <c r="Q6067" s="218"/>
      <c r="AH6067" s="233"/>
    </row>
    <row r="6068" spans="17:34" x14ac:dyDescent="0.35">
      <c r="Q6068" s="218"/>
      <c r="AH6068" s="233"/>
    </row>
    <row r="6069" spans="17:34" x14ac:dyDescent="0.35">
      <c r="Q6069" s="218"/>
      <c r="AH6069" s="233"/>
    </row>
    <row r="6070" spans="17:34" x14ac:dyDescent="0.35">
      <c r="Q6070" s="218"/>
      <c r="AH6070" s="233"/>
    </row>
    <row r="6071" spans="17:34" x14ac:dyDescent="0.35">
      <c r="Q6071" s="218"/>
      <c r="AH6071" s="233"/>
    </row>
    <row r="6072" spans="17:34" x14ac:dyDescent="0.35">
      <c r="Q6072" s="218"/>
      <c r="AH6072" s="233"/>
    </row>
    <row r="6073" spans="17:34" x14ac:dyDescent="0.35">
      <c r="Q6073" s="218"/>
      <c r="AH6073" s="233"/>
    </row>
    <row r="6074" spans="17:34" x14ac:dyDescent="0.35">
      <c r="Q6074" s="218"/>
      <c r="AH6074" s="233"/>
    </row>
    <row r="6075" spans="17:34" x14ac:dyDescent="0.35">
      <c r="Q6075" s="218"/>
      <c r="AH6075" s="233"/>
    </row>
    <row r="6076" spans="17:34" x14ac:dyDescent="0.35">
      <c r="Q6076" s="218"/>
      <c r="AH6076" s="233"/>
    </row>
    <row r="6077" spans="17:34" x14ac:dyDescent="0.35">
      <c r="Q6077" s="218"/>
      <c r="AH6077" s="233"/>
    </row>
    <row r="6078" spans="17:34" x14ac:dyDescent="0.35">
      <c r="Q6078" s="218"/>
      <c r="AH6078" s="233"/>
    </row>
    <row r="6079" spans="17:34" x14ac:dyDescent="0.35">
      <c r="Q6079" s="218"/>
      <c r="AH6079" s="233"/>
    </row>
    <row r="6080" spans="17:34" x14ac:dyDescent="0.35">
      <c r="Q6080" s="218"/>
      <c r="AH6080" s="233"/>
    </row>
    <row r="6081" spans="17:34" x14ac:dyDescent="0.35">
      <c r="Q6081" s="218"/>
      <c r="AH6081" s="233"/>
    </row>
    <row r="6082" spans="17:34" x14ac:dyDescent="0.35">
      <c r="Q6082" s="218"/>
      <c r="AH6082" s="233"/>
    </row>
    <row r="6083" spans="17:34" x14ac:dyDescent="0.35">
      <c r="Q6083" s="218"/>
      <c r="AH6083" s="233"/>
    </row>
    <row r="6084" spans="17:34" x14ac:dyDescent="0.35">
      <c r="Q6084" s="218"/>
      <c r="AH6084" s="233"/>
    </row>
    <row r="6085" spans="17:34" x14ac:dyDescent="0.35">
      <c r="Q6085" s="218"/>
      <c r="AH6085" s="233"/>
    </row>
    <row r="6086" spans="17:34" x14ac:dyDescent="0.35">
      <c r="Q6086" s="218"/>
      <c r="AH6086" s="233"/>
    </row>
    <row r="6087" spans="17:34" x14ac:dyDescent="0.35">
      <c r="Q6087" s="218"/>
      <c r="AH6087" s="233"/>
    </row>
    <row r="6088" spans="17:34" x14ac:dyDescent="0.35">
      <c r="Q6088" s="218"/>
      <c r="AH6088" s="233"/>
    </row>
    <row r="6089" spans="17:34" x14ac:dyDescent="0.35">
      <c r="Q6089" s="218"/>
      <c r="AH6089" s="233"/>
    </row>
    <row r="6090" spans="17:34" x14ac:dyDescent="0.35">
      <c r="Q6090" s="218"/>
      <c r="AH6090" s="233"/>
    </row>
    <row r="6091" spans="17:34" x14ac:dyDescent="0.35">
      <c r="Q6091" s="218"/>
      <c r="AH6091" s="233"/>
    </row>
    <row r="6092" spans="17:34" x14ac:dyDescent="0.35">
      <c r="Q6092" s="218"/>
      <c r="AH6092" s="233"/>
    </row>
    <row r="6093" spans="17:34" x14ac:dyDescent="0.35">
      <c r="Q6093" s="218"/>
      <c r="AH6093" s="233"/>
    </row>
    <row r="6094" spans="17:34" x14ac:dyDescent="0.35">
      <c r="Q6094" s="218"/>
      <c r="AH6094" s="233"/>
    </row>
    <row r="6095" spans="17:34" x14ac:dyDescent="0.35">
      <c r="Q6095" s="218"/>
      <c r="AH6095" s="233"/>
    </row>
    <row r="6096" spans="17:34" x14ac:dyDescent="0.35">
      <c r="Q6096" s="218"/>
      <c r="AH6096" s="233"/>
    </row>
    <row r="6097" spans="17:34" x14ac:dyDescent="0.35">
      <c r="Q6097" s="218"/>
      <c r="AH6097" s="233"/>
    </row>
    <row r="6098" spans="17:34" x14ac:dyDescent="0.35">
      <c r="Q6098" s="218"/>
      <c r="AH6098" s="233"/>
    </row>
    <row r="6099" spans="17:34" x14ac:dyDescent="0.35">
      <c r="Q6099" s="218"/>
      <c r="AH6099" s="233"/>
    </row>
    <row r="6100" spans="17:34" x14ac:dyDescent="0.35">
      <c r="Q6100" s="218"/>
      <c r="AH6100" s="233"/>
    </row>
    <row r="6101" spans="17:34" x14ac:dyDescent="0.35">
      <c r="Q6101" s="218"/>
      <c r="AH6101" s="233"/>
    </row>
    <row r="6102" spans="17:34" x14ac:dyDescent="0.35">
      <c r="Q6102" s="218"/>
      <c r="AH6102" s="233"/>
    </row>
    <row r="6103" spans="17:34" x14ac:dyDescent="0.35">
      <c r="Q6103" s="218"/>
      <c r="AH6103" s="233"/>
    </row>
    <row r="6104" spans="17:34" x14ac:dyDescent="0.35">
      <c r="Q6104" s="218"/>
      <c r="AH6104" s="233"/>
    </row>
    <row r="6105" spans="17:34" x14ac:dyDescent="0.35">
      <c r="Q6105" s="218"/>
      <c r="AH6105" s="233"/>
    </row>
    <row r="6106" spans="17:34" x14ac:dyDescent="0.35">
      <c r="Q6106" s="218"/>
      <c r="AH6106" s="233"/>
    </row>
    <row r="6107" spans="17:34" x14ac:dyDescent="0.35">
      <c r="Q6107" s="218"/>
      <c r="AH6107" s="233"/>
    </row>
    <row r="6108" spans="17:34" x14ac:dyDescent="0.35">
      <c r="Q6108" s="218"/>
      <c r="AH6108" s="233"/>
    </row>
    <row r="6109" spans="17:34" x14ac:dyDescent="0.35">
      <c r="Q6109" s="218"/>
      <c r="AH6109" s="233"/>
    </row>
    <row r="6110" spans="17:34" x14ac:dyDescent="0.35">
      <c r="Q6110" s="218"/>
      <c r="AH6110" s="233"/>
    </row>
    <row r="6111" spans="17:34" x14ac:dyDescent="0.35">
      <c r="Q6111" s="218"/>
      <c r="AH6111" s="233"/>
    </row>
    <row r="6112" spans="17:34" x14ac:dyDescent="0.35">
      <c r="Q6112" s="218"/>
      <c r="AH6112" s="233"/>
    </row>
    <row r="6113" spans="17:34" x14ac:dyDescent="0.35">
      <c r="Q6113" s="218"/>
      <c r="AH6113" s="233"/>
    </row>
    <row r="6114" spans="17:34" x14ac:dyDescent="0.35">
      <c r="Q6114" s="218"/>
      <c r="AH6114" s="233"/>
    </row>
    <row r="6115" spans="17:34" x14ac:dyDescent="0.35">
      <c r="Q6115" s="218"/>
      <c r="AH6115" s="233"/>
    </row>
    <row r="6116" spans="17:34" x14ac:dyDescent="0.35">
      <c r="Q6116" s="218"/>
      <c r="AH6116" s="233"/>
    </row>
    <row r="6117" spans="17:34" x14ac:dyDescent="0.35">
      <c r="Q6117" s="218"/>
      <c r="AH6117" s="233"/>
    </row>
    <row r="6118" spans="17:34" x14ac:dyDescent="0.35">
      <c r="Q6118" s="218"/>
      <c r="AH6118" s="233"/>
    </row>
    <row r="6119" spans="17:34" x14ac:dyDescent="0.35">
      <c r="Q6119" s="218"/>
      <c r="AH6119" s="233"/>
    </row>
    <row r="6120" spans="17:34" x14ac:dyDescent="0.35">
      <c r="Q6120" s="218"/>
      <c r="AH6120" s="233"/>
    </row>
    <row r="6121" spans="17:34" x14ac:dyDescent="0.35">
      <c r="Q6121" s="218"/>
      <c r="AH6121" s="233"/>
    </row>
    <row r="6122" spans="17:34" x14ac:dyDescent="0.35">
      <c r="Q6122" s="218"/>
      <c r="AH6122" s="233"/>
    </row>
    <row r="6123" spans="17:34" x14ac:dyDescent="0.35">
      <c r="Q6123" s="218"/>
      <c r="AH6123" s="233"/>
    </row>
    <row r="6124" spans="17:34" x14ac:dyDescent="0.35">
      <c r="Q6124" s="218"/>
      <c r="AH6124" s="233"/>
    </row>
    <row r="6125" spans="17:34" x14ac:dyDescent="0.35">
      <c r="Q6125" s="218"/>
      <c r="AH6125" s="233"/>
    </row>
    <row r="6126" spans="17:34" x14ac:dyDescent="0.35">
      <c r="Q6126" s="218"/>
      <c r="AH6126" s="233"/>
    </row>
    <row r="6127" spans="17:34" x14ac:dyDescent="0.35">
      <c r="Q6127" s="218"/>
      <c r="AH6127" s="233"/>
    </row>
    <row r="6128" spans="17:34" x14ac:dyDescent="0.35">
      <c r="Q6128" s="218"/>
      <c r="AH6128" s="233"/>
    </row>
    <row r="6129" spans="17:34" x14ac:dyDescent="0.35">
      <c r="Q6129" s="218"/>
      <c r="AH6129" s="233"/>
    </row>
    <row r="6130" spans="17:34" x14ac:dyDescent="0.35">
      <c r="Q6130" s="218"/>
      <c r="AH6130" s="233"/>
    </row>
    <row r="6131" spans="17:34" x14ac:dyDescent="0.35">
      <c r="Q6131" s="218"/>
      <c r="AH6131" s="233"/>
    </row>
    <row r="6132" spans="17:34" x14ac:dyDescent="0.35">
      <c r="Q6132" s="218"/>
      <c r="AH6132" s="233"/>
    </row>
    <row r="6133" spans="17:34" x14ac:dyDescent="0.35">
      <c r="Q6133" s="218"/>
      <c r="AH6133" s="233"/>
    </row>
    <row r="6134" spans="17:34" x14ac:dyDescent="0.35">
      <c r="Q6134" s="218"/>
      <c r="AH6134" s="233"/>
    </row>
    <row r="6135" spans="17:34" x14ac:dyDescent="0.35">
      <c r="Q6135" s="218"/>
      <c r="AH6135" s="233"/>
    </row>
    <row r="6136" spans="17:34" x14ac:dyDescent="0.35">
      <c r="Q6136" s="218"/>
      <c r="AH6136" s="233"/>
    </row>
    <row r="6137" spans="17:34" x14ac:dyDescent="0.35">
      <c r="Q6137" s="218"/>
      <c r="AH6137" s="233"/>
    </row>
    <row r="6138" spans="17:34" x14ac:dyDescent="0.35">
      <c r="Q6138" s="218"/>
      <c r="AH6138" s="233"/>
    </row>
    <row r="6139" spans="17:34" x14ac:dyDescent="0.35">
      <c r="Q6139" s="218"/>
      <c r="AH6139" s="233"/>
    </row>
    <row r="6140" spans="17:34" x14ac:dyDescent="0.35">
      <c r="Q6140" s="218"/>
      <c r="AH6140" s="233"/>
    </row>
    <row r="6141" spans="17:34" x14ac:dyDescent="0.35">
      <c r="Q6141" s="218"/>
      <c r="AH6141" s="233"/>
    </row>
    <row r="6142" spans="17:34" x14ac:dyDescent="0.35">
      <c r="Q6142" s="218"/>
      <c r="AH6142" s="233"/>
    </row>
    <row r="6143" spans="17:34" x14ac:dyDescent="0.35">
      <c r="Q6143" s="218"/>
      <c r="AH6143" s="233"/>
    </row>
    <row r="6144" spans="17:34" x14ac:dyDescent="0.35">
      <c r="Q6144" s="218"/>
      <c r="AH6144" s="233"/>
    </row>
    <row r="6145" spans="17:34" x14ac:dyDescent="0.35">
      <c r="Q6145" s="218"/>
      <c r="AH6145" s="233"/>
    </row>
    <row r="6146" spans="17:34" x14ac:dyDescent="0.35">
      <c r="Q6146" s="218"/>
      <c r="AH6146" s="233"/>
    </row>
    <row r="6147" spans="17:34" x14ac:dyDescent="0.35">
      <c r="Q6147" s="218"/>
      <c r="AH6147" s="233"/>
    </row>
    <row r="6148" spans="17:34" x14ac:dyDescent="0.35">
      <c r="Q6148" s="218"/>
      <c r="AH6148" s="233"/>
    </row>
    <row r="6149" spans="17:34" x14ac:dyDescent="0.35">
      <c r="Q6149" s="218"/>
      <c r="AH6149" s="233"/>
    </row>
    <row r="6150" spans="17:34" x14ac:dyDescent="0.35">
      <c r="Q6150" s="218"/>
      <c r="AH6150" s="233"/>
    </row>
    <row r="6151" spans="17:34" x14ac:dyDescent="0.35">
      <c r="Q6151" s="218"/>
      <c r="AH6151" s="233"/>
    </row>
    <row r="6152" spans="17:34" x14ac:dyDescent="0.35">
      <c r="Q6152" s="218"/>
      <c r="AH6152" s="233"/>
    </row>
    <row r="6153" spans="17:34" x14ac:dyDescent="0.35">
      <c r="Q6153" s="218"/>
      <c r="AH6153" s="233"/>
    </row>
    <row r="6154" spans="17:34" x14ac:dyDescent="0.35">
      <c r="Q6154" s="218"/>
      <c r="AH6154" s="233"/>
    </row>
    <row r="6155" spans="17:34" x14ac:dyDescent="0.35">
      <c r="Q6155" s="218"/>
      <c r="AH6155" s="233"/>
    </row>
    <row r="6156" spans="17:34" x14ac:dyDescent="0.35">
      <c r="Q6156" s="218"/>
      <c r="AH6156" s="233"/>
    </row>
    <row r="6157" spans="17:34" x14ac:dyDescent="0.35">
      <c r="Q6157" s="218"/>
      <c r="AH6157" s="233"/>
    </row>
    <row r="6158" spans="17:34" x14ac:dyDescent="0.35">
      <c r="Q6158" s="218"/>
      <c r="AH6158" s="233"/>
    </row>
    <row r="6159" spans="17:34" x14ac:dyDescent="0.35">
      <c r="Q6159" s="218"/>
      <c r="AH6159" s="233"/>
    </row>
    <row r="6160" spans="17:34" x14ac:dyDescent="0.35">
      <c r="Q6160" s="218"/>
      <c r="AH6160" s="233"/>
    </row>
    <row r="6161" spans="17:34" x14ac:dyDescent="0.35">
      <c r="Q6161" s="218"/>
      <c r="AH6161" s="233"/>
    </row>
    <row r="6162" spans="17:34" x14ac:dyDescent="0.35">
      <c r="Q6162" s="218"/>
      <c r="AH6162" s="233"/>
    </row>
    <row r="6163" spans="17:34" x14ac:dyDescent="0.35">
      <c r="Q6163" s="218"/>
      <c r="AH6163" s="233"/>
    </row>
    <row r="6164" spans="17:34" x14ac:dyDescent="0.35">
      <c r="Q6164" s="218"/>
      <c r="AH6164" s="233"/>
    </row>
    <row r="6165" spans="17:34" x14ac:dyDescent="0.35">
      <c r="Q6165" s="218"/>
      <c r="AH6165" s="233"/>
    </row>
    <row r="6166" spans="17:34" x14ac:dyDescent="0.35">
      <c r="Q6166" s="218"/>
      <c r="AH6166" s="233"/>
    </row>
    <row r="6167" spans="17:34" x14ac:dyDescent="0.35">
      <c r="Q6167" s="218"/>
      <c r="AH6167" s="233"/>
    </row>
    <row r="6168" spans="17:34" x14ac:dyDescent="0.35">
      <c r="Q6168" s="218"/>
      <c r="AH6168" s="233"/>
    </row>
    <row r="6169" spans="17:34" x14ac:dyDescent="0.35">
      <c r="Q6169" s="218"/>
      <c r="AH6169" s="233"/>
    </row>
    <row r="6170" spans="17:34" x14ac:dyDescent="0.35">
      <c r="Q6170" s="218"/>
      <c r="AH6170" s="233"/>
    </row>
    <row r="6171" spans="17:34" x14ac:dyDescent="0.35">
      <c r="Q6171" s="218"/>
      <c r="AH6171" s="233"/>
    </row>
    <row r="6172" spans="17:34" x14ac:dyDescent="0.35">
      <c r="Q6172" s="218"/>
      <c r="AH6172" s="233"/>
    </row>
    <row r="6173" spans="17:34" x14ac:dyDescent="0.35">
      <c r="Q6173" s="218"/>
      <c r="AH6173" s="233"/>
    </row>
    <row r="6174" spans="17:34" x14ac:dyDescent="0.35">
      <c r="Q6174" s="218"/>
      <c r="AH6174" s="233"/>
    </row>
    <row r="6175" spans="17:34" x14ac:dyDescent="0.35">
      <c r="Q6175" s="218"/>
      <c r="AH6175" s="233"/>
    </row>
    <row r="6176" spans="17:34" x14ac:dyDescent="0.35">
      <c r="Q6176" s="218"/>
      <c r="AH6176" s="233"/>
    </row>
    <row r="6177" spans="17:34" x14ac:dyDescent="0.35">
      <c r="Q6177" s="218"/>
      <c r="AH6177" s="233"/>
    </row>
    <row r="6178" spans="17:34" x14ac:dyDescent="0.35">
      <c r="Q6178" s="218"/>
      <c r="AH6178" s="233"/>
    </row>
    <row r="6179" spans="17:34" x14ac:dyDescent="0.35">
      <c r="Q6179" s="218"/>
      <c r="AH6179" s="233"/>
    </row>
    <row r="6180" spans="17:34" x14ac:dyDescent="0.35">
      <c r="Q6180" s="218"/>
      <c r="AH6180" s="233"/>
    </row>
    <row r="6181" spans="17:34" x14ac:dyDescent="0.35">
      <c r="Q6181" s="218"/>
      <c r="AH6181" s="233"/>
    </row>
    <row r="6182" spans="17:34" x14ac:dyDescent="0.35">
      <c r="Q6182" s="218"/>
      <c r="AH6182" s="233"/>
    </row>
    <row r="6183" spans="17:34" x14ac:dyDescent="0.35">
      <c r="Q6183" s="218"/>
      <c r="AH6183" s="233"/>
    </row>
    <row r="6184" spans="17:34" x14ac:dyDescent="0.35">
      <c r="Q6184" s="218"/>
      <c r="AH6184" s="233"/>
    </row>
    <row r="6185" spans="17:34" x14ac:dyDescent="0.35">
      <c r="Q6185" s="218"/>
      <c r="AH6185" s="233"/>
    </row>
    <row r="6186" spans="17:34" x14ac:dyDescent="0.35">
      <c r="Q6186" s="218"/>
      <c r="AH6186" s="233"/>
    </row>
    <row r="6187" spans="17:34" x14ac:dyDescent="0.35">
      <c r="Q6187" s="218"/>
      <c r="AH6187" s="233"/>
    </row>
    <row r="6188" spans="17:34" x14ac:dyDescent="0.35">
      <c r="Q6188" s="218"/>
      <c r="AH6188" s="233"/>
    </row>
    <row r="6189" spans="17:34" x14ac:dyDescent="0.35">
      <c r="Q6189" s="218"/>
      <c r="AH6189" s="233"/>
    </row>
    <row r="6190" spans="17:34" x14ac:dyDescent="0.35">
      <c r="Q6190" s="218"/>
      <c r="AH6190" s="233"/>
    </row>
    <row r="6191" spans="17:34" x14ac:dyDescent="0.35">
      <c r="Q6191" s="218"/>
      <c r="AH6191" s="233"/>
    </row>
    <row r="6192" spans="17:34" x14ac:dyDescent="0.35">
      <c r="Q6192" s="218"/>
      <c r="AH6192" s="233"/>
    </row>
    <row r="6193" spans="17:34" x14ac:dyDescent="0.35">
      <c r="Q6193" s="218"/>
      <c r="AH6193" s="233"/>
    </row>
    <row r="6194" spans="17:34" x14ac:dyDescent="0.35">
      <c r="Q6194" s="218"/>
      <c r="AH6194" s="233"/>
    </row>
    <row r="6195" spans="17:34" x14ac:dyDescent="0.35">
      <c r="Q6195" s="218"/>
      <c r="AH6195" s="233"/>
    </row>
    <row r="6196" spans="17:34" x14ac:dyDescent="0.35">
      <c r="Q6196" s="218"/>
      <c r="AH6196" s="233"/>
    </row>
    <row r="6197" spans="17:34" x14ac:dyDescent="0.35">
      <c r="Q6197" s="218"/>
      <c r="AH6197" s="233"/>
    </row>
    <row r="6198" spans="17:34" x14ac:dyDescent="0.35">
      <c r="Q6198" s="218"/>
      <c r="AH6198" s="233"/>
    </row>
    <row r="6199" spans="17:34" x14ac:dyDescent="0.35">
      <c r="Q6199" s="218"/>
      <c r="AH6199" s="233"/>
    </row>
    <row r="6200" spans="17:34" x14ac:dyDescent="0.35">
      <c r="Q6200" s="218"/>
      <c r="AH6200" s="233"/>
    </row>
    <row r="6201" spans="17:34" x14ac:dyDescent="0.35">
      <c r="Q6201" s="218"/>
      <c r="AH6201" s="233"/>
    </row>
    <row r="6202" spans="17:34" x14ac:dyDescent="0.35">
      <c r="Q6202" s="218"/>
      <c r="AH6202" s="233"/>
    </row>
    <row r="6203" spans="17:34" x14ac:dyDescent="0.35">
      <c r="Q6203" s="218"/>
      <c r="AH6203" s="233"/>
    </row>
    <row r="6204" spans="17:34" x14ac:dyDescent="0.35">
      <c r="Q6204" s="218"/>
      <c r="AH6204" s="233"/>
    </row>
    <row r="6205" spans="17:34" x14ac:dyDescent="0.35">
      <c r="Q6205" s="218"/>
      <c r="AH6205" s="233"/>
    </row>
    <row r="6206" spans="17:34" x14ac:dyDescent="0.35">
      <c r="Q6206" s="218"/>
      <c r="AH6206" s="233"/>
    </row>
    <row r="6207" spans="17:34" x14ac:dyDescent="0.35">
      <c r="Q6207" s="218"/>
      <c r="AH6207" s="233"/>
    </row>
    <row r="6208" spans="17:34" x14ac:dyDescent="0.35">
      <c r="Q6208" s="218"/>
      <c r="AH6208" s="233"/>
    </row>
    <row r="6209" spans="17:34" x14ac:dyDescent="0.35">
      <c r="Q6209" s="218"/>
      <c r="AH6209" s="233"/>
    </row>
    <row r="6210" spans="17:34" x14ac:dyDescent="0.35">
      <c r="Q6210" s="218"/>
      <c r="AH6210" s="233"/>
    </row>
    <row r="6211" spans="17:34" x14ac:dyDescent="0.35">
      <c r="Q6211" s="218"/>
      <c r="AH6211" s="233"/>
    </row>
    <row r="6212" spans="17:34" x14ac:dyDescent="0.35">
      <c r="Q6212" s="218"/>
      <c r="AH6212" s="233"/>
    </row>
    <row r="6213" spans="17:34" x14ac:dyDescent="0.35">
      <c r="Q6213" s="218"/>
      <c r="AH6213" s="233"/>
    </row>
    <row r="6214" spans="17:34" x14ac:dyDescent="0.35">
      <c r="Q6214" s="218"/>
      <c r="AH6214" s="233"/>
    </row>
    <row r="6215" spans="17:34" x14ac:dyDescent="0.35">
      <c r="Q6215" s="218"/>
      <c r="AH6215" s="233"/>
    </row>
    <row r="6216" spans="17:34" x14ac:dyDescent="0.35">
      <c r="Q6216" s="218"/>
      <c r="AH6216" s="233"/>
    </row>
    <row r="6217" spans="17:34" x14ac:dyDescent="0.35">
      <c r="Q6217" s="218"/>
      <c r="AH6217" s="233"/>
    </row>
    <row r="6218" spans="17:34" x14ac:dyDescent="0.35">
      <c r="Q6218" s="218"/>
      <c r="AH6218" s="233"/>
    </row>
    <row r="6219" spans="17:34" x14ac:dyDescent="0.35">
      <c r="Q6219" s="218"/>
      <c r="AH6219" s="233"/>
    </row>
    <row r="6220" spans="17:34" x14ac:dyDescent="0.35">
      <c r="Q6220" s="218"/>
      <c r="AH6220" s="233"/>
    </row>
    <row r="6221" spans="17:34" x14ac:dyDescent="0.35">
      <c r="Q6221" s="218"/>
      <c r="AH6221" s="233"/>
    </row>
    <row r="6222" spans="17:34" x14ac:dyDescent="0.35">
      <c r="Q6222" s="218"/>
      <c r="AH6222" s="233"/>
    </row>
    <row r="6223" spans="17:34" x14ac:dyDescent="0.35">
      <c r="Q6223" s="218"/>
      <c r="AH6223" s="233"/>
    </row>
    <row r="6224" spans="17:34" x14ac:dyDescent="0.35">
      <c r="Q6224" s="218"/>
      <c r="AH6224" s="233"/>
    </row>
    <row r="6225" spans="17:34" x14ac:dyDescent="0.35">
      <c r="Q6225" s="218"/>
      <c r="AH6225" s="233"/>
    </row>
    <row r="6226" spans="17:34" x14ac:dyDescent="0.35">
      <c r="Q6226" s="218"/>
      <c r="AH6226" s="233"/>
    </row>
    <row r="6227" spans="17:34" x14ac:dyDescent="0.35">
      <c r="Q6227" s="218"/>
      <c r="AH6227" s="233"/>
    </row>
    <row r="6228" spans="17:34" x14ac:dyDescent="0.35">
      <c r="Q6228" s="218"/>
      <c r="AH6228" s="233"/>
    </row>
    <row r="6229" spans="17:34" x14ac:dyDescent="0.35">
      <c r="Q6229" s="218"/>
      <c r="AH6229" s="233"/>
    </row>
    <row r="6230" spans="17:34" x14ac:dyDescent="0.35">
      <c r="Q6230" s="218"/>
      <c r="AH6230" s="233"/>
    </row>
    <row r="6231" spans="17:34" x14ac:dyDescent="0.35">
      <c r="Q6231" s="218"/>
      <c r="AH6231" s="233"/>
    </row>
    <row r="6232" spans="17:34" x14ac:dyDescent="0.35">
      <c r="Q6232" s="218"/>
      <c r="AH6232" s="233"/>
    </row>
    <row r="6233" spans="17:34" x14ac:dyDescent="0.35">
      <c r="Q6233" s="218"/>
      <c r="AH6233" s="233"/>
    </row>
    <row r="6234" spans="17:34" x14ac:dyDescent="0.35">
      <c r="Q6234" s="218"/>
      <c r="AH6234" s="233"/>
    </row>
    <row r="6235" spans="17:34" x14ac:dyDescent="0.35">
      <c r="Q6235" s="218"/>
      <c r="AH6235" s="233"/>
    </row>
    <row r="6236" spans="17:34" x14ac:dyDescent="0.35">
      <c r="Q6236" s="218"/>
      <c r="AH6236" s="233"/>
    </row>
    <row r="6237" spans="17:34" x14ac:dyDescent="0.35">
      <c r="Q6237" s="218"/>
      <c r="AH6237" s="233"/>
    </row>
    <row r="6238" spans="17:34" x14ac:dyDescent="0.35">
      <c r="Q6238" s="218"/>
      <c r="AH6238" s="233"/>
    </row>
    <row r="6239" spans="17:34" x14ac:dyDescent="0.35">
      <c r="Q6239" s="218"/>
      <c r="AH6239" s="233"/>
    </row>
    <row r="6240" spans="17:34" x14ac:dyDescent="0.35">
      <c r="Q6240" s="218"/>
      <c r="AH6240" s="233"/>
    </row>
    <row r="6241" spans="17:34" x14ac:dyDescent="0.35">
      <c r="Q6241" s="218"/>
      <c r="AH6241" s="233"/>
    </row>
    <row r="6242" spans="17:34" x14ac:dyDescent="0.35">
      <c r="Q6242" s="218"/>
      <c r="AH6242" s="233"/>
    </row>
    <row r="6243" spans="17:34" x14ac:dyDescent="0.35">
      <c r="Q6243" s="218"/>
      <c r="AH6243" s="233"/>
    </row>
    <row r="6244" spans="17:34" x14ac:dyDescent="0.35">
      <c r="Q6244" s="218"/>
      <c r="AH6244" s="233"/>
    </row>
    <row r="6245" spans="17:34" x14ac:dyDescent="0.35">
      <c r="Q6245" s="218"/>
      <c r="AH6245" s="233"/>
    </row>
    <row r="6246" spans="17:34" x14ac:dyDescent="0.35">
      <c r="Q6246" s="218"/>
      <c r="AH6246" s="233"/>
    </row>
    <row r="6247" spans="17:34" x14ac:dyDescent="0.35">
      <c r="Q6247" s="218"/>
      <c r="AH6247" s="233"/>
    </row>
    <row r="6248" spans="17:34" x14ac:dyDescent="0.35">
      <c r="Q6248" s="218"/>
      <c r="AH6248" s="233"/>
    </row>
    <row r="6249" spans="17:34" x14ac:dyDescent="0.35">
      <c r="Q6249" s="218"/>
      <c r="AH6249" s="233"/>
    </row>
    <row r="6250" spans="17:34" x14ac:dyDescent="0.35">
      <c r="Q6250" s="218"/>
      <c r="AH6250" s="233"/>
    </row>
    <row r="6251" spans="17:34" x14ac:dyDescent="0.35">
      <c r="Q6251" s="218"/>
      <c r="AH6251" s="233"/>
    </row>
    <row r="6252" spans="17:34" x14ac:dyDescent="0.35">
      <c r="Q6252" s="218"/>
      <c r="AH6252" s="233"/>
    </row>
    <row r="6253" spans="17:34" x14ac:dyDescent="0.35">
      <c r="Q6253" s="218"/>
      <c r="AH6253" s="233"/>
    </row>
    <row r="6254" spans="17:34" x14ac:dyDescent="0.35">
      <c r="Q6254" s="218"/>
      <c r="AH6254" s="233"/>
    </row>
    <row r="6255" spans="17:34" x14ac:dyDescent="0.35">
      <c r="Q6255" s="218"/>
      <c r="AH6255" s="233"/>
    </row>
    <row r="6256" spans="17:34" x14ac:dyDescent="0.35">
      <c r="Q6256" s="218"/>
      <c r="AH6256" s="233"/>
    </row>
    <row r="6257" spans="17:34" x14ac:dyDescent="0.35">
      <c r="Q6257" s="218"/>
      <c r="AH6257" s="233"/>
    </row>
    <row r="6258" spans="17:34" x14ac:dyDescent="0.35">
      <c r="Q6258" s="218"/>
      <c r="AH6258" s="233"/>
    </row>
    <row r="6259" spans="17:34" x14ac:dyDescent="0.35">
      <c r="Q6259" s="218"/>
      <c r="AH6259" s="233"/>
    </row>
    <row r="6260" spans="17:34" x14ac:dyDescent="0.35">
      <c r="Q6260" s="218"/>
      <c r="AH6260" s="233"/>
    </row>
    <row r="6261" spans="17:34" x14ac:dyDescent="0.35">
      <c r="Q6261" s="218"/>
      <c r="AH6261" s="233"/>
    </row>
    <row r="6262" spans="17:34" x14ac:dyDescent="0.35">
      <c r="Q6262" s="218"/>
      <c r="AH6262" s="233"/>
    </row>
    <row r="6263" spans="17:34" x14ac:dyDescent="0.35">
      <c r="Q6263" s="218"/>
      <c r="AH6263" s="233"/>
    </row>
    <row r="6264" spans="17:34" x14ac:dyDescent="0.35">
      <c r="Q6264" s="218"/>
      <c r="AH6264" s="233"/>
    </row>
    <row r="6265" spans="17:34" x14ac:dyDescent="0.35">
      <c r="Q6265" s="218"/>
      <c r="AH6265" s="233"/>
    </row>
    <row r="6266" spans="17:34" x14ac:dyDescent="0.35">
      <c r="Q6266" s="218"/>
      <c r="AH6266" s="233"/>
    </row>
    <row r="6267" spans="17:34" x14ac:dyDescent="0.35">
      <c r="Q6267" s="218"/>
      <c r="AH6267" s="233"/>
    </row>
    <row r="6268" spans="17:34" x14ac:dyDescent="0.35">
      <c r="Q6268" s="218"/>
      <c r="AH6268" s="233"/>
    </row>
    <row r="6269" spans="17:34" x14ac:dyDescent="0.35">
      <c r="Q6269" s="218"/>
      <c r="AH6269" s="233"/>
    </row>
    <row r="6270" spans="17:34" x14ac:dyDescent="0.35">
      <c r="Q6270" s="218"/>
      <c r="AH6270" s="233"/>
    </row>
    <row r="6271" spans="17:34" x14ac:dyDescent="0.35">
      <c r="Q6271" s="218"/>
      <c r="AH6271" s="233"/>
    </row>
    <row r="6272" spans="17:34" x14ac:dyDescent="0.35">
      <c r="Q6272" s="218"/>
      <c r="AH6272" s="233"/>
    </row>
    <row r="6273" spans="17:34" x14ac:dyDescent="0.35">
      <c r="Q6273" s="218"/>
      <c r="AH6273" s="233"/>
    </row>
    <row r="6274" spans="17:34" x14ac:dyDescent="0.35">
      <c r="Q6274" s="218"/>
      <c r="AH6274" s="233"/>
    </row>
    <row r="6275" spans="17:34" x14ac:dyDescent="0.35">
      <c r="Q6275" s="218"/>
      <c r="AH6275" s="233"/>
    </row>
    <row r="6276" spans="17:34" x14ac:dyDescent="0.35">
      <c r="Q6276" s="218"/>
      <c r="AH6276" s="233"/>
    </row>
    <row r="6277" spans="17:34" x14ac:dyDescent="0.35">
      <c r="Q6277" s="218"/>
      <c r="AH6277" s="233"/>
    </row>
    <row r="6278" spans="17:34" x14ac:dyDescent="0.35">
      <c r="Q6278" s="218"/>
      <c r="AH6278" s="233"/>
    </row>
    <row r="6279" spans="17:34" x14ac:dyDescent="0.35">
      <c r="Q6279" s="218"/>
      <c r="AH6279" s="233"/>
    </row>
    <row r="6280" spans="17:34" x14ac:dyDescent="0.35">
      <c r="Q6280" s="218"/>
      <c r="AH6280" s="233"/>
    </row>
    <row r="6281" spans="17:34" x14ac:dyDescent="0.35">
      <c r="Q6281" s="218"/>
      <c r="AH6281" s="233"/>
    </row>
    <row r="6282" spans="17:34" x14ac:dyDescent="0.35">
      <c r="Q6282" s="218"/>
      <c r="AH6282" s="233"/>
    </row>
    <row r="6283" spans="17:34" x14ac:dyDescent="0.35">
      <c r="Q6283" s="218"/>
      <c r="AH6283" s="233"/>
    </row>
    <row r="6284" spans="17:34" x14ac:dyDescent="0.35">
      <c r="Q6284" s="218"/>
      <c r="AH6284" s="233"/>
    </row>
    <row r="6285" spans="17:34" x14ac:dyDescent="0.35">
      <c r="Q6285" s="218"/>
      <c r="AH6285" s="233"/>
    </row>
    <row r="6286" spans="17:34" x14ac:dyDescent="0.35">
      <c r="Q6286" s="218"/>
      <c r="AH6286" s="233"/>
    </row>
    <row r="6287" spans="17:34" x14ac:dyDescent="0.35">
      <c r="Q6287" s="218"/>
      <c r="AH6287" s="233"/>
    </row>
    <row r="6288" spans="17:34" x14ac:dyDescent="0.35">
      <c r="Q6288" s="218"/>
      <c r="AH6288" s="233"/>
    </row>
    <row r="6289" spans="17:34" x14ac:dyDescent="0.35">
      <c r="Q6289" s="218"/>
      <c r="AH6289" s="233"/>
    </row>
    <row r="6290" spans="17:34" x14ac:dyDescent="0.35">
      <c r="Q6290" s="218"/>
      <c r="AH6290" s="233"/>
    </row>
    <row r="6291" spans="17:34" x14ac:dyDescent="0.35">
      <c r="Q6291" s="218"/>
      <c r="AH6291" s="233"/>
    </row>
    <row r="6292" spans="17:34" x14ac:dyDescent="0.35">
      <c r="Q6292" s="218"/>
      <c r="AH6292" s="233"/>
    </row>
    <row r="6293" spans="17:34" x14ac:dyDescent="0.35">
      <c r="Q6293" s="218"/>
      <c r="AH6293" s="233"/>
    </row>
    <row r="6294" spans="17:34" x14ac:dyDescent="0.35">
      <c r="Q6294" s="218"/>
      <c r="AH6294" s="233"/>
    </row>
    <row r="6295" spans="17:34" x14ac:dyDescent="0.35">
      <c r="Q6295" s="218"/>
      <c r="AH6295" s="233"/>
    </row>
    <row r="6296" spans="17:34" x14ac:dyDescent="0.35">
      <c r="Q6296" s="218"/>
      <c r="AH6296" s="233"/>
    </row>
    <row r="6297" spans="17:34" x14ac:dyDescent="0.35">
      <c r="Q6297" s="218"/>
      <c r="AH6297" s="233"/>
    </row>
    <row r="6298" spans="17:34" x14ac:dyDescent="0.35">
      <c r="Q6298" s="218"/>
      <c r="AH6298" s="233"/>
    </row>
    <row r="6299" spans="17:34" x14ac:dyDescent="0.35">
      <c r="Q6299" s="218"/>
      <c r="AH6299" s="233"/>
    </row>
    <row r="6300" spans="17:34" x14ac:dyDescent="0.35">
      <c r="Q6300" s="218"/>
      <c r="AH6300" s="233"/>
    </row>
    <row r="6301" spans="17:34" x14ac:dyDescent="0.35">
      <c r="Q6301" s="218"/>
      <c r="AH6301" s="233"/>
    </row>
    <row r="6302" spans="17:34" x14ac:dyDescent="0.35">
      <c r="Q6302" s="218"/>
      <c r="AH6302" s="233"/>
    </row>
    <row r="6303" spans="17:34" x14ac:dyDescent="0.35">
      <c r="Q6303" s="218"/>
      <c r="AH6303" s="233"/>
    </row>
    <row r="6304" spans="17:34" x14ac:dyDescent="0.35">
      <c r="Q6304" s="218"/>
      <c r="AH6304" s="233"/>
    </row>
    <row r="6305" spans="17:34" x14ac:dyDescent="0.35">
      <c r="Q6305" s="218"/>
      <c r="AH6305" s="233"/>
    </row>
    <row r="6306" spans="17:34" x14ac:dyDescent="0.35">
      <c r="Q6306" s="218"/>
      <c r="AH6306" s="233"/>
    </row>
    <row r="6307" spans="17:34" x14ac:dyDescent="0.35">
      <c r="Q6307" s="218"/>
      <c r="AH6307" s="233"/>
    </row>
    <row r="6308" spans="17:34" x14ac:dyDescent="0.35">
      <c r="Q6308" s="218"/>
      <c r="AH6308" s="233"/>
    </row>
    <row r="6309" spans="17:34" x14ac:dyDescent="0.35">
      <c r="Q6309" s="218"/>
      <c r="AH6309" s="233"/>
    </row>
    <row r="6310" spans="17:34" x14ac:dyDescent="0.35">
      <c r="Q6310" s="218"/>
      <c r="AH6310" s="233"/>
    </row>
    <row r="6311" spans="17:34" x14ac:dyDescent="0.35">
      <c r="Q6311" s="218"/>
      <c r="AH6311" s="233"/>
    </row>
    <row r="6312" spans="17:34" x14ac:dyDescent="0.35">
      <c r="Q6312" s="218"/>
      <c r="AH6312" s="233"/>
    </row>
    <row r="6313" spans="17:34" x14ac:dyDescent="0.35">
      <c r="Q6313" s="218"/>
      <c r="AH6313" s="233"/>
    </row>
    <row r="6314" spans="17:34" x14ac:dyDescent="0.35">
      <c r="Q6314" s="218"/>
      <c r="AH6314" s="233"/>
    </row>
    <row r="6315" spans="17:34" x14ac:dyDescent="0.35">
      <c r="Q6315" s="218"/>
      <c r="AH6315" s="233"/>
    </row>
    <row r="6316" spans="17:34" x14ac:dyDescent="0.35">
      <c r="Q6316" s="218"/>
      <c r="AH6316" s="233"/>
    </row>
    <row r="6317" spans="17:34" x14ac:dyDescent="0.35">
      <c r="Q6317" s="218"/>
      <c r="AH6317" s="233"/>
    </row>
    <row r="6318" spans="17:34" x14ac:dyDescent="0.35">
      <c r="Q6318" s="218"/>
      <c r="AH6318" s="233"/>
    </row>
    <row r="6319" spans="17:34" x14ac:dyDescent="0.35">
      <c r="Q6319" s="218"/>
      <c r="AH6319" s="233"/>
    </row>
    <row r="6320" spans="17:34" x14ac:dyDescent="0.35">
      <c r="Q6320" s="218"/>
      <c r="AH6320" s="233"/>
    </row>
    <row r="6321" spans="17:34" x14ac:dyDescent="0.35">
      <c r="Q6321" s="218"/>
      <c r="AH6321" s="233"/>
    </row>
    <row r="6322" spans="17:34" x14ac:dyDescent="0.35">
      <c r="Q6322" s="218"/>
      <c r="AH6322" s="233"/>
    </row>
    <row r="6323" spans="17:34" x14ac:dyDescent="0.35">
      <c r="Q6323" s="218"/>
      <c r="AH6323" s="233"/>
    </row>
    <row r="6324" spans="17:34" x14ac:dyDescent="0.35">
      <c r="Q6324" s="218"/>
      <c r="AH6324" s="233"/>
    </row>
    <row r="6325" spans="17:34" x14ac:dyDescent="0.35">
      <c r="Q6325" s="218"/>
      <c r="AH6325" s="233"/>
    </row>
    <row r="6326" spans="17:34" x14ac:dyDescent="0.35">
      <c r="Q6326" s="218"/>
      <c r="AH6326" s="233"/>
    </row>
    <row r="6327" spans="17:34" x14ac:dyDescent="0.35">
      <c r="Q6327" s="218"/>
      <c r="AH6327" s="233"/>
    </row>
    <row r="6328" spans="17:34" x14ac:dyDescent="0.35">
      <c r="Q6328" s="218"/>
      <c r="AH6328" s="233"/>
    </row>
    <row r="6329" spans="17:34" x14ac:dyDescent="0.35">
      <c r="Q6329" s="218"/>
      <c r="AH6329" s="233"/>
    </row>
    <row r="6330" spans="17:34" x14ac:dyDescent="0.35">
      <c r="Q6330" s="218"/>
      <c r="AH6330" s="233"/>
    </row>
    <row r="6331" spans="17:34" x14ac:dyDescent="0.35">
      <c r="Q6331" s="218"/>
      <c r="AH6331" s="233"/>
    </row>
    <row r="6332" spans="17:34" x14ac:dyDescent="0.35">
      <c r="Q6332" s="218"/>
      <c r="AH6332" s="233"/>
    </row>
    <row r="6333" spans="17:34" x14ac:dyDescent="0.35">
      <c r="Q6333" s="218"/>
      <c r="AH6333" s="233"/>
    </row>
    <row r="6334" spans="17:34" x14ac:dyDescent="0.35">
      <c r="Q6334" s="218"/>
      <c r="AH6334" s="233"/>
    </row>
    <row r="6335" spans="17:34" x14ac:dyDescent="0.35">
      <c r="Q6335" s="218"/>
      <c r="AH6335" s="233"/>
    </row>
    <row r="6336" spans="17:34" x14ac:dyDescent="0.35">
      <c r="Q6336" s="218"/>
      <c r="AH6336" s="233"/>
    </row>
    <row r="6337" spans="17:34" x14ac:dyDescent="0.35">
      <c r="Q6337" s="218"/>
      <c r="AH6337" s="233"/>
    </row>
    <row r="6338" spans="17:34" x14ac:dyDescent="0.35">
      <c r="Q6338" s="218"/>
      <c r="AH6338" s="233"/>
    </row>
    <row r="6339" spans="17:34" x14ac:dyDescent="0.35">
      <c r="Q6339" s="218"/>
      <c r="AH6339" s="233"/>
    </row>
    <row r="6340" spans="17:34" x14ac:dyDescent="0.35">
      <c r="Q6340" s="218"/>
      <c r="AH6340" s="233"/>
    </row>
    <row r="6341" spans="17:34" x14ac:dyDescent="0.35">
      <c r="Q6341" s="218"/>
      <c r="AH6341" s="233"/>
    </row>
    <row r="6342" spans="17:34" x14ac:dyDescent="0.35">
      <c r="Q6342" s="218"/>
      <c r="AH6342" s="233"/>
    </row>
    <row r="6343" spans="17:34" x14ac:dyDescent="0.35">
      <c r="Q6343" s="218"/>
      <c r="AH6343" s="233"/>
    </row>
    <row r="6344" spans="17:34" x14ac:dyDescent="0.35">
      <c r="Q6344" s="218"/>
      <c r="AH6344" s="233"/>
    </row>
    <row r="6345" spans="17:34" x14ac:dyDescent="0.35">
      <c r="Q6345" s="218"/>
      <c r="AH6345" s="233"/>
    </row>
    <row r="6346" spans="17:34" x14ac:dyDescent="0.35">
      <c r="Q6346" s="218"/>
      <c r="AH6346" s="233"/>
    </row>
    <row r="6347" spans="17:34" x14ac:dyDescent="0.35">
      <c r="Q6347" s="218"/>
      <c r="AH6347" s="233"/>
    </row>
    <row r="6348" spans="17:34" x14ac:dyDescent="0.35">
      <c r="Q6348" s="218"/>
      <c r="AH6348" s="233"/>
    </row>
    <row r="6349" spans="17:34" x14ac:dyDescent="0.35">
      <c r="Q6349" s="218"/>
      <c r="AH6349" s="233"/>
    </row>
    <row r="6350" spans="17:34" x14ac:dyDescent="0.35">
      <c r="Q6350" s="218"/>
      <c r="AH6350" s="233"/>
    </row>
    <row r="6351" spans="17:34" x14ac:dyDescent="0.35">
      <c r="Q6351" s="218"/>
      <c r="AH6351" s="233"/>
    </row>
    <row r="6352" spans="17:34" x14ac:dyDescent="0.35">
      <c r="Q6352" s="218"/>
      <c r="AH6352" s="233"/>
    </row>
    <row r="6353" spans="17:34" x14ac:dyDescent="0.35">
      <c r="Q6353" s="218"/>
      <c r="AH6353" s="233"/>
    </row>
    <row r="6354" spans="17:34" x14ac:dyDescent="0.35">
      <c r="Q6354" s="218"/>
      <c r="AH6354" s="233"/>
    </row>
    <row r="6355" spans="17:34" x14ac:dyDescent="0.35">
      <c r="Q6355" s="218"/>
      <c r="AH6355" s="233"/>
    </row>
    <row r="6356" spans="17:34" x14ac:dyDescent="0.35">
      <c r="Q6356" s="218"/>
      <c r="AH6356" s="233"/>
    </row>
    <row r="6357" spans="17:34" x14ac:dyDescent="0.35">
      <c r="Q6357" s="218"/>
      <c r="AH6357" s="233"/>
    </row>
    <row r="6358" spans="17:34" x14ac:dyDescent="0.35">
      <c r="Q6358" s="218"/>
      <c r="AH6358" s="233"/>
    </row>
    <row r="6359" spans="17:34" x14ac:dyDescent="0.35">
      <c r="Q6359" s="218"/>
      <c r="AH6359" s="233"/>
    </row>
    <row r="6360" spans="17:34" x14ac:dyDescent="0.35">
      <c r="Q6360" s="218"/>
      <c r="AH6360" s="233"/>
    </row>
    <row r="6361" spans="17:34" x14ac:dyDescent="0.35">
      <c r="Q6361" s="218"/>
      <c r="AH6361" s="233"/>
    </row>
    <row r="6362" spans="17:34" x14ac:dyDescent="0.35">
      <c r="Q6362" s="218"/>
      <c r="AH6362" s="233"/>
    </row>
    <row r="6363" spans="17:34" x14ac:dyDescent="0.35">
      <c r="Q6363" s="218"/>
      <c r="AH6363" s="233"/>
    </row>
    <row r="6364" spans="17:34" x14ac:dyDescent="0.35">
      <c r="Q6364" s="218"/>
      <c r="AH6364" s="233"/>
    </row>
    <row r="6365" spans="17:34" x14ac:dyDescent="0.35">
      <c r="Q6365" s="218"/>
      <c r="AH6365" s="233"/>
    </row>
    <row r="6366" spans="17:34" x14ac:dyDescent="0.35">
      <c r="Q6366" s="218"/>
      <c r="AH6366" s="233"/>
    </row>
    <row r="6367" spans="17:34" x14ac:dyDescent="0.35">
      <c r="Q6367" s="218"/>
      <c r="AH6367" s="233"/>
    </row>
    <row r="6368" spans="17:34" x14ac:dyDescent="0.35">
      <c r="Q6368" s="218"/>
      <c r="AH6368" s="233"/>
    </row>
    <row r="6369" spans="17:34" x14ac:dyDescent="0.35">
      <c r="Q6369" s="218"/>
      <c r="AH6369" s="233"/>
    </row>
    <row r="6370" spans="17:34" x14ac:dyDescent="0.35">
      <c r="Q6370" s="218"/>
      <c r="AH6370" s="233"/>
    </row>
    <row r="6371" spans="17:34" x14ac:dyDescent="0.35">
      <c r="Q6371" s="218"/>
      <c r="AH6371" s="233"/>
    </row>
    <row r="6372" spans="17:34" x14ac:dyDescent="0.35">
      <c r="Q6372" s="218"/>
      <c r="AH6372" s="233"/>
    </row>
    <row r="6373" spans="17:34" x14ac:dyDescent="0.35">
      <c r="Q6373" s="218"/>
      <c r="AH6373" s="233"/>
    </row>
    <row r="6374" spans="17:34" x14ac:dyDescent="0.35">
      <c r="Q6374" s="218"/>
      <c r="AH6374" s="233"/>
    </row>
    <row r="6375" spans="17:34" x14ac:dyDescent="0.35">
      <c r="Q6375" s="218"/>
      <c r="AH6375" s="233"/>
    </row>
    <row r="6376" spans="17:34" x14ac:dyDescent="0.35">
      <c r="Q6376" s="218"/>
      <c r="AH6376" s="233"/>
    </row>
    <row r="6377" spans="17:34" x14ac:dyDescent="0.35">
      <c r="Q6377" s="218"/>
      <c r="AH6377" s="233"/>
    </row>
    <row r="6378" spans="17:34" x14ac:dyDescent="0.35">
      <c r="Q6378" s="218"/>
      <c r="AH6378" s="233"/>
    </row>
    <row r="6379" spans="17:34" x14ac:dyDescent="0.35">
      <c r="Q6379" s="218"/>
      <c r="AH6379" s="233"/>
    </row>
    <row r="6380" spans="17:34" x14ac:dyDescent="0.35">
      <c r="Q6380" s="218"/>
      <c r="AH6380" s="233"/>
    </row>
    <row r="6381" spans="17:34" x14ac:dyDescent="0.35">
      <c r="Q6381" s="218"/>
      <c r="AH6381" s="233"/>
    </row>
    <row r="6382" spans="17:34" x14ac:dyDescent="0.35">
      <c r="Q6382" s="218"/>
      <c r="AH6382" s="233"/>
    </row>
    <row r="6383" spans="17:34" x14ac:dyDescent="0.35">
      <c r="Q6383" s="218"/>
      <c r="AH6383" s="233"/>
    </row>
    <row r="6384" spans="17:34" x14ac:dyDescent="0.35">
      <c r="Q6384" s="218"/>
      <c r="AH6384" s="233"/>
    </row>
    <row r="6385" spans="17:34" x14ac:dyDescent="0.35">
      <c r="Q6385" s="218"/>
      <c r="AH6385" s="233"/>
    </row>
    <row r="6386" spans="17:34" x14ac:dyDescent="0.35">
      <c r="Q6386" s="218"/>
      <c r="AH6386" s="233"/>
    </row>
    <row r="6387" spans="17:34" x14ac:dyDescent="0.35">
      <c r="Q6387" s="218"/>
      <c r="AH6387" s="233"/>
    </row>
    <row r="6388" spans="17:34" x14ac:dyDescent="0.35">
      <c r="Q6388" s="218"/>
      <c r="AH6388" s="233"/>
    </row>
    <row r="6389" spans="17:34" x14ac:dyDescent="0.35">
      <c r="Q6389" s="218"/>
      <c r="AH6389" s="233"/>
    </row>
    <row r="6390" spans="17:34" x14ac:dyDescent="0.35">
      <c r="Q6390" s="218"/>
      <c r="AH6390" s="233"/>
    </row>
    <row r="6391" spans="17:34" x14ac:dyDescent="0.35">
      <c r="Q6391" s="218"/>
      <c r="AH6391" s="233"/>
    </row>
    <row r="6392" spans="17:34" x14ac:dyDescent="0.35">
      <c r="Q6392" s="218"/>
      <c r="AH6392" s="233"/>
    </row>
    <row r="6393" spans="17:34" x14ac:dyDescent="0.35">
      <c r="Q6393" s="218"/>
      <c r="AH6393" s="233"/>
    </row>
    <row r="6394" spans="17:34" x14ac:dyDescent="0.35">
      <c r="Q6394" s="218"/>
      <c r="AH6394" s="233"/>
    </row>
    <row r="6395" spans="17:34" x14ac:dyDescent="0.35">
      <c r="Q6395" s="218"/>
      <c r="AH6395" s="233"/>
    </row>
    <row r="6396" spans="17:34" x14ac:dyDescent="0.35">
      <c r="Q6396" s="218"/>
      <c r="AH6396" s="233"/>
    </row>
    <row r="6397" spans="17:34" x14ac:dyDescent="0.35">
      <c r="Q6397" s="218"/>
      <c r="AH6397" s="233"/>
    </row>
    <row r="6398" spans="17:34" x14ac:dyDescent="0.35">
      <c r="Q6398" s="218"/>
      <c r="AH6398" s="233"/>
    </row>
    <row r="6399" spans="17:34" x14ac:dyDescent="0.35">
      <c r="Q6399" s="218"/>
      <c r="AH6399" s="233"/>
    </row>
    <row r="6400" spans="17:34" x14ac:dyDescent="0.35">
      <c r="Q6400" s="218"/>
      <c r="AH6400" s="233"/>
    </row>
    <row r="6401" spans="17:34" x14ac:dyDescent="0.35">
      <c r="Q6401" s="218"/>
      <c r="AH6401" s="233"/>
    </row>
    <row r="6402" spans="17:34" x14ac:dyDescent="0.35">
      <c r="Q6402" s="218"/>
      <c r="AH6402" s="233"/>
    </row>
    <row r="6403" spans="17:34" x14ac:dyDescent="0.35">
      <c r="Q6403" s="218"/>
      <c r="AH6403" s="233"/>
    </row>
    <row r="6404" spans="17:34" x14ac:dyDescent="0.35">
      <c r="Q6404" s="218"/>
      <c r="AH6404" s="233"/>
    </row>
    <row r="6405" spans="17:34" x14ac:dyDescent="0.35">
      <c r="Q6405" s="218"/>
      <c r="AH6405" s="233"/>
    </row>
    <row r="6406" spans="17:34" x14ac:dyDescent="0.35">
      <c r="Q6406" s="218"/>
      <c r="AH6406" s="233"/>
    </row>
    <row r="6407" spans="17:34" x14ac:dyDescent="0.35">
      <c r="Q6407" s="218"/>
      <c r="AH6407" s="233"/>
    </row>
    <row r="6408" spans="17:34" x14ac:dyDescent="0.35">
      <c r="Q6408" s="218"/>
      <c r="AH6408" s="233"/>
    </row>
    <row r="6409" spans="17:34" x14ac:dyDescent="0.35">
      <c r="Q6409" s="218"/>
      <c r="AH6409" s="233"/>
    </row>
    <row r="6410" spans="17:34" x14ac:dyDescent="0.35">
      <c r="Q6410" s="218"/>
      <c r="AH6410" s="233"/>
    </row>
    <row r="6411" spans="17:34" x14ac:dyDescent="0.35">
      <c r="Q6411" s="218"/>
      <c r="AH6411" s="233"/>
    </row>
    <row r="6412" spans="17:34" x14ac:dyDescent="0.35">
      <c r="Q6412" s="218"/>
      <c r="AH6412" s="233"/>
    </row>
    <row r="6413" spans="17:34" x14ac:dyDescent="0.35">
      <c r="Q6413" s="218"/>
      <c r="AH6413" s="233"/>
    </row>
    <row r="6414" spans="17:34" x14ac:dyDescent="0.35">
      <c r="Q6414" s="218"/>
      <c r="AH6414" s="233"/>
    </row>
    <row r="6415" spans="17:34" x14ac:dyDescent="0.35">
      <c r="Q6415" s="218"/>
      <c r="AH6415" s="233"/>
    </row>
    <row r="6416" spans="17:34" x14ac:dyDescent="0.35">
      <c r="Q6416" s="218"/>
      <c r="AH6416" s="233"/>
    </row>
    <row r="6417" spans="17:34" x14ac:dyDescent="0.35">
      <c r="Q6417" s="218"/>
      <c r="AH6417" s="233"/>
    </row>
    <row r="6418" spans="17:34" x14ac:dyDescent="0.35">
      <c r="Q6418" s="218"/>
      <c r="AH6418" s="233"/>
    </row>
    <row r="6419" spans="17:34" x14ac:dyDescent="0.35">
      <c r="Q6419" s="218"/>
      <c r="AH6419" s="233"/>
    </row>
    <row r="6420" spans="17:34" x14ac:dyDescent="0.35">
      <c r="Q6420" s="218"/>
      <c r="AH6420" s="233"/>
    </row>
    <row r="6421" spans="17:34" x14ac:dyDescent="0.35">
      <c r="Q6421" s="218"/>
      <c r="AH6421" s="233"/>
    </row>
    <row r="6422" spans="17:34" x14ac:dyDescent="0.35">
      <c r="Q6422" s="218"/>
      <c r="AH6422" s="233"/>
    </row>
    <row r="6423" spans="17:34" x14ac:dyDescent="0.35">
      <c r="Q6423" s="218"/>
      <c r="AH6423" s="233"/>
    </row>
    <row r="6424" spans="17:34" x14ac:dyDescent="0.35">
      <c r="Q6424" s="218"/>
      <c r="AH6424" s="233"/>
    </row>
    <row r="6425" spans="17:34" x14ac:dyDescent="0.35">
      <c r="Q6425" s="218"/>
      <c r="AH6425" s="233"/>
    </row>
    <row r="6426" spans="17:34" x14ac:dyDescent="0.35">
      <c r="Q6426" s="218"/>
      <c r="AH6426" s="233"/>
    </row>
    <row r="6427" spans="17:34" x14ac:dyDescent="0.35">
      <c r="Q6427" s="218"/>
      <c r="AH6427" s="233"/>
    </row>
    <row r="6428" spans="17:34" x14ac:dyDescent="0.35">
      <c r="Q6428" s="218"/>
      <c r="AH6428" s="233"/>
    </row>
    <row r="6429" spans="17:34" x14ac:dyDescent="0.35">
      <c r="Q6429" s="218"/>
      <c r="AH6429" s="233"/>
    </row>
    <row r="6430" spans="17:34" x14ac:dyDescent="0.35">
      <c r="Q6430" s="218"/>
      <c r="AH6430" s="233"/>
    </row>
    <row r="6431" spans="17:34" x14ac:dyDescent="0.35">
      <c r="Q6431" s="218"/>
      <c r="AH6431" s="233"/>
    </row>
    <row r="6432" spans="17:34" x14ac:dyDescent="0.35">
      <c r="Q6432" s="218"/>
      <c r="AH6432" s="233"/>
    </row>
    <row r="6433" spans="17:34" x14ac:dyDescent="0.35">
      <c r="Q6433" s="218"/>
      <c r="AH6433" s="233"/>
    </row>
    <row r="6434" spans="17:34" x14ac:dyDescent="0.35">
      <c r="Q6434" s="218"/>
      <c r="AH6434" s="233"/>
    </row>
    <row r="6435" spans="17:34" x14ac:dyDescent="0.35">
      <c r="Q6435" s="218"/>
      <c r="AH6435" s="233"/>
    </row>
    <row r="6436" spans="17:34" x14ac:dyDescent="0.35">
      <c r="Q6436" s="218"/>
      <c r="AH6436" s="233"/>
    </row>
    <row r="6437" spans="17:34" x14ac:dyDescent="0.35">
      <c r="Q6437" s="218"/>
      <c r="AH6437" s="233"/>
    </row>
    <row r="6438" spans="17:34" x14ac:dyDescent="0.35">
      <c r="Q6438" s="218"/>
      <c r="AH6438" s="233"/>
    </row>
    <row r="6439" spans="17:34" x14ac:dyDescent="0.35">
      <c r="Q6439" s="218"/>
      <c r="AH6439" s="233"/>
    </row>
    <row r="6440" spans="17:34" x14ac:dyDescent="0.35">
      <c r="Q6440" s="218"/>
      <c r="AH6440" s="233"/>
    </row>
    <row r="6441" spans="17:34" x14ac:dyDescent="0.35">
      <c r="Q6441" s="218"/>
      <c r="AH6441" s="233"/>
    </row>
    <row r="6442" spans="17:34" x14ac:dyDescent="0.35">
      <c r="Q6442" s="218"/>
      <c r="AH6442" s="233"/>
    </row>
    <row r="6443" spans="17:34" x14ac:dyDescent="0.35">
      <c r="Q6443" s="218"/>
      <c r="AH6443" s="233"/>
    </row>
    <row r="6444" spans="17:34" x14ac:dyDescent="0.35">
      <c r="Q6444" s="218"/>
      <c r="AH6444" s="233"/>
    </row>
    <row r="6445" spans="17:34" x14ac:dyDescent="0.35">
      <c r="Q6445" s="218"/>
      <c r="AH6445" s="233"/>
    </row>
    <row r="6446" spans="17:34" x14ac:dyDescent="0.35">
      <c r="Q6446" s="218"/>
      <c r="AH6446" s="233"/>
    </row>
    <row r="6447" spans="17:34" x14ac:dyDescent="0.35">
      <c r="Q6447" s="218"/>
      <c r="AH6447" s="233"/>
    </row>
    <row r="6448" spans="17:34" x14ac:dyDescent="0.35">
      <c r="Q6448" s="218"/>
      <c r="AH6448" s="233"/>
    </row>
    <row r="6449" spans="17:34" x14ac:dyDescent="0.35">
      <c r="Q6449" s="218"/>
      <c r="AH6449" s="233"/>
    </row>
    <row r="6450" spans="17:34" x14ac:dyDescent="0.35">
      <c r="Q6450" s="218"/>
      <c r="AH6450" s="233"/>
    </row>
    <row r="6451" spans="17:34" x14ac:dyDescent="0.35">
      <c r="Q6451" s="218"/>
      <c r="AH6451" s="233"/>
    </row>
    <row r="6452" spans="17:34" x14ac:dyDescent="0.35">
      <c r="Q6452" s="218"/>
      <c r="AH6452" s="233"/>
    </row>
    <row r="6453" spans="17:34" x14ac:dyDescent="0.35">
      <c r="Q6453" s="218"/>
      <c r="AH6453" s="233"/>
    </row>
    <row r="6454" spans="17:34" x14ac:dyDescent="0.35">
      <c r="Q6454" s="218"/>
      <c r="AH6454" s="233"/>
    </row>
    <row r="6455" spans="17:34" x14ac:dyDescent="0.35">
      <c r="Q6455" s="218"/>
      <c r="AH6455" s="233"/>
    </row>
    <row r="6456" spans="17:34" x14ac:dyDescent="0.35">
      <c r="Q6456" s="218"/>
      <c r="AH6456" s="233"/>
    </row>
    <row r="6457" spans="17:34" x14ac:dyDescent="0.35">
      <c r="Q6457" s="218"/>
      <c r="AH6457" s="233"/>
    </row>
    <row r="6458" spans="17:34" x14ac:dyDescent="0.35">
      <c r="Q6458" s="218"/>
      <c r="AH6458" s="233"/>
    </row>
    <row r="6459" spans="17:34" x14ac:dyDescent="0.35">
      <c r="Q6459" s="218"/>
      <c r="AH6459" s="233"/>
    </row>
    <row r="6460" spans="17:34" x14ac:dyDescent="0.35">
      <c r="Q6460" s="218"/>
      <c r="AH6460" s="233"/>
    </row>
    <row r="6461" spans="17:34" x14ac:dyDescent="0.35">
      <c r="Q6461" s="218"/>
      <c r="AH6461" s="233"/>
    </row>
    <row r="6462" spans="17:34" x14ac:dyDescent="0.35">
      <c r="Q6462" s="218"/>
      <c r="AH6462" s="233"/>
    </row>
    <row r="6463" spans="17:34" x14ac:dyDescent="0.35">
      <c r="Q6463" s="218"/>
      <c r="AH6463" s="233"/>
    </row>
    <row r="6464" spans="17:34" x14ac:dyDescent="0.35">
      <c r="Q6464" s="218"/>
      <c r="AH6464" s="233"/>
    </row>
    <row r="6465" spans="17:34" x14ac:dyDescent="0.35">
      <c r="Q6465" s="218"/>
      <c r="AH6465" s="233"/>
    </row>
    <row r="6466" spans="17:34" x14ac:dyDescent="0.35">
      <c r="Q6466" s="218"/>
      <c r="AH6466" s="233"/>
    </row>
    <row r="6467" spans="17:34" x14ac:dyDescent="0.35">
      <c r="Q6467" s="218"/>
      <c r="AH6467" s="233"/>
    </row>
    <row r="6468" spans="17:34" x14ac:dyDescent="0.35">
      <c r="Q6468" s="218"/>
      <c r="AH6468" s="233"/>
    </row>
    <row r="6469" spans="17:34" x14ac:dyDescent="0.35">
      <c r="Q6469" s="218"/>
      <c r="AH6469" s="233"/>
    </row>
    <row r="6470" spans="17:34" x14ac:dyDescent="0.35">
      <c r="Q6470" s="218"/>
      <c r="AH6470" s="233"/>
    </row>
    <row r="6471" spans="17:34" x14ac:dyDescent="0.35">
      <c r="Q6471" s="218"/>
      <c r="AH6471" s="233"/>
    </row>
    <row r="6472" spans="17:34" x14ac:dyDescent="0.35">
      <c r="Q6472" s="218"/>
      <c r="AH6472" s="233"/>
    </row>
    <row r="6473" spans="17:34" x14ac:dyDescent="0.35">
      <c r="Q6473" s="218"/>
      <c r="AH6473" s="233"/>
    </row>
    <row r="6474" spans="17:34" x14ac:dyDescent="0.35">
      <c r="Q6474" s="218"/>
      <c r="AH6474" s="233"/>
    </row>
    <row r="6475" spans="17:34" x14ac:dyDescent="0.35">
      <c r="Q6475" s="218"/>
      <c r="AH6475" s="233"/>
    </row>
    <row r="6476" spans="17:34" x14ac:dyDescent="0.35">
      <c r="Q6476" s="218"/>
      <c r="AH6476" s="233"/>
    </row>
    <row r="6477" spans="17:34" x14ac:dyDescent="0.35">
      <c r="Q6477" s="218"/>
      <c r="AH6477" s="233"/>
    </row>
    <row r="6478" spans="17:34" x14ac:dyDescent="0.35">
      <c r="Q6478" s="218"/>
      <c r="AH6478" s="233"/>
    </row>
    <row r="6479" spans="17:34" x14ac:dyDescent="0.35">
      <c r="Q6479" s="218"/>
      <c r="AH6479" s="233"/>
    </row>
    <row r="6480" spans="17:34" x14ac:dyDescent="0.35">
      <c r="Q6480" s="218"/>
      <c r="AH6480" s="233"/>
    </row>
    <row r="6481" spans="17:34" x14ac:dyDescent="0.35">
      <c r="Q6481" s="218"/>
      <c r="AH6481" s="233"/>
    </row>
    <row r="6482" spans="17:34" x14ac:dyDescent="0.35">
      <c r="Q6482" s="218"/>
      <c r="AH6482" s="233"/>
    </row>
    <row r="6483" spans="17:34" x14ac:dyDescent="0.35">
      <c r="Q6483" s="218"/>
      <c r="AH6483" s="233"/>
    </row>
    <row r="6484" spans="17:34" x14ac:dyDescent="0.35">
      <c r="Q6484" s="218"/>
      <c r="AH6484" s="233"/>
    </row>
    <row r="6485" spans="17:34" x14ac:dyDescent="0.35">
      <c r="Q6485" s="218"/>
      <c r="AH6485" s="233"/>
    </row>
    <row r="6486" spans="17:34" x14ac:dyDescent="0.35">
      <c r="Q6486" s="218"/>
      <c r="AH6486" s="233"/>
    </row>
    <row r="6487" spans="17:34" x14ac:dyDescent="0.35">
      <c r="Q6487" s="218"/>
      <c r="AH6487" s="233"/>
    </row>
    <row r="6488" spans="17:34" x14ac:dyDescent="0.35">
      <c r="Q6488" s="218"/>
      <c r="AH6488" s="233"/>
    </row>
    <row r="6489" spans="17:34" x14ac:dyDescent="0.35">
      <c r="Q6489" s="218"/>
      <c r="AH6489" s="233"/>
    </row>
    <row r="6490" spans="17:34" x14ac:dyDescent="0.35">
      <c r="Q6490" s="218"/>
      <c r="AH6490" s="233"/>
    </row>
    <row r="6491" spans="17:34" x14ac:dyDescent="0.35">
      <c r="Q6491" s="218"/>
      <c r="AH6491" s="233"/>
    </row>
    <row r="6492" spans="17:34" x14ac:dyDescent="0.35">
      <c r="Q6492" s="218"/>
      <c r="AH6492" s="233"/>
    </row>
    <row r="6493" spans="17:34" x14ac:dyDescent="0.35">
      <c r="Q6493" s="218"/>
      <c r="AH6493" s="233"/>
    </row>
    <row r="6494" spans="17:34" x14ac:dyDescent="0.35">
      <c r="Q6494" s="218"/>
      <c r="AH6494" s="233"/>
    </row>
    <row r="6495" spans="17:34" x14ac:dyDescent="0.35">
      <c r="Q6495" s="218"/>
      <c r="AH6495" s="233"/>
    </row>
    <row r="6496" spans="17:34" x14ac:dyDescent="0.35">
      <c r="Q6496" s="218"/>
      <c r="AH6496" s="233"/>
    </row>
    <row r="6497" spans="17:34" x14ac:dyDescent="0.35">
      <c r="Q6497" s="218"/>
      <c r="AH6497" s="233"/>
    </row>
    <row r="6498" spans="17:34" x14ac:dyDescent="0.35">
      <c r="Q6498" s="218"/>
      <c r="AH6498" s="233"/>
    </row>
    <row r="6499" spans="17:34" x14ac:dyDescent="0.35">
      <c r="Q6499" s="218"/>
      <c r="AH6499" s="233"/>
    </row>
    <row r="6500" spans="17:34" x14ac:dyDescent="0.35">
      <c r="Q6500" s="218"/>
      <c r="AH6500" s="233"/>
    </row>
    <row r="6501" spans="17:34" x14ac:dyDescent="0.35">
      <c r="Q6501" s="218"/>
      <c r="AH6501" s="233"/>
    </row>
    <row r="6502" spans="17:34" x14ac:dyDescent="0.35">
      <c r="Q6502" s="218"/>
      <c r="AH6502" s="233"/>
    </row>
    <row r="6503" spans="17:34" x14ac:dyDescent="0.35">
      <c r="Q6503" s="218"/>
      <c r="AH6503" s="233"/>
    </row>
    <row r="6504" spans="17:34" x14ac:dyDescent="0.35">
      <c r="Q6504" s="218"/>
      <c r="AH6504" s="233"/>
    </row>
    <row r="6505" spans="17:34" x14ac:dyDescent="0.35">
      <c r="Q6505" s="218"/>
      <c r="AH6505" s="233"/>
    </row>
    <row r="6506" spans="17:34" x14ac:dyDescent="0.35">
      <c r="Q6506" s="218"/>
      <c r="AH6506" s="233"/>
    </row>
    <row r="6507" spans="17:34" x14ac:dyDescent="0.35">
      <c r="Q6507" s="218"/>
      <c r="AH6507" s="233"/>
    </row>
    <row r="6508" spans="17:34" x14ac:dyDescent="0.35">
      <c r="Q6508" s="218"/>
      <c r="AH6508" s="233"/>
    </row>
    <row r="6509" spans="17:34" x14ac:dyDescent="0.35">
      <c r="Q6509" s="218"/>
      <c r="AH6509" s="233"/>
    </row>
    <row r="6510" spans="17:34" x14ac:dyDescent="0.35">
      <c r="Q6510" s="218"/>
      <c r="AH6510" s="233"/>
    </row>
    <row r="6511" spans="17:34" x14ac:dyDescent="0.35">
      <c r="Q6511" s="218"/>
      <c r="AH6511" s="233"/>
    </row>
    <row r="6512" spans="17:34" x14ac:dyDescent="0.35">
      <c r="Q6512" s="218"/>
      <c r="AH6512" s="233"/>
    </row>
    <row r="6513" spans="17:34" x14ac:dyDescent="0.35">
      <c r="Q6513" s="218"/>
      <c r="AH6513" s="233"/>
    </row>
    <row r="6514" spans="17:34" x14ac:dyDescent="0.35">
      <c r="Q6514" s="218"/>
      <c r="AH6514" s="233"/>
    </row>
    <row r="6515" spans="17:34" x14ac:dyDescent="0.35">
      <c r="Q6515" s="218"/>
      <c r="AH6515" s="233"/>
    </row>
    <row r="6516" spans="17:34" x14ac:dyDescent="0.35">
      <c r="Q6516" s="218"/>
      <c r="AH6516" s="233"/>
    </row>
    <row r="6517" spans="17:34" x14ac:dyDescent="0.35">
      <c r="Q6517" s="218"/>
      <c r="AH6517" s="233"/>
    </row>
    <row r="6518" spans="17:34" x14ac:dyDescent="0.35">
      <c r="Q6518" s="218"/>
      <c r="AH6518" s="233"/>
    </row>
    <row r="6519" spans="17:34" x14ac:dyDescent="0.35">
      <c r="Q6519" s="218"/>
      <c r="AH6519" s="233"/>
    </row>
    <row r="6520" spans="17:34" x14ac:dyDescent="0.35">
      <c r="Q6520" s="218"/>
      <c r="AH6520" s="233"/>
    </row>
    <row r="6521" spans="17:34" x14ac:dyDescent="0.35">
      <c r="Q6521" s="218"/>
      <c r="AH6521" s="233"/>
    </row>
    <row r="6522" spans="17:34" x14ac:dyDescent="0.35">
      <c r="Q6522" s="218"/>
      <c r="AH6522" s="233"/>
    </row>
    <row r="6523" spans="17:34" x14ac:dyDescent="0.35">
      <c r="Q6523" s="218"/>
      <c r="AH6523" s="233"/>
    </row>
    <row r="6524" spans="17:34" x14ac:dyDescent="0.35">
      <c r="Q6524" s="218"/>
      <c r="AH6524" s="233"/>
    </row>
    <row r="6525" spans="17:34" x14ac:dyDescent="0.35">
      <c r="Q6525" s="218"/>
      <c r="AH6525" s="233"/>
    </row>
    <row r="6526" spans="17:34" x14ac:dyDescent="0.35">
      <c r="Q6526" s="218"/>
      <c r="AH6526" s="233"/>
    </row>
    <row r="6527" spans="17:34" x14ac:dyDescent="0.35">
      <c r="Q6527" s="218"/>
      <c r="AH6527" s="233"/>
    </row>
    <row r="6528" spans="17:34" x14ac:dyDescent="0.35">
      <c r="Q6528" s="218"/>
      <c r="AH6528" s="233"/>
    </row>
    <row r="6529" spans="17:34" x14ac:dyDescent="0.35">
      <c r="Q6529" s="218"/>
      <c r="AH6529" s="233"/>
    </row>
    <row r="6530" spans="17:34" x14ac:dyDescent="0.35">
      <c r="Q6530" s="218"/>
      <c r="AH6530" s="233"/>
    </row>
    <row r="6531" spans="17:34" x14ac:dyDescent="0.35">
      <c r="Q6531" s="218"/>
      <c r="AH6531" s="233"/>
    </row>
    <row r="6532" spans="17:34" x14ac:dyDescent="0.35">
      <c r="Q6532" s="218"/>
      <c r="AH6532" s="233"/>
    </row>
    <row r="6533" spans="17:34" x14ac:dyDescent="0.35">
      <c r="Q6533" s="218"/>
      <c r="AH6533" s="233"/>
    </row>
    <row r="6534" spans="17:34" x14ac:dyDescent="0.35">
      <c r="Q6534" s="218"/>
      <c r="AH6534" s="233"/>
    </row>
    <row r="6535" spans="17:34" x14ac:dyDescent="0.35">
      <c r="Q6535" s="218"/>
      <c r="AH6535" s="233"/>
    </row>
    <row r="6536" spans="17:34" x14ac:dyDescent="0.35">
      <c r="Q6536" s="218"/>
      <c r="AH6536" s="233"/>
    </row>
    <row r="6537" spans="17:34" x14ac:dyDescent="0.35">
      <c r="Q6537" s="218"/>
      <c r="AH6537" s="233"/>
    </row>
    <row r="6538" spans="17:34" x14ac:dyDescent="0.35">
      <c r="Q6538" s="218"/>
      <c r="AH6538" s="233"/>
    </row>
    <row r="6539" spans="17:34" x14ac:dyDescent="0.35">
      <c r="Q6539" s="218"/>
      <c r="AH6539" s="233"/>
    </row>
    <row r="6540" spans="17:34" x14ac:dyDescent="0.35">
      <c r="Q6540" s="218"/>
      <c r="AH6540" s="233"/>
    </row>
    <row r="6541" spans="17:34" x14ac:dyDescent="0.35">
      <c r="Q6541" s="218"/>
      <c r="AH6541" s="233"/>
    </row>
    <row r="6542" spans="17:34" x14ac:dyDescent="0.35">
      <c r="Q6542" s="218"/>
      <c r="AH6542" s="233"/>
    </row>
    <row r="6543" spans="17:34" x14ac:dyDescent="0.35">
      <c r="Q6543" s="218"/>
      <c r="AH6543" s="233"/>
    </row>
    <row r="6544" spans="17:34" x14ac:dyDescent="0.35">
      <c r="Q6544" s="218"/>
      <c r="AH6544" s="233"/>
    </row>
    <row r="6545" spans="17:34" x14ac:dyDescent="0.35">
      <c r="Q6545" s="218"/>
      <c r="AH6545" s="233"/>
    </row>
    <row r="6546" spans="17:34" x14ac:dyDescent="0.35">
      <c r="Q6546" s="218"/>
      <c r="AH6546" s="233"/>
    </row>
    <row r="6547" spans="17:34" x14ac:dyDescent="0.35">
      <c r="Q6547" s="218"/>
      <c r="AH6547" s="233"/>
    </row>
    <row r="6548" spans="17:34" x14ac:dyDescent="0.35">
      <c r="Q6548" s="218"/>
      <c r="AH6548" s="233"/>
    </row>
    <row r="6549" spans="17:34" x14ac:dyDescent="0.35">
      <c r="Q6549" s="218"/>
      <c r="AH6549" s="233"/>
    </row>
    <row r="6550" spans="17:34" x14ac:dyDescent="0.35">
      <c r="Q6550" s="218"/>
      <c r="AH6550" s="233"/>
    </row>
    <row r="6551" spans="17:34" x14ac:dyDescent="0.35">
      <c r="Q6551" s="218"/>
      <c r="AH6551" s="233"/>
    </row>
    <row r="6552" spans="17:34" x14ac:dyDescent="0.35">
      <c r="Q6552" s="218"/>
      <c r="AH6552" s="233"/>
    </row>
    <row r="6553" spans="17:34" x14ac:dyDescent="0.35">
      <c r="Q6553" s="218"/>
      <c r="AH6553" s="233"/>
    </row>
    <row r="6554" spans="17:34" x14ac:dyDescent="0.35">
      <c r="Q6554" s="218"/>
      <c r="AH6554" s="233"/>
    </row>
    <row r="6555" spans="17:34" x14ac:dyDescent="0.35">
      <c r="Q6555" s="218"/>
      <c r="AH6555" s="233"/>
    </row>
    <row r="6556" spans="17:34" x14ac:dyDescent="0.35">
      <c r="Q6556" s="218"/>
      <c r="AH6556" s="233"/>
    </row>
    <row r="6557" spans="17:34" x14ac:dyDescent="0.35">
      <c r="Q6557" s="218"/>
      <c r="AH6557" s="233"/>
    </row>
    <row r="6558" spans="17:34" x14ac:dyDescent="0.35">
      <c r="Q6558" s="218"/>
      <c r="AH6558" s="233"/>
    </row>
    <row r="6559" spans="17:34" x14ac:dyDescent="0.35">
      <c r="Q6559" s="218"/>
      <c r="AH6559" s="233"/>
    </row>
    <row r="6560" spans="17:34" x14ac:dyDescent="0.35">
      <c r="Q6560" s="218"/>
      <c r="AH6560" s="233"/>
    </row>
    <row r="6561" spans="17:34" x14ac:dyDescent="0.35">
      <c r="Q6561" s="218"/>
      <c r="AH6561" s="233"/>
    </row>
    <row r="6562" spans="17:34" x14ac:dyDescent="0.35">
      <c r="Q6562" s="218"/>
      <c r="AH6562" s="233"/>
    </row>
    <row r="6563" spans="17:34" x14ac:dyDescent="0.35">
      <c r="Q6563" s="218"/>
      <c r="AH6563" s="233"/>
    </row>
    <row r="6564" spans="17:34" x14ac:dyDescent="0.35">
      <c r="Q6564" s="218"/>
      <c r="AH6564" s="233"/>
    </row>
    <row r="6565" spans="17:34" x14ac:dyDescent="0.35">
      <c r="Q6565" s="218"/>
      <c r="AH6565" s="233"/>
    </row>
    <row r="6566" spans="17:34" x14ac:dyDescent="0.35">
      <c r="Q6566" s="218"/>
      <c r="AH6566" s="233"/>
    </row>
    <row r="6567" spans="17:34" x14ac:dyDescent="0.35">
      <c r="Q6567" s="218"/>
      <c r="AH6567" s="233"/>
    </row>
    <row r="6568" spans="17:34" x14ac:dyDescent="0.35">
      <c r="Q6568" s="218"/>
      <c r="AH6568" s="233"/>
    </row>
    <row r="6569" spans="17:34" x14ac:dyDescent="0.35">
      <c r="Q6569" s="218"/>
      <c r="AH6569" s="233"/>
    </row>
    <row r="6570" spans="17:34" x14ac:dyDescent="0.35">
      <c r="Q6570" s="218"/>
      <c r="AH6570" s="233"/>
    </row>
    <row r="6571" spans="17:34" x14ac:dyDescent="0.35">
      <c r="Q6571" s="218"/>
      <c r="AH6571" s="233"/>
    </row>
    <row r="6572" spans="17:34" x14ac:dyDescent="0.35">
      <c r="Q6572" s="218"/>
      <c r="AH6572" s="233"/>
    </row>
    <row r="6573" spans="17:34" x14ac:dyDescent="0.35">
      <c r="Q6573" s="218"/>
      <c r="AH6573" s="233"/>
    </row>
    <row r="6574" spans="17:34" x14ac:dyDescent="0.35">
      <c r="Q6574" s="218"/>
      <c r="AH6574" s="233"/>
    </row>
    <row r="6575" spans="17:34" x14ac:dyDescent="0.35">
      <c r="Q6575" s="218"/>
      <c r="AH6575" s="233"/>
    </row>
    <row r="6576" spans="17:34" x14ac:dyDescent="0.35">
      <c r="Q6576" s="218"/>
      <c r="AH6576" s="233"/>
    </row>
    <row r="6577" spans="17:34" x14ac:dyDescent="0.35">
      <c r="Q6577" s="218"/>
      <c r="AH6577" s="233"/>
    </row>
    <row r="6578" spans="17:34" x14ac:dyDescent="0.35">
      <c r="Q6578" s="218"/>
      <c r="AH6578" s="233"/>
    </row>
    <row r="6579" spans="17:34" x14ac:dyDescent="0.35">
      <c r="Q6579" s="218"/>
      <c r="AH6579" s="233"/>
    </row>
    <row r="6580" spans="17:34" x14ac:dyDescent="0.35">
      <c r="Q6580" s="218"/>
      <c r="AH6580" s="233"/>
    </row>
    <row r="6581" spans="17:34" x14ac:dyDescent="0.35">
      <c r="Q6581" s="218"/>
      <c r="AH6581" s="233"/>
    </row>
    <row r="6582" spans="17:34" x14ac:dyDescent="0.35">
      <c r="Q6582" s="218"/>
      <c r="AH6582" s="233"/>
    </row>
    <row r="6583" spans="17:34" x14ac:dyDescent="0.35">
      <c r="Q6583" s="218"/>
      <c r="AH6583" s="233"/>
    </row>
    <row r="6584" spans="17:34" x14ac:dyDescent="0.35">
      <c r="Q6584" s="218"/>
      <c r="AH6584" s="233"/>
    </row>
    <row r="6585" spans="17:34" x14ac:dyDescent="0.35">
      <c r="Q6585" s="218"/>
      <c r="AH6585" s="233"/>
    </row>
    <row r="6586" spans="17:34" x14ac:dyDescent="0.35">
      <c r="Q6586" s="218"/>
      <c r="AH6586" s="233"/>
    </row>
    <row r="6587" spans="17:34" x14ac:dyDescent="0.35">
      <c r="Q6587" s="218"/>
      <c r="AH6587" s="233"/>
    </row>
    <row r="6588" spans="17:34" x14ac:dyDescent="0.35">
      <c r="Q6588" s="218"/>
      <c r="AH6588" s="233"/>
    </row>
    <row r="6589" spans="17:34" x14ac:dyDescent="0.35">
      <c r="Q6589" s="218"/>
      <c r="AH6589" s="233"/>
    </row>
    <row r="6590" spans="17:34" x14ac:dyDescent="0.35">
      <c r="Q6590" s="218"/>
      <c r="AH6590" s="233"/>
    </row>
    <row r="6591" spans="17:34" x14ac:dyDescent="0.35">
      <c r="Q6591" s="218"/>
      <c r="AH6591" s="233"/>
    </row>
    <row r="6592" spans="17:34" x14ac:dyDescent="0.35">
      <c r="Q6592" s="218"/>
      <c r="AH6592" s="233"/>
    </row>
    <row r="6593" spans="17:34" x14ac:dyDescent="0.35">
      <c r="Q6593" s="218"/>
      <c r="AH6593" s="233"/>
    </row>
    <row r="6594" spans="17:34" x14ac:dyDescent="0.35">
      <c r="Q6594" s="218"/>
      <c r="AH6594" s="233"/>
    </row>
    <row r="6595" spans="17:34" x14ac:dyDescent="0.35">
      <c r="Q6595" s="218"/>
      <c r="AH6595" s="233"/>
    </row>
    <row r="6596" spans="17:34" x14ac:dyDescent="0.35">
      <c r="Q6596" s="218"/>
      <c r="AH6596" s="233"/>
    </row>
    <row r="6597" spans="17:34" x14ac:dyDescent="0.35">
      <c r="Q6597" s="218"/>
      <c r="AH6597" s="233"/>
    </row>
    <row r="6598" spans="17:34" x14ac:dyDescent="0.35">
      <c r="Q6598" s="218"/>
      <c r="AH6598" s="233"/>
    </row>
    <row r="6599" spans="17:34" x14ac:dyDescent="0.35">
      <c r="Q6599" s="218"/>
      <c r="AH6599" s="233"/>
    </row>
    <row r="6600" spans="17:34" x14ac:dyDescent="0.35">
      <c r="Q6600" s="218"/>
      <c r="AH6600" s="233"/>
    </row>
    <row r="6601" spans="17:34" x14ac:dyDescent="0.35">
      <c r="Q6601" s="218"/>
      <c r="AH6601" s="233"/>
    </row>
    <row r="6602" spans="17:34" x14ac:dyDescent="0.35">
      <c r="Q6602" s="218"/>
      <c r="AH6602" s="233"/>
    </row>
    <row r="6603" spans="17:34" x14ac:dyDescent="0.35">
      <c r="Q6603" s="218"/>
      <c r="AH6603" s="233"/>
    </row>
    <row r="6604" spans="17:34" x14ac:dyDescent="0.35">
      <c r="Q6604" s="218"/>
      <c r="AH6604" s="233"/>
    </row>
    <row r="6605" spans="17:34" x14ac:dyDescent="0.35">
      <c r="Q6605" s="218"/>
      <c r="AH6605" s="233"/>
    </row>
    <row r="6606" spans="17:34" x14ac:dyDescent="0.35">
      <c r="Q6606" s="218"/>
      <c r="AH6606" s="233"/>
    </row>
    <row r="6607" spans="17:34" x14ac:dyDescent="0.35">
      <c r="Q6607" s="218"/>
      <c r="AH6607" s="233"/>
    </row>
    <row r="6608" spans="17:34" x14ac:dyDescent="0.35">
      <c r="Q6608" s="218"/>
      <c r="AH6608" s="233"/>
    </row>
    <row r="6609" spans="17:34" x14ac:dyDescent="0.35">
      <c r="Q6609" s="218"/>
      <c r="AH6609" s="233"/>
    </row>
    <row r="6610" spans="17:34" x14ac:dyDescent="0.35">
      <c r="Q6610" s="218"/>
      <c r="AH6610" s="233"/>
    </row>
    <row r="6611" spans="17:34" x14ac:dyDescent="0.35">
      <c r="Q6611" s="218"/>
      <c r="AH6611" s="233"/>
    </row>
    <row r="6612" spans="17:34" x14ac:dyDescent="0.35">
      <c r="Q6612" s="218"/>
      <c r="AH6612" s="233"/>
    </row>
    <row r="6613" spans="17:34" x14ac:dyDescent="0.35">
      <c r="Q6613" s="218"/>
      <c r="AH6613" s="233"/>
    </row>
    <row r="6614" spans="17:34" x14ac:dyDescent="0.35">
      <c r="Q6614" s="218"/>
      <c r="AH6614" s="233"/>
    </row>
    <row r="6615" spans="17:34" x14ac:dyDescent="0.35">
      <c r="Q6615" s="218"/>
      <c r="AH6615" s="233"/>
    </row>
    <row r="6616" spans="17:34" x14ac:dyDescent="0.35">
      <c r="Q6616" s="218"/>
      <c r="AH6616" s="233"/>
    </row>
    <row r="6617" spans="17:34" x14ac:dyDescent="0.35">
      <c r="Q6617" s="218"/>
      <c r="AH6617" s="233"/>
    </row>
    <row r="6618" spans="17:34" x14ac:dyDescent="0.35">
      <c r="Q6618" s="218"/>
      <c r="AH6618" s="233"/>
    </row>
    <row r="6619" spans="17:34" x14ac:dyDescent="0.35">
      <c r="Q6619" s="218"/>
      <c r="AH6619" s="233"/>
    </row>
    <row r="6620" spans="17:34" x14ac:dyDescent="0.35">
      <c r="Q6620" s="218"/>
      <c r="AH6620" s="233"/>
    </row>
    <row r="6621" spans="17:34" x14ac:dyDescent="0.35">
      <c r="Q6621" s="218"/>
      <c r="AH6621" s="233"/>
    </row>
    <row r="6622" spans="17:34" x14ac:dyDescent="0.35">
      <c r="Q6622" s="218"/>
      <c r="AH6622" s="233"/>
    </row>
    <row r="6623" spans="17:34" x14ac:dyDescent="0.35">
      <c r="Q6623" s="218"/>
      <c r="AH6623" s="233"/>
    </row>
    <row r="6624" spans="17:34" x14ac:dyDescent="0.35">
      <c r="Q6624" s="218"/>
      <c r="AH6624" s="233"/>
    </row>
    <row r="6625" spans="17:34" x14ac:dyDescent="0.35">
      <c r="Q6625" s="218"/>
      <c r="AH6625" s="233"/>
    </row>
    <row r="6626" spans="17:34" x14ac:dyDescent="0.35">
      <c r="Q6626" s="218"/>
      <c r="AH6626" s="233"/>
    </row>
    <row r="6627" spans="17:34" x14ac:dyDescent="0.35">
      <c r="Q6627" s="218"/>
      <c r="AH6627" s="233"/>
    </row>
    <row r="6628" spans="17:34" x14ac:dyDescent="0.35">
      <c r="Q6628" s="218"/>
      <c r="AH6628" s="233"/>
    </row>
    <row r="6629" spans="17:34" x14ac:dyDescent="0.35">
      <c r="Q6629" s="218"/>
      <c r="AH6629" s="233"/>
    </row>
    <row r="6630" spans="17:34" x14ac:dyDescent="0.35">
      <c r="Q6630" s="218"/>
      <c r="AH6630" s="233"/>
    </row>
    <row r="6631" spans="17:34" x14ac:dyDescent="0.35">
      <c r="Q6631" s="218"/>
      <c r="AH6631" s="233"/>
    </row>
    <row r="6632" spans="17:34" x14ac:dyDescent="0.35">
      <c r="Q6632" s="218"/>
      <c r="AH6632" s="233"/>
    </row>
    <row r="6633" spans="17:34" x14ac:dyDescent="0.35">
      <c r="Q6633" s="218"/>
      <c r="AH6633" s="233"/>
    </row>
    <row r="6634" spans="17:34" x14ac:dyDescent="0.35">
      <c r="Q6634" s="218"/>
      <c r="AH6634" s="233"/>
    </row>
    <row r="6635" spans="17:34" x14ac:dyDescent="0.35">
      <c r="Q6635" s="218"/>
      <c r="AH6635" s="233"/>
    </row>
    <row r="6636" spans="17:34" x14ac:dyDescent="0.35">
      <c r="Q6636" s="218"/>
      <c r="AH6636" s="233"/>
    </row>
    <row r="6637" spans="17:34" x14ac:dyDescent="0.35">
      <c r="Q6637" s="218"/>
      <c r="AH6637" s="233"/>
    </row>
    <row r="6638" spans="17:34" x14ac:dyDescent="0.35">
      <c r="Q6638" s="218"/>
      <c r="AH6638" s="233"/>
    </row>
    <row r="6639" spans="17:34" x14ac:dyDescent="0.35">
      <c r="Q6639" s="218"/>
      <c r="AH6639" s="233"/>
    </row>
    <row r="6640" spans="17:34" x14ac:dyDescent="0.35">
      <c r="Q6640" s="218"/>
      <c r="AH6640" s="233"/>
    </row>
    <row r="6641" spans="17:34" x14ac:dyDescent="0.35">
      <c r="Q6641" s="218"/>
      <c r="AH6641" s="233"/>
    </row>
    <row r="6642" spans="17:34" x14ac:dyDescent="0.35">
      <c r="Q6642" s="218"/>
      <c r="AH6642" s="233"/>
    </row>
    <row r="6643" spans="17:34" x14ac:dyDescent="0.35">
      <c r="Q6643" s="218"/>
      <c r="AH6643" s="233"/>
    </row>
    <row r="6644" spans="17:34" x14ac:dyDescent="0.35">
      <c r="Q6644" s="218"/>
      <c r="AH6644" s="233"/>
    </row>
    <row r="6645" spans="17:34" x14ac:dyDescent="0.35">
      <c r="Q6645" s="218"/>
      <c r="AH6645" s="233"/>
    </row>
    <row r="6646" spans="17:34" x14ac:dyDescent="0.35">
      <c r="Q6646" s="218"/>
      <c r="AH6646" s="233"/>
    </row>
    <row r="6647" spans="17:34" x14ac:dyDescent="0.35">
      <c r="Q6647" s="218"/>
      <c r="AH6647" s="233"/>
    </row>
    <row r="6648" spans="17:34" x14ac:dyDescent="0.35">
      <c r="Q6648" s="218"/>
      <c r="AH6648" s="233"/>
    </row>
    <row r="6649" spans="17:34" x14ac:dyDescent="0.35">
      <c r="Q6649" s="218"/>
      <c r="AH6649" s="233"/>
    </row>
    <row r="6650" spans="17:34" x14ac:dyDescent="0.35">
      <c r="Q6650" s="218"/>
      <c r="AH6650" s="233"/>
    </row>
    <row r="6651" spans="17:34" x14ac:dyDescent="0.35">
      <c r="Q6651" s="218"/>
      <c r="AH6651" s="233"/>
    </row>
    <row r="6652" spans="17:34" x14ac:dyDescent="0.35">
      <c r="Q6652" s="218"/>
      <c r="AH6652" s="233"/>
    </row>
    <row r="6653" spans="17:34" x14ac:dyDescent="0.35">
      <c r="Q6653" s="218"/>
      <c r="AH6653" s="233"/>
    </row>
    <row r="6654" spans="17:34" x14ac:dyDescent="0.35">
      <c r="Q6654" s="218"/>
      <c r="AH6654" s="233"/>
    </row>
    <row r="6655" spans="17:34" x14ac:dyDescent="0.35">
      <c r="Q6655" s="218"/>
      <c r="AH6655" s="233"/>
    </row>
    <row r="6656" spans="17:34" x14ac:dyDescent="0.35">
      <c r="Q6656" s="218"/>
      <c r="AH6656" s="233"/>
    </row>
    <row r="6657" spans="17:34" x14ac:dyDescent="0.35">
      <c r="Q6657" s="218"/>
      <c r="AH6657" s="233"/>
    </row>
    <row r="6658" spans="17:34" x14ac:dyDescent="0.35">
      <c r="Q6658" s="218"/>
      <c r="AH6658" s="233"/>
    </row>
    <row r="6659" spans="17:34" x14ac:dyDescent="0.35">
      <c r="Q6659" s="218"/>
      <c r="AH6659" s="233"/>
    </row>
    <row r="6660" spans="17:34" x14ac:dyDescent="0.35">
      <c r="Q6660" s="218"/>
      <c r="AH6660" s="233"/>
    </row>
    <row r="6661" spans="17:34" x14ac:dyDescent="0.35">
      <c r="Q6661" s="218"/>
      <c r="AH6661" s="233"/>
    </row>
    <row r="6662" spans="17:34" x14ac:dyDescent="0.35">
      <c r="Q6662" s="218"/>
      <c r="AH6662" s="233"/>
    </row>
    <row r="6663" spans="17:34" x14ac:dyDescent="0.35">
      <c r="Q6663" s="218"/>
      <c r="AH6663" s="233"/>
    </row>
    <row r="6664" spans="17:34" x14ac:dyDescent="0.35">
      <c r="Q6664" s="218"/>
      <c r="AH6664" s="233"/>
    </row>
    <row r="6665" spans="17:34" x14ac:dyDescent="0.35">
      <c r="Q6665" s="218"/>
      <c r="AH6665" s="233"/>
    </row>
    <row r="6666" spans="17:34" x14ac:dyDescent="0.35">
      <c r="Q6666" s="218"/>
      <c r="AH6666" s="233"/>
    </row>
    <row r="6667" spans="17:34" x14ac:dyDescent="0.35">
      <c r="Q6667" s="218"/>
      <c r="AH6667" s="233"/>
    </row>
    <row r="6668" spans="17:34" x14ac:dyDescent="0.35">
      <c r="Q6668" s="218"/>
      <c r="AH6668" s="233"/>
    </row>
    <row r="6669" spans="17:34" x14ac:dyDescent="0.35">
      <c r="Q6669" s="218"/>
      <c r="AH6669" s="233"/>
    </row>
    <row r="6670" spans="17:34" x14ac:dyDescent="0.35">
      <c r="Q6670" s="218"/>
      <c r="AH6670" s="233"/>
    </row>
    <row r="6671" spans="17:34" x14ac:dyDescent="0.35">
      <c r="Q6671" s="218"/>
      <c r="AH6671" s="233"/>
    </row>
    <row r="6672" spans="17:34" x14ac:dyDescent="0.35">
      <c r="Q6672" s="218"/>
      <c r="AH6672" s="233"/>
    </row>
    <row r="6673" spans="17:34" x14ac:dyDescent="0.35">
      <c r="Q6673" s="218"/>
      <c r="AH6673" s="233"/>
    </row>
    <row r="6674" spans="17:34" x14ac:dyDescent="0.35">
      <c r="Q6674" s="218"/>
      <c r="AH6674" s="233"/>
    </row>
    <row r="6675" spans="17:34" x14ac:dyDescent="0.35">
      <c r="Q6675" s="218"/>
      <c r="AH6675" s="233"/>
    </row>
    <row r="6676" spans="17:34" x14ac:dyDescent="0.35">
      <c r="Q6676" s="218"/>
      <c r="AH6676" s="233"/>
    </row>
    <row r="6677" spans="17:34" x14ac:dyDescent="0.35">
      <c r="Q6677" s="218"/>
      <c r="AH6677" s="233"/>
    </row>
    <row r="6678" spans="17:34" x14ac:dyDescent="0.35">
      <c r="Q6678" s="218"/>
      <c r="AH6678" s="233"/>
    </row>
    <row r="6679" spans="17:34" x14ac:dyDescent="0.35">
      <c r="Q6679" s="218"/>
      <c r="AH6679" s="233"/>
    </row>
    <row r="6680" spans="17:34" x14ac:dyDescent="0.35">
      <c r="Q6680" s="218"/>
      <c r="AH6680" s="233"/>
    </row>
    <row r="6681" spans="17:34" x14ac:dyDescent="0.35">
      <c r="Q6681" s="218"/>
      <c r="AH6681" s="233"/>
    </row>
    <row r="6682" spans="17:34" x14ac:dyDescent="0.35">
      <c r="Q6682" s="218"/>
      <c r="AH6682" s="233"/>
    </row>
    <row r="6683" spans="17:34" x14ac:dyDescent="0.35">
      <c r="Q6683" s="218"/>
      <c r="AH6683" s="233"/>
    </row>
    <row r="6684" spans="17:34" x14ac:dyDescent="0.35">
      <c r="Q6684" s="218"/>
      <c r="AH6684" s="233"/>
    </row>
    <row r="6685" spans="17:34" x14ac:dyDescent="0.35">
      <c r="Q6685" s="218"/>
      <c r="AH6685" s="233"/>
    </row>
    <row r="6686" spans="17:34" x14ac:dyDescent="0.35">
      <c r="Q6686" s="218"/>
      <c r="AH6686" s="233"/>
    </row>
    <row r="6687" spans="17:34" x14ac:dyDescent="0.35">
      <c r="Q6687" s="218"/>
      <c r="AH6687" s="233"/>
    </row>
    <row r="6688" spans="17:34" x14ac:dyDescent="0.35">
      <c r="Q6688" s="218"/>
      <c r="AH6688" s="233"/>
    </row>
    <row r="6689" spans="17:34" x14ac:dyDescent="0.35">
      <c r="Q6689" s="218"/>
      <c r="AH6689" s="233"/>
    </row>
    <row r="6690" spans="17:34" x14ac:dyDescent="0.35">
      <c r="Q6690" s="218"/>
      <c r="AH6690" s="233"/>
    </row>
    <row r="6691" spans="17:34" x14ac:dyDescent="0.35">
      <c r="Q6691" s="218"/>
      <c r="AH6691" s="233"/>
    </row>
    <row r="6692" spans="17:34" x14ac:dyDescent="0.35">
      <c r="Q6692" s="218"/>
      <c r="AH6692" s="233"/>
    </row>
    <row r="6693" spans="17:34" x14ac:dyDescent="0.35">
      <c r="Q6693" s="218"/>
      <c r="AH6693" s="233"/>
    </row>
    <row r="6694" spans="17:34" x14ac:dyDescent="0.35">
      <c r="Q6694" s="218"/>
      <c r="AH6694" s="233"/>
    </row>
    <row r="6695" spans="17:34" x14ac:dyDescent="0.35">
      <c r="Q6695" s="218"/>
      <c r="AH6695" s="233"/>
    </row>
    <row r="6696" spans="17:34" x14ac:dyDescent="0.35">
      <c r="Q6696" s="218"/>
      <c r="AH6696" s="233"/>
    </row>
    <row r="6697" spans="17:34" x14ac:dyDescent="0.35">
      <c r="Q6697" s="218"/>
      <c r="AH6697" s="233"/>
    </row>
    <row r="6698" spans="17:34" x14ac:dyDescent="0.35">
      <c r="Q6698" s="218"/>
      <c r="AH6698" s="233"/>
    </row>
    <row r="6699" spans="17:34" x14ac:dyDescent="0.35">
      <c r="Q6699" s="218"/>
      <c r="AH6699" s="233"/>
    </row>
    <row r="6700" spans="17:34" x14ac:dyDescent="0.35">
      <c r="Q6700" s="218"/>
      <c r="AH6700" s="233"/>
    </row>
    <row r="6701" spans="17:34" x14ac:dyDescent="0.35">
      <c r="Q6701" s="218"/>
      <c r="AH6701" s="233"/>
    </row>
    <row r="6702" spans="17:34" x14ac:dyDescent="0.35">
      <c r="Q6702" s="218"/>
      <c r="AH6702" s="233"/>
    </row>
    <row r="6703" spans="17:34" x14ac:dyDescent="0.35">
      <c r="Q6703" s="218"/>
      <c r="AH6703" s="233"/>
    </row>
    <row r="6704" spans="17:34" x14ac:dyDescent="0.35">
      <c r="Q6704" s="218"/>
      <c r="AH6704" s="233"/>
    </row>
    <row r="6705" spans="17:34" x14ac:dyDescent="0.35">
      <c r="Q6705" s="218"/>
      <c r="AH6705" s="233"/>
    </row>
    <row r="6706" spans="17:34" x14ac:dyDescent="0.35">
      <c r="Q6706" s="218"/>
      <c r="AH6706" s="233"/>
    </row>
    <row r="6707" spans="17:34" x14ac:dyDescent="0.35">
      <c r="Q6707" s="218"/>
      <c r="AH6707" s="233"/>
    </row>
    <row r="6708" spans="17:34" x14ac:dyDescent="0.35">
      <c r="Q6708" s="218"/>
      <c r="AH6708" s="233"/>
    </row>
    <row r="6709" spans="17:34" x14ac:dyDescent="0.35">
      <c r="Q6709" s="218"/>
      <c r="AH6709" s="233"/>
    </row>
    <row r="6710" spans="17:34" x14ac:dyDescent="0.35">
      <c r="Q6710" s="218"/>
      <c r="AH6710" s="233"/>
    </row>
    <row r="6711" spans="17:34" x14ac:dyDescent="0.35">
      <c r="Q6711" s="218"/>
      <c r="AH6711" s="233"/>
    </row>
    <row r="6712" spans="17:34" x14ac:dyDescent="0.35">
      <c r="Q6712" s="218"/>
      <c r="AH6712" s="233"/>
    </row>
    <row r="6713" spans="17:34" x14ac:dyDescent="0.35">
      <c r="Q6713" s="218"/>
      <c r="AH6713" s="233"/>
    </row>
    <row r="6714" spans="17:34" x14ac:dyDescent="0.35">
      <c r="Q6714" s="218"/>
      <c r="AH6714" s="233"/>
    </row>
    <row r="6715" spans="17:34" x14ac:dyDescent="0.35">
      <c r="Q6715" s="218"/>
      <c r="AH6715" s="233"/>
    </row>
    <row r="6716" spans="17:34" x14ac:dyDescent="0.35">
      <c r="Q6716" s="218"/>
      <c r="AH6716" s="233"/>
    </row>
    <row r="6717" spans="17:34" x14ac:dyDescent="0.35">
      <c r="Q6717" s="218"/>
      <c r="AH6717" s="233"/>
    </row>
    <row r="6718" spans="17:34" x14ac:dyDescent="0.35">
      <c r="Q6718" s="218"/>
      <c r="AH6718" s="233"/>
    </row>
    <row r="6719" spans="17:34" x14ac:dyDescent="0.35">
      <c r="Q6719" s="218"/>
      <c r="AH6719" s="233"/>
    </row>
    <row r="6720" spans="17:34" x14ac:dyDescent="0.35">
      <c r="Q6720" s="218"/>
      <c r="AH6720" s="233"/>
    </row>
    <row r="6721" spans="17:34" x14ac:dyDescent="0.35">
      <c r="Q6721" s="218"/>
      <c r="AH6721" s="233"/>
    </row>
    <row r="6722" spans="17:34" x14ac:dyDescent="0.35">
      <c r="Q6722" s="218"/>
      <c r="AH6722" s="233"/>
    </row>
    <row r="6723" spans="17:34" x14ac:dyDescent="0.35">
      <c r="Q6723" s="218"/>
      <c r="AH6723" s="233"/>
    </row>
    <row r="6724" spans="17:34" x14ac:dyDescent="0.35">
      <c r="Q6724" s="218"/>
      <c r="AH6724" s="233"/>
    </row>
    <row r="6725" spans="17:34" x14ac:dyDescent="0.35">
      <c r="Q6725" s="218"/>
      <c r="AH6725" s="233"/>
    </row>
    <row r="6726" spans="17:34" x14ac:dyDescent="0.35">
      <c r="Q6726" s="218"/>
      <c r="AH6726" s="233"/>
    </row>
    <row r="6727" spans="17:34" x14ac:dyDescent="0.35">
      <c r="Q6727" s="218"/>
      <c r="AH6727" s="233"/>
    </row>
    <row r="6728" spans="17:34" x14ac:dyDescent="0.35">
      <c r="Q6728" s="218"/>
      <c r="AH6728" s="233"/>
    </row>
    <row r="6729" spans="17:34" x14ac:dyDescent="0.35">
      <c r="Q6729" s="218"/>
      <c r="AH6729" s="233"/>
    </row>
    <row r="6730" spans="17:34" x14ac:dyDescent="0.35">
      <c r="Q6730" s="218"/>
      <c r="AH6730" s="233"/>
    </row>
    <row r="6731" spans="17:34" x14ac:dyDescent="0.35">
      <c r="Q6731" s="218"/>
      <c r="AH6731" s="233"/>
    </row>
    <row r="6732" spans="17:34" x14ac:dyDescent="0.35">
      <c r="Q6732" s="218"/>
      <c r="AH6732" s="233"/>
    </row>
    <row r="6733" spans="17:34" x14ac:dyDescent="0.35">
      <c r="Q6733" s="218"/>
      <c r="AH6733" s="233"/>
    </row>
    <row r="6734" spans="17:34" x14ac:dyDescent="0.35">
      <c r="Q6734" s="218"/>
      <c r="AH6734" s="233"/>
    </row>
    <row r="6735" spans="17:34" x14ac:dyDescent="0.35">
      <c r="Q6735" s="218"/>
      <c r="AH6735" s="233"/>
    </row>
    <row r="6736" spans="17:34" x14ac:dyDescent="0.35">
      <c r="Q6736" s="218"/>
      <c r="AH6736" s="233"/>
    </row>
    <row r="6737" spans="17:34" x14ac:dyDescent="0.35">
      <c r="Q6737" s="218"/>
      <c r="AH6737" s="233"/>
    </row>
    <row r="6738" spans="17:34" x14ac:dyDescent="0.35">
      <c r="Q6738" s="218"/>
      <c r="AH6738" s="233"/>
    </row>
    <row r="6739" spans="17:34" x14ac:dyDescent="0.35">
      <c r="Q6739" s="218"/>
      <c r="AH6739" s="233"/>
    </row>
    <row r="6740" spans="17:34" x14ac:dyDescent="0.35">
      <c r="Q6740" s="218"/>
      <c r="AH6740" s="233"/>
    </row>
    <row r="6741" spans="17:34" x14ac:dyDescent="0.35">
      <c r="Q6741" s="218"/>
      <c r="AH6741" s="233"/>
    </row>
    <row r="6742" spans="17:34" x14ac:dyDescent="0.35">
      <c r="Q6742" s="218"/>
      <c r="AH6742" s="233"/>
    </row>
    <row r="6743" spans="17:34" x14ac:dyDescent="0.35">
      <c r="Q6743" s="218"/>
      <c r="AH6743" s="233"/>
    </row>
    <row r="6744" spans="17:34" x14ac:dyDescent="0.35">
      <c r="Q6744" s="218"/>
      <c r="AH6744" s="233"/>
    </row>
    <row r="6745" spans="17:34" x14ac:dyDescent="0.35">
      <c r="Q6745" s="218"/>
      <c r="AH6745" s="233"/>
    </row>
    <row r="6746" spans="17:34" x14ac:dyDescent="0.35">
      <c r="Q6746" s="218"/>
      <c r="AH6746" s="233"/>
    </row>
    <row r="6747" spans="17:34" x14ac:dyDescent="0.35">
      <c r="Q6747" s="218"/>
      <c r="AH6747" s="233"/>
    </row>
    <row r="6748" spans="17:34" x14ac:dyDescent="0.35">
      <c r="Q6748" s="218"/>
      <c r="AH6748" s="233"/>
    </row>
    <row r="6749" spans="17:34" x14ac:dyDescent="0.35">
      <c r="Q6749" s="218"/>
      <c r="AH6749" s="233"/>
    </row>
    <row r="6750" spans="17:34" x14ac:dyDescent="0.35">
      <c r="Q6750" s="218"/>
      <c r="AH6750" s="233"/>
    </row>
    <row r="6751" spans="17:34" x14ac:dyDescent="0.35">
      <c r="Q6751" s="218"/>
      <c r="AH6751" s="233"/>
    </row>
    <row r="6752" spans="17:34" x14ac:dyDescent="0.35">
      <c r="Q6752" s="218"/>
      <c r="AH6752" s="233"/>
    </row>
    <row r="6753" spans="17:34" x14ac:dyDescent="0.35">
      <c r="Q6753" s="218"/>
      <c r="AH6753" s="233"/>
    </row>
    <row r="6754" spans="17:34" x14ac:dyDescent="0.35">
      <c r="Q6754" s="218"/>
      <c r="AH6754" s="233"/>
    </row>
    <row r="6755" spans="17:34" x14ac:dyDescent="0.35">
      <c r="Q6755" s="218"/>
      <c r="AH6755" s="233"/>
    </row>
    <row r="6756" spans="17:34" x14ac:dyDescent="0.35">
      <c r="Q6756" s="218"/>
      <c r="AH6756" s="233"/>
    </row>
    <row r="6757" spans="17:34" x14ac:dyDescent="0.35">
      <c r="Q6757" s="218"/>
      <c r="AH6757" s="233"/>
    </row>
    <row r="6758" spans="17:34" x14ac:dyDescent="0.35">
      <c r="Q6758" s="218"/>
      <c r="AH6758" s="233"/>
    </row>
    <row r="6759" spans="17:34" x14ac:dyDescent="0.35">
      <c r="Q6759" s="218"/>
      <c r="AH6759" s="233"/>
    </row>
    <row r="6760" spans="17:34" x14ac:dyDescent="0.35">
      <c r="Q6760" s="218"/>
      <c r="AH6760" s="233"/>
    </row>
    <row r="6761" spans="17:34" x14ac:dyDescent="0.35">
      <c r="Q6761" s="218"/>
      <c r="AH6761" s="233"/>
    </row>
    <row r="6762" spans="17:34" x14ac:dyDescent="0.35">
      <c r="Q6762" s="218"/>
      <c r="AH6762" s="233"/>
    </row>
    <row r="6763" spans="17:34" x14ac:dyDescent="0.35">
      <c r="Q6763" s="218"/>
      <c r="AH6763" s="233"/>
    </row>
    <row r="6764" spans="17:34" x14ac:dyDescent="0.35">
      <c r="Q6764" s="218"/>
      <c r="AH6764" s="233"/>
    </row>
    <row r="6765" spans="17:34" x14ac:dyDescent="0.35">
      <c r="Q6765" s="218"/>
      <c r="AH6765" s="233"/>
    </row>
    <row r="6766" spans="17:34" x14ac:dyDescent="0.35">
      <c r="Q6766" s="218"/>
      <c r="AH6766" s="233"/>
    </row>
    <row r="6767" spans="17:34" x14ac:dyDescent="0.35">
      <c r="Q6767" s="218"/>
      <c r="AH6767" s="233"/>
    </row>
    <row r="6768" spans="17:34" x14ac:dyDescent="0.35">
      <c r="Q6768" s="218"/>
      <c r="AH6768" s="233"/>
    </row>
    <row r="6769" spans="17:34" x14ac:dyDescent="0.35">
      <c r="Q6769" s="218"/>
      <c r="AH6769" s="233"/>
    </row>
    <row r="6770" spans="17:34" x14ac:dyDescent="0.35">
      <c r="Q6770" s="218"/>
      <c r="AH6770" s="233"/>
    </row>
    <row r="6771" spans="17:34" x14ac:dyDescent="0.35">
      <c r="Q6771" s="218"/>
      <c r="AH6771" s="233"/>
    </row>
    <row r="6772" spans="17:34" x14ac:dyDescent="0.35">
      <c r="Q6772" s="218"/>
      <c r="AH6772" s="233"/>
    </row>
    <row r="6773" spans="17:34" x14ac:dyDescent="0.35">
      <c r="Q6773" s="218"/>
      <c r="AH6773" s="233"/>
    </row>
    <row r="6774" spans="17:34" x14ac:dyDescent="0.35">
      <c r="Q6774" s="218"/>
      <c r="AH6774" s="233"/>
    </row>
    <row r="6775" spans="17:34" x14ac:dyDescent="0.35">
      <c r="Q6775" s="218"/>
      <c r="AH6775" s="233"/>
    </row>
    <row r="6776" spans="17:34" x14ac:dyDescent="0.35">
      <c r="Q6776" s="218"/>
      <c r="AH6776" s="233"/>
    </row>
    <row r="6777" spans="17:34" x14ac:dyDescent="0.35">
      <c r="Q6777" s="218"/>
      <c r="AH6777" s="233"/>
    </row>
    <row r="6778" spans="17:34" x14ac:dyDescent="0.35">
      <c r="Q6778" s="218"/>
      <c r="AH6778" s="233"/>
    </row>
    <row r="6779" spans="17:34" x14ac:dyDescent="0.35">
      <c r="Q6779" s="218"/>
      <c r="AH6779" s="233"/>
    </row>
    <row r="6780" spans="17:34" x14ac:dyDescent="0.35">
      <c r="Q6780" s="218"/>
      <c r="AH6780" s="233"/>
    </row>
    <row r="6781" spans="17:34" x14ac:dyDescent="0.35">
      <c r="Q6781" s="218"/>
      <c r="AH6781" s="233"/>
    </row>
    <row r="6782" spans="17:34" x14ac:dyDescent="0.35">
      <c r="Q6782" s="218"/>
      <c r="AH6782" s="233"/>
    </row>
    <row r="6783" spans="17:34" x14ac:dyDescent="0.35">
      <c r="Q6783" s="218"/>
      <c r="AH6783" s="233"/>
    </row>
    <row r="6784" spans="17:34" x14ac:dyDescent="0.35">
      <c r="Q6784" s="218"/>
      <c r="AH6784" s="233"/>
    </row>
    <row r="6785" spans="17:34" x14ac:dyDescent="0.35">
      <c r="Q6785" s="218"/>
      <c r="AH6785" s="233"/>
    </row>
    <row r="6786" spans="17:34" x14ac:dyDescent="0.35">
      <c r="Q6786" s="218"/>
      <c r="AH6786" s="233"/>
    </row>
    <row r="6787" spans="17:34" x14ac:dyDescent="0.35">
      <c r="Q6787" s="218"/>
      <c r="AH6787" s="233"/>
    </row>
    <row r="6788" spans="17:34" x14ac:dyDescent="0.35">
      <c r="Q6788" s="218"/>
      <c r="AH6788" s="233"/>
    </row>
    <row r="6789" spans="17:34" x14ac:dyDescent="0.35">
      <c r="Q6789" s="218"/>
      <c r="AH6789" s="233"/>
    </row>
    <row r="6790" spans="17:34" x14ac:dyDescent="0.35">
      <c r="Q6790" s="218"/>
      <c r="AH6790" s="233"/>
    </row>
    <row r="6791" spans="17:34" x14ac:dyDescent="0.35">
      <c r="Q6791" s="218"/>
      <c r="AH6791" s="233"/>
    </row>
    <row r="6792" spans="17:34" x14ac:dyDescent="0.35">
      <c r="Q6792" s="218"/>
      <c r="AH6792" s="233"/>
    </row>
    <row r="6793" spans="17:34" x14ac:dyDescent="0.35">
      <c r="Q6793" s="218"/>
      <c r="AH6793" s="233"/>
    </row>
    <row r="6794" spans="17:34" x14ac:dyDescent="0.35">
      <c r="Q6794" s="218"/>
      <c r="AH6794" s="233"/>
    </row>
    <row r="6795" spans="17:34" x14ac:dyDescent="0.35">
      <c r="Q6795" s="218"/>
      <c r="AH6795" s="233"/>
    </row>
    <row r="6796" spans="17:34" x14ac:dyDescent="0.35">
      <c r="Q6796" s="218"/>
      <c r="AH6796" s="233"/>
    </row>
    <row r="6797" spans="17:34" x14ac:dyDescent="0.35">
      <c r="Q6797" s="218"/>
      <c r="AH6797" s="233"/>
    </row>
    <row r="6798" spans="17:34" x14ac:dyDescent="0.35">
      <c r="Q6798" s="218"/>
      <c r="AH6798" s="233"/>
    </row>
    <row r="6799" spans="17:34" x14ac:dyDescent="0.35">
      <c r="Q6799" s="218"/>
      <c r="AH6799" s="233"/>
    </row>
    <row r="6800" spans="17:34" x14ac:dyDescent="0.35">
      <c r="Q6800" s="218"/>
      <c r="AH6800" s="233"/>
    </row>
    <row r="6801" spans="17:34" x14ac:dyDescent="0.35">
      <c r="Q6801" s="218"/>
      <c r="AH6801" s="233"/>
    </row>
    <row r="6802" spans="17:34" x14ac:dyDescent="0.35">
      <c r="Q6802" s="218"/>
      <c r="AH6802" s="233"/>
    </row>
    <row r="6803" spans="17:34" x14ac:dyDescent="0.35">
      <c r="Q6803" s="218"/>
      <c r="AH6803" s="233"/>
    </row>
    <row r="6804" spans="17:34" x14ac:dyDescent="0.35">
      <c r="Q6804" s="218"/>
      <c r="AH6804" s="233"/>
    </row>
    <row r="6805" spans="17:34" x14ac:dyDescent="0.35">
      <c r="Q6805" s="218"/>
      <c r="AH6805" s="233"/>
    </row>
    <row r="6806" spans="17:34" x14ac:dyDescent="0.35">
      <c r="Q6806" s="218"/>
      <c r="AH6806" s="233"/>
    </row>
    <row r="6807" spans="17:34" x14ac:dyDescent="0.35">
      <c r="Q6807" s="218"/>
      <c r="AH6807" s="233"/>
    </row>
    <row r="6808" spans="17:34" x14ac:dyDescent="0.35">
      <c r="Q6808" s="218"/>
      <c r="AH6808" s="233"/>
    </row>
    <row r="6809" spans="17:34" x14ac:dyDescent="0.35">
      <c r="Q6809" s="218"/>
      <c r="AH6809" s="233"/>
    </row>
    <row r="6810" spans="17:34" x14ac:dyDescent="0.35">
      <c r="Q6810" s="218"/>
      <c r="AH6810" s="233"/>
    </row>
    <row r="6811" spans="17:34" x14ac:dyDescent="0.35">
      <c r="Q6811" s="218"/>
      <c r="AH6811" s="233"/>
    </row>
    <row r="6812" spans="17:34" x14ac:dyDescent="0.35">
      <c r="Q6812" s="218"/>
      <c r="AH6812" s="233"/>
    </row>
    <row r="6813" spans="17:34" x14ac:dyDescent="0.35">
      <c r="Q6813" s="218"/>
      <c r="AH6813" s="233"/>
    </row>
    <row r="6814" spans="17:34" x14ac:dyDescent="0.35">
      <c r="Q6814" s="218"/>
      <c r="AH6814" s="233"/>
    </row>
    <row r="6815" spans="17:34" x14ac:dyDescent="0.35">
      <c r="Q6815" s="218"/>
      <c r="AH6815" s="233"/>
    </row>
    <row r="6816" spans="17:34" x14ac:dyDescent="0.35">
      <c r="Q6816" s="218"/>
      <c r="AH6816" s="233"/>
    </row>
    <row r="6817" spans="17:34" x14ac:dyDescent="0.35">
      <c r="Q6817" s="218"/>
      <c r="AH6817" s="233"/>
    </row>
    <row r="6818" spans="17:34" x14ac:dyDescent="0.35">
      <c r="Q6818" s="218"/>
      <c r="AH6818" s="233"/>
    </row>
    <row r="6819" spans="17:34" x14ac:dyDescent="0.35">
      <c r="Q6819" s="218"/>
      <c r="AH6819" s="233"/>
    </row>
    <row r="6820" spans="17:34" x14ac:dyDescent="0.35">
      <c r="Q6820" s="218"/>
      <c r="AH6820" s="233"/>
    </row>
    <row r="6821" spans="17:34" x14ac:dyDescent="0.35">
      <c r="Q6821" s="218"/>
      <c r="AH6821" s="233"/>
    </row>
    <row r="6822" spans="17:34" x14ac:dyDescent="0.35">
      <c r="Q6822" s="218"/>
      <c r="AH6822" s="233"/>
    </row>
    <row r="6823" spans="17:34" x14ac:dyDescent="0.35">
      <c r="Q6823" s="218"/>
      <c r="AH6823" s="233"/>
    </row>
    <row r="6824" spans="17:34" x14ac:dyDescent="0.35">
      <c r="Q6824" s="218"/>
      <c r="AH6824" s="233"/>
    </row>
    <row r="6825" spans="17:34" x14ac:dyDescent="0.35">
      <c r="Q6825" s="218"/>
      <c r="AH6825" s="233"/>
    </row>
    <row r="6826" spans="17:34" x14ac:dyDescent="0.35">
      <c r="Q6826" s="218"/>
      <c r="AH6826" s="233"/>
    </row>
    <row r="6827" spans="17:34" x14ac:dyDescent="0.35">
      <c r="Q6827" s="218"/>
      <c r="AH6827" s="233"/>
    </row>
    <row r="6828" spans="17:34" x14ac:dyDescent="0.35">
      <c r="Q6828" s="218"/>
      <c r="AH6828" s="233"/>
    </row>
    <row r="6829" spans="17:34" x14ac:dyDescent="0.35">
      <c r="Q6829" s="218"/>
      <c r="AH6829" s="233"/>
    </row>
    <row r="6830" spans="17:34" x14ac:dyDescent="0.35">
      <c r="Q6830" s="218"/>
      <c r="AH6830" s="233"/>
    </row>
    <row r="6831" spans="17:34" x14ac:dyDescent="0.35">
      <c r="Q6831" s="218"/>
      <c r="AH6831" s="233"/>
    </row>
    <row r="6832" spans="17:34" x14ac:dyDescent="0.35">
      <c r="Q6832" s="218"/>
      <c r="AH6832" s="233"/>
    </row>
    <row r="6833" spans="17:34" x14ac:dyDescent="0.35">
      <c r="Q6833" s="218"/>
      <c r="AH6833" s="233"/>
    </row>
    <row r="6834" spans="17:34" x14ac:dyDescent="0.35">
      <c r="Q6834" s="218"/>
      <c r="AH6834" s="233"/>
    </row>
    <row r="6835" spans="17:34" x14ac:dyDescent="0.35">
      <c r="Q6835" s="218"/>
      <c r="AH6835" s="233"/>
    </row>
    <row r="6836" spans="17:34" x14ac:dyDescent="0.35">
      <c r="Q6836" s="218"/>
      <c r="AH6836" s="233"/>
    </row>
    <row r="6837" spans="17:34" x14ac:dyDescent="0.35">
      <c r="Q6837" s="218"/>
      <c r="AH6837" s="233"/>
    </row>
    <row r="6838" spans="17:34" x14ac:dyDescent="0.35">
      <c r="Q6838" s="218"/>
      <c r="AH6838" s="233"/>
    </row>
    <row r="6839" spans="17:34" x14ac:dyDescent="0.35">
      <c r="Q6839" s="218"/>
      <c r="AH6839" s="233"/>
    </row>
    <row r="6840" spans="17:34" x14ac:dyDescent="0.35">
      <c r="Q6840" s="218"/>
      <c r="AH6840" s="233"/>
    </row>
    <row r="6841" spans="17:34" x14ac:dyDescent="0.35">
      <c r="Q6841" s="218"/>
      <c r="AH6841" s="233"/>
    </row>
    <row r="6842" spans="17:34" x14ac:dyDescent="0.35">
      <c r="Q6842" s="218"/>
      <c r="AH6842" s="233"/>
    </row>
    <row r="6843" spans="17:34" x14ac:dyDescent="0.35">
      <c r="Q6843" s="218"/>
      <c r="AH6843" s="233"/>
    </row>
    <row r="6844" spans="17:34" x14ac:dyDescent="0.35">
      <c r="Q6844" s="218"/>
      <c r="AH6844" s="233"/>
    </row>
    <row r="6845" spans="17:34" x14ac:dyDescent="0.35">
      <c r="Q6845" s="218"/>
      <c r="AH6845" s="233"/>
    </row>
    <row r="6846" spans="17:34" x14ac:dyDescent="0.35">
      <c r="Q6846" s="218"/>
      <c r="AH6846" s="233"/>
    </row>
    <row r="6847" spans="17:34" x14ac:dyDescent="0.35">
      <c r="Q6847" s="218"/>
      <c r="AH6847" s="233"/>
    </row>
    <row r="6848" spans="17:34" x14ac:dyDescent="0.35">
      <c r="Q6848" s="218"/>
      <c r="AH6848" s="233"/>
    </row>
    <row r="6849" spans="17:34" x14ac:dyDescent="0.35">
      <c r="Q6849" s="218"/>
      <c r="AH6849" s="233"/>
    </row>
    <row r="6850" spans="17:34" x14ac:dyDescent="0.35">
      <c r="Q6850" s="218"/>
      <c r="AH6850" s="233"/>
    </row>
    <row r="6851" spans="17:34" x14ac:dyDescent="0.35">
      <c r="Q6851" s="218"/>
      <c r="AH6851" s="233"/>
    </row>
    <row r="6852" spans="17:34" x14ac:dyDescent="0.35">
      <c r="Q6852" s="218"/>
      <c r="AH6852" s="233"/>
    </row>
    <row r="6853" spans="17:34" x14ac:dyDescent="0.35">
      <c r="Q6853" s="218"/>
      <c r="AH6853" s="233"/>
    </row>
    <row r="6854" spans="17:34" x14ac:dyDescent="0.35">
      <c r="Q6854" s="218"/>
      <c r="AH6854" s="233"/>
    </row>
    <row r="6855" spans="17:34" x14ac:dyDescent="0.35">
      <c r="Q6855" s="218"/>
      <c r="AH6855" s="233"/>
    </row>
    <row r="6856" spans="17:34" x14ac:dyDescent="0.35">
      <c r="Q6856" s="218"/>
      <c r="AH6856" s="233"/>
    </row>
    <row r="6857" spans="17:34" x14ac:dyDescent="0.35">
      <c r="Q6857" s="218"/>
      <c r="AH6857" s="233"/>
    </row>
    <row r="6858" spans="17:34" x14ac:dyDescent="0.35">
      <c r="Q6858" s="218"/>
      <c r="AH6858" s="233"/>
    </row>
    <row r="6859" spans="17:34" x14ac:dyDescent="0.35">
      <c r="Q6859" s="218"/>
      <c r="AH6859" s="233"/>
    </row>
    <row r="6860" spans="17:34" x14ac:dyDescent="0.35">
      <c r="Q6860" s="218"/>
      <c r="AH6860" s="233"/>
    </row>
    <row r="6861" spans="17:34" x14ac:dyDescent="0.35">
      <c r="Q6861" s="218"/>
      <c r="AH6861" s="233"/>
    </row>
    <row r="6862" spans="17:34" x14ac:dyDescent="0.35">
      <c r="Q6862" s="218"/>
      <c r="AH6862" s="233"/>
    </row>
    <row r="6863" spans="17:34" x14ac:dyDescent="0.35">
      <c r="Q6863" s="218"/>
      <c r="AH6863" s="233"/>
    </row>
    <row r="6864" spans="17:34" x14ac:dyDescent="0.35">
      <c r="Q6864" s="218"/>
      <c r="AH6864" s="233"/>
    </row>
    <row r="6865" spans="17:34" x14ac:dyDescent="0.35">
      <c r="Q6865" s="218"/>
      <c r="AH6865" s="233"/>
    </row>
    <row r="6866" spans="17:34" x14ac:dyDescent="0.35">
      <c r="Q6866" s="218"/>
      <c r="AH6866" s="233"/>
    </row>
    <row r="6867" spans="17:34" x14ac:dyDescent="0.35">
      <c r="Q6867" s="218"/>
      <c r="AH6867" s="233"/>
    </row>
    <row r="6868" spans="17:34" x14ac:dyDescent="0.35">
      <c r="Q6868" s="218"/>
      <c r="AH6868" s="233"/>
    </row>
    <row r="6869" spans="17:34" x14ac:dyDescent="0.35">
      <c r="Q6869" s="218"/>
      <c r="AH6869" s="233"/>
    </row>
    <row r="6870" spans="17:34" x14ac:dyDescent="0.35">
      <c r="Q6870" s="218"/>
      <c r="AH6870" s="233"/>
    </row>
    <row r="6871" spans="17:34" x14ac:dyDescent="0.35">
      <c r="Q6871" s="218"/>
      <c r="AH6871" s="233"/>
    </row>
    <row r="6872" spans="17:34" x14ac:dyDescent="0.35">
      <c r="Q6872" s="218"/>
      <c r="AH6872" s="233"/>
    </row>
    <row r="6873" spans="17:34" x14ac:dyDescent="0.35">
      <c r="Q6873" s="218"/>
      <c r="AH6873" s="233"/>
    </row>
    <row r="6874" spans="17:34" x14ac:dyDescent="0.35">
      <c r="Q6874" s="218"/>
      <c r="AH6874" s="233"/>
    </row>
    <row r="6875" spans="17:34" x14ac:dyDescent="0.35">
      <c r="Q6875" s="218"/>
      <c r="AH6875" s="233"/>
    </row>
    <row r="6876" spans="17:34" x14ac:dyDescent="0.35">
      <c r="Q6876" s="218"/>
      <c r="AH6876" s="233"/>
    </row>
    <row r="6877" spans="17:34" x14ac:dyDescent="0.35">
      <c r="Q6877" s="218"/>
      <c r="AH6877" s="233"/>
    </row>
    <row r="6878" spans="17:34" x14ac:dyDescent="0.35">
      <c r="Q6878" s="218"/>
      <c r="AH6878" s="233"/>
    </row>
    <row r="6879" spans="17:34" x14ac:dyDescent="0.35">
      <c r="Q6879" s="218"/>
      <c r="AH6879" s="233"/>
    </row>
    <row r="6880" spans="17:34" x14ac:dyDescent="0.35">
      <c r="Q6880" s="218"/>
      <c r="AH6880" s="233"/>
    </row>
    <row r="6881" spans="17:34" x14ac:dyDescent="0.35">
      <c r="Q6881" s="218"/>
      <c r="AH6881" s="233"/>
    </row>
    <row r="6882" spans="17:34" x14ac:dyDescent="0.35">
      <c r="Q6882" s="218"/>
      <c r="AH6882" s="233"/>
    </row>
    <row r="6883" spans="17:34" x14ac:dyDescent="0.35">
      <c r="Q6883" s="218"/>
      <c r="AH6883" s="233"/>
    </row>
    <row r="6884" spans="17:34" x14ac:dyDescent="0.35">
      <c r="Q6884" s="218"/>
      <c r="AH6884" s="233"/>
    </row>
    <row r="6885" spans="17:34" x14ac:dyDescent="0.35">
      <c r="Q6885" s="218"/>
      <c r="AH6885" s="233"/>
    </row>
    <row r="6886" spans="17:34" x14ac:dyDescent="0.35">
      <c r="Q6886" s="218"/>
      <c r="AH6886" s="233"/>
    </row>
    <row r="6887" spans="17:34" x14ac:dyDescent="0.35">
      <c r="Q6887" s="218"/>
      <c r="AH6887" s="233"/>
    </row>
    <row r="6888" spans="17:34" x14ac:dyDescent="0.35">
      <c r="Q6888" s="218"/>
      <c r="AH6888" s="233"/>
    </row>
    <row r="6889" spans="17:34" x14ac:dyDescent="0.35">
      <c r="Q6889" s="218"/>
      <c r="AH6889" s="233"/>
    </row>
    <row r="6890" spans="17:34" x14ac:dyDescent="0.35">
      <c r="Q6890" s="218"/>
      <c r="AH6890" s="233"/>
    </row>
    <row r="6891" spans="17:34" x14ac:dyDescent="0.35">
      <c r="Q6891" s="218"/>
      <c r="AH6891" s="233"/>
    </row>
    <row r="6892" spans="17:34" x14ac:dyDescent="0.35">
      <c r="Q6892" s="218"/>
      <c r="AH6892" s="233"/>
    </row>
    <row r="6893" spans="17:34" x14ac:dyDescent="0.35">
      <c r="Q6893" s="218"/>
      <c r="AH6893" s="233"/>
    </row>
    <row r="6894" spans="17:34" x14ac:dyDescent="0.35">
      <c r="Q6894" s="218"/>
      <c r="AH6894" s="233"/>
    </row>
    <row r="6895" spans="17:34" x14ac:dyDescent="0.35">
      <c r="Q6895" s="218"/>
      <c r="AH6895" s="233"/>
    </row>
    <row r="6896" spans="17:34" x14ac:dyDescent="0.35">
      <c r="Q6896" s="218"/>
      <c r="AH6896" s="233"/>
    </row>
    <row r="6897" spans="17:34" x14ac:dyDescent="0.35">
      <c r="Q6897" s="218"/>
      <c r="AH6897" s="233"/>
    </row>
    <row r="6898" spans="17:34" x14ac:dyDescent="0.35">
      <c r="Q6898" s="218"/>
      <c r="AH6898" s="233"/>
    </row>
    <row r="6899" spans="17:34" x14ac:dyDescent="0.35">
      <c r="Q6899" s="218"/>
      <c r="AH6899" s="233"/>
    </row>
    <row r="6900" spans="17:34" x14ac:dyDescent="0.35">
      <c r="Q6900" s="218"/>
      <c r="AH6900" s="233"/>
    </row>
    <row r="6901" spans="17:34" x14ac:dyDescent="0.35">
      <c r="Q6901" s="218"/>
      <c r="AH6901" s="233"/>
    </row>
    <row r="6902" spans="17:34" x14ac:dyDescent="0.35">
      <c r="Q6902" s="218"/>
      <c r="AH6902" s="233"/>
    </row>
    <row r="6903" spans="17:34" x14ac:dyDescent="0.35">
      <c r="Q6903" s="218"/>
      <c r="AH6903" s="233"/>
    </row>
    <row r="6904" spans="17:34" x14ac:dyDescent="0.35">
      <c r="Q6904" s="218"/>
      <c r="AH6904" s="233"/>
    </row>
    <row r="6905" spans="17:34" x14ac:dyDescent="0.35">
      <c r="Q6905" s="218"/>
      <c r="AH6905" s="233"/>
    </row>
    <row r="6906" spans="17:34" x14ac:dyDescent="0.35">
      <c r="Q6906" s="218"/>
      <c r="AH6906" s="233"/>
    </row>
    <row r="6907" spans="17:34" x14ac:dyDescent="0.35">
      <c r="Q6907" s="218"/>
      <c r="AH6907" s="233"/>
    </row>
    <row r="6908" spans="17:34" x14ac:dyDescent="0.35">
      <c r="Q6908" s="218"/>
      <c r="AH6908" s="233"/>
    </row>
    <row r="6909" spans="17:34" x14ac:dyDescent="0.35">
      <c r="Q6909" s="218"/>
      <c r="AH6909" s="233"/>
    </row>
    <row r="6910" spans="17:34" x14ac:dyDescent="0.35">
      <c r="Q6910" s="218"/>
      <c r="AH6910" s="233"/>
    </row>
    <row r="6911" spans="17:34" x14ac:dyDescent="0.35">
      <c r="Q6911" s="218"/>
      <c r="AH6911" s="233"/>
    </row>
    <row r="6912" spans="17:34" x14ac:dyDescent="0.35">
      <c r="Q6912" s="218"/>
      <c r="AH6912" s="233"/>
    </row>
    <row r="6913" spans="17:34" x14ac:dyDescent="0.35">
      <c r="Q6913" s="218"/>
      <c r="AH6913" s="233"/>
    </row>
    <row r="6914" spans="17:34" x14ac:dyDescent="0.35">
      <c r="Q6914" s="218"/>
      <c r="AH6914" s="233"/>
    </row>
    <row r="6915" spans="17:34" x14ac:dyDescent="0.35">
      <c r="Q6915" s="218"/>
      <c r="AH6915" s="233"/>
    </row>
    <row r="6916" spans="17:34" x14ac:dyDescent="0.35">
      <c r="Q6916" s="218"/>
      <c r="AH6916" s="233"/>
    </row>
    <row r="6917" spans="17:34" x14ac:dyDescent="0.35">
      <c r="Q6917" s="218"/>
      <c r="AH6917" s="233"/>
    </row>
    <row r="6918" spans="17:34" x14ac:dyDescent="0.35">
      <c r="Q6918" s="218"/>
      <c r="AH6918" s="233"/>
    </row>
    <row r="6919" spans="17:34" x14ac:dyDescent="0.35">
      <c r="Q6919" s="218"/>
      <c r="AH6919" s="233"/>
    </row>
    <row r="6920" spans="17:34" x14ac:dyDescent="0.35">
      <c r="Q6920" s="218"/>
      <c r="AH6920" s="233"/>
    </row>
    <row r="6921" spans="17:34" x14ac:dyDescent="0.35">
      <c r="Q6921" s="218"/>
      <c r="AH6921" s="233"/>
    </row>
    <row r="6922" spans="17:34" x14ac:dyDescent="0.35">
      <c r="Q6922" s="218"/>
      <c r="AH6922" s="233"/>
    </row>
    <row r="6923" spans="17:34" x14ac:dyDescent="0.35">
      <c r="Q6923" s="218"/>
      <c r="AH6923" s="233"/>
    </row>
    <row r="6924" spans="17:34" x14ac:dyDescent="0.35">
      <c r="Q6924" s="218"/>
      <c r="AH6924" s="233"/>
    </row>
    <row r="6925" spans="17:34" x14ac:dyDescent="0.35">
      <c r="Q6925" s="218"/>
      <c r="AH6925" s="233"/>
    </row>
    <row r="6926" spans="17:34" x14ac:dyDescent="0.35">
      <c r="Q6926" s="218"/>
      <c r="AH6926" s="233"/>
    </row>
    <row r="6927" spans="17:34" x14ac:dyDescent="0.35">
      <c r="Q6927" s="218"/>
      <c r="AH6927" s="233"/>
    </row>
    <row r="6928" spans="17:34" x14ac:dyDescent="0.35">
      <c r="Q6928" s="218"/>
      <c r="AH6928" s="233"/>
    </row>
    <row r="6929" spans="17:34" x14ac:dyDescent="0.35">
      <c r="Q6929" s="218"/>
      <c r="AH6929" s="233"/>
    </row>
    <row r="6930" spans="17:34" x14ac:dyDescent="0.35">
      <c r="Q6930" s="218"/>
      <c r="AH6930" s="233"/>
    </row>
    <row r="6931" spans="17:34" x14ac:dyDescent="0.35">
      <c r="Q6931" s="218"/>
      <c r="AH6931" s="233"/>
    </row>
    <row r="6932" spans="17:34" x14ac:dyDescent="0.35">
      <c r="Q6932" s="218"/>
      <c r="AH6932" s="233"/>
    </row>
    <row r="6933" spans="17:34" x14ac:dyDescent="0.35">
      <c r="Q6933" s="218"/>
      <c r="AH6933" s="233"/>
    </row>
    <row r="6934" spans="17:34" x14ac:dyDescent="0.35">
      <c r="Q6934" s="218"/>
      <c r="AH6934" s="233"/>
    </row>
    <row r="6935" spans="17:34" x14ac:dyDescent="0.35">
      <c r="Q6935" s="218"/>
      <c r="AH6935" s="233"/>
    </row>
    <row r="6936" spans="17:34" x14ac:dyDescent="0.35">
      <c r="Q6936" s="218"/>
      <c r="AH6936" s="233"/>
    </row>
    <row r="6937" spans="17:34" x14ac:dyDescent="0.35">
      <c r="Q6937" s="218"/>
      <c r="AH6937" s="233"/>
    </row>
    <row r="6938" spans="17:34" x14ac:dyDescent="0.35">
      <c r="Q6938" s="218"/>
      <c r="AH6938" s="233"/>
    </row>
    <row r="6939" spans="17:34" x14ac:dyDescent="0.35">
      <c r="Q6939" s="218"/>
      <c r="AH6939" s="233"/>
    </row>
    <row r="6940" spans="17:34" x14ac:dyDescent="0.35">
      <c r="Q6940" s="218"/>
      <c r="AH6940" s="233"/>
    </row>
    <row r="6941" spans="17:34" x14ac:dyDescent="0.35">
      <c r="Q6941" s="218"/>
      <c r="AH6941" s="233"/>
    </row>
    <row r="6942" spans="17:34" x14ac:dyDescent="0.35">
      <c r="Q6942" s="218"/>
      <c r="AH6942" s="233"/>
    </row>
    <row r="6943" spans="17:34" x14ac:dyDescent="0.35">
      <c r="Q6943" s="218"/>
      <c r="AH6943" s="233"/>
    </row>
    <row r="6944" spans="17:34" x14ac:dyDescent="0.35">
      <c r="Q6944" s="218"/>
      <c r="AH6944" s="233"/>
    </row>
    <row r="6945" spans="17:34" x14ac:dyDescent="0.35">
      <c r="Q6945" s="218"/>
      <c r="AH6945" s="233"/>
    </row>
    <row r="6946" spans="17:34" x14ac:dyDescent="0.35">
      <c r="Q6946" s="218"/>
      <c r="AH6946" s="233"/>
    </row>
    <row r="6947" spans="17:34" x14ac:dyDescent="0.35">
      <c r="Q6947" s="218"/>
      <c r="AH6947" s="233"/>
    </row>
    <row r="6948" spans="17:34" x14ac:dyDescent="0.35">
      <c r="Q6948" s="218"/>
      <c r="AH6948" s="233"/>
    </row>
    <row r="6949" spans="17:34" x14ac:dyDescent="0.35">
      <c r="Q6949" s="218"/>
      <c r="AH6949" s="233"/>
    </row>
    <row r="6950" spans="17:34" x14ac:dyDescent="0.35">
      <c r="Q6950" s="218"/>
      <c r="AH6950" s="233"/>
    </row>
    <row r="6951" spans="17:34" x14ac:dyDescent="0.35">
      <c r="Q6951" s="218"/>
      <c r="AH6951" s="233"/>
    </row>
    <row r="6952" spans="17:34" x14ac:dyDescent="0.35">
      <c r="Q6952" s="218"/>
      <c r="AH6952" s="233"/>
    </row>
    <row r="6953" spans="17:34" x14ac:dyDescent="0.35">
      <c r="Q6953" s="218"/>
      <c r="AH6953" s="233"/>
    </row>
    <row r="6954" spans="17:34" x14ac:dyDescent="0.35">
      <c r="Q6954" s="218"/>
      <c r="AH6954" s="233"/>
    </row>
    <row r="6955" spans="17:34" x14ac:dyDescent="0.35">
      <c r="Q6955" s="218"/>
      <c r="AH6955" s="233"/>
    </row>
    <row r="6956" spans="17:34" x14ac:dyDescent="0.35">
      <c r="Q6956" s="218"/>
      <c r="AH6956" s="233"/>
    </row>
    <row r="6957" spans="17:34" x14ac:dyDescent="0.35">
      <c r="Q6957" s="218"/>
      <c r="AH6957" s="233"/>
    </row>
    <row r="6958" spans="17:34" x14ac:dyDescent="0.35">
      <c r="Q6958" s="218"/>
      <c r="AH6958" s="233"/>
    </row>
    <row r="6959" spans="17:34" x14ac:dyDescent="0.35">
      <c r="Q6959" s="218"/>
      <c r="AH6959" s="233"/>
    </row>
    <row r="6960" spans="17:34" x14ac:dyDescent="0.35">
      <c r="Q6960" s="218"/>
      <c r="AH6960" s="233"/>
    </row>
    <row r="6961" spans="17:34" x14ac:dyDescent="0.35">
      <c r="Q6961" s="218"/>
      <c r="AH6961" s="233"/>
    </row>
    <row r="6962" spans="17:34" x14ac:dyDescent="0.35">
      <c r="Q6962" s="218"/>
      <c r="AH6962" s="233"/>
    </row>
    <row r="6963" spans="17:34" x14ac:dyDescent="0.35">
      <c r="Q6963" s="218"/>
      <c r="AH6963" s="233"/>
    </row>
    <row r="6964" spans="17:34" x14ac:dyDescent="0.35">
      <c r="Q6964" s="218"/>
      <c r="AH6964" s="233"/>
    </row>
    <row r="6965" spans="17:34" x14ac:dyDescent="0.35">
      <c r="Q6965" s="218"/>
      <c r="AH6965" s="233"/>
    </row>
    <row r="6966" spans="17:34" x14ac:dyDescent="0.35">
      <c r="Q6966" s="218"/>
      <c r="AH6966" s="233"/>
    </row>
    <row r="6967" spans="17:34" x14ac:dyDescent="0.35">
      <c r="Q6967" s="218"/>
      <c r="AH6967" s="233"/>
    </row>
    <row r="6968" spans="17:34" x14ac:dyDescent="0.35">
      <c r="Q6968" s="218"/>
      <c r="AH6968" s="233"/>
    </row>
    <row r="6969" spans="17:34" x14ac:dyDescent="0.35">
      <c r="Q6969" s="218"/>
      <c r="AH6969" s="233"/>
    </row>
    <row r="6970" spans="17:34" x14ac:dyDescent="0.35">
      <c r="Q6970" s="218"/>
      <c r="AH6970" s="233"/>
    </row>
    <row r="6971" spans="17:34" x14ac:dyDescent="0.35">
      <c r="Q6971" s="218"/>
      <c r="AH6971" s="233"/>
    </row>
    <row r="6972" spans="17:34" x14ac:dyDescent="0.35">
      <c r="Q6972" s="218"/>
      <c r="AH6972" s="233"/>
    </row>
    <row r="6973" spans="17:34" x14ac:dyDescent="0.35">
      <c r="Q6973" s="218"/>
      <c r="AH6973" s="233"/>
    </row>
    <row r="6974" spans="17:34" x14ac:dyDescent="0.35">
      <c r="Q6974" s="218"/>
      <c r="AH6974" s="233"/>
    </row>
    <row r="6975" spans="17:34" x14ac:dyDescent="0.35">
      <c r="Q6975" s="218"/>
      <c r="AH6975" s="233"/>
    </row>
    <row r="6976" spans="17:34" x14ac:dyDescent="0.35">
      <c r="Q6976" s="218"/>
      <c r="AH6976" s="233"/>
    </row>
    <row r="6977" spans="17:34" x14ac:dyDescent="0.35">
      <c r="Q6977" s="218"/>
      <c r="AH6977" s="233"/>
    </row>
    <row r="6978" spans="17:34" x14ac:dyDescent="0.35">
      <c r="Q6978" s="218"/>
      <c r="AH6978" s="233"/>
    </row>
    <row r="6979" spans="17:34" x14ac:dyDescent="0.35">
      <c r="Q6979" s="218"/>
      <c r="AH6979" s="233"/>
    </row>
    <row r="6980" spans="17:34" x14ac:dyDescent="0.35">
      <c r="Q6980" s="218"/>
      <c r="AH6980" s="233"/>
    </row>
    <row r="6981" spans="17:34" x14ac:dyDescent="0.35">
      <c r="Q6981" s="218"/>
      <c r="AH6981" s="233"/>
    </row>
    <row r="6982" spans="17:34" x14ac:dyDescent="0.35">
      <c r="Q6982" s="218"/>
      <c r="AH6982" s="233"/>
    </row>
    <row r="6983" spans="17:34" x14ac:dyDescent="0.35">
      <c r="Q6983" s="218"/>
      <c r="AH6983" s="233"/>
    </row>
    <row r="6984" spans="17:34" x14ac:dyDescent="0.35">
      <c r="Q6984" s="218"/>
      <c r="AH6984" s="233"/>
    </row>
    <row r="6985" spans="17:34" x14ac:dyDescent="0.35">
      <c r="Q6985" s="218"/>
      <c r="AH6985" s="233"/>
    </row>
    <row r="6986" spans="17:34" x14ac:dyDescent="0.35">
      <c r="Q6986" s="218"/>
      <c r="AH6986" s="233"/>
    </row>
    <row r="6987" spans="17:34" x14ac:dyDescent="0.35">
      <c r="Q6987" s="218"/>
      <c r="AH6987" s="233"/>
    </row>
    <row r="6988" spans="17:34" x14ac:dyDescent="0.35">
      <c r="Q6988" s="218"/>
      <c r="AH6988" s="233"/>
    </row>
    <row r="6989" spans="17:34" x14ac:dyDescent="0.35">
      <c r="Q6989" s="218"/>
      <c r="AH6989" s="233"/>
    </row>
    <row r="6990" spans="17:34" x14ac:dyDescent="0.35">
      <c r="Q6990" s="218"/>
      <c r="AH6990" s="233"/>
    </row>
    <row r="6991" spans="17:34" x14ac:dyDescent="0.35">
      <c r="Q6991" s="218"/>
      <c r="AH6991" s="233"/>
    </row>
    <row r="6992" spans="17:34" x14ac:dyDescent="0.35">
      <c r="Q6992" s="218"/>
      <c r="AH6992" s="233"/>
    </row>
    <row r="6993" spans="17:34" x14ac:dyDescent="0.35">
      <c r="Q6993" s="218"/>
      <c r="AH6993" s="233"/>
    </row>
    <row r="6994" spans="17:34" x14ac:dyDescent="0.35">
      <c r="Q6994" s="218"/>
      <c r="AH6994" s="233"/>
    </row>
    <row r="6995" spans="17:34" x14ac:dyDescent="0.35">
      <c r="Q6995" s="218"/>
      <c r="AH6995" s="233"/>
    </row>
    <row r="6996" spans="17:34" x14ac:dyDescent="0.35">
      <c r="Q6996" s="218"/>
      <c r="AH6996" s="233"/>
    </row>
    <row r="6997" spans="17:34" x14ac:dyDescent="0.35">
      <c r="Q6997" s="218"/>
      <c r="AH6997" s="233"/>
    </row>
    <row r="6998" spans="17:34" x14ac:dyDescent="0.35">
      <c r="Q6998" s="218"/>
      <c r="AH6998" s="233"/>
    </row>
    <row r="6999" spans="17:34" x14ac:dyDescent="0.35">
      <c r="Q6999" s="218"/>
      <c r="AH6999" s="233"/>
    </row>
    <row r="7000" spans="17:34" x14ac:dyDescent="0.35">
      <c r="Q7000" s="218"/>
      <c r="AH7000" s="233"/>
    </row>
    <row r="7001" spans="17:34" x14ac:dyDescent="0.35">
      <c r="Q7001" s="218"/>
      <c r="AH7001" s="233"/>
    </row>
    <row r="7002" spans="17:34" x14ac:dyDescent="0.35">
      <c r="Q7002" s="218"/>
      <c r="AH7002" s="233"/>
    </row>
    <row r="7003" spans="17:34" x14ac:dyDescent="0.35">
      <c r="Q7003" s="218"/>
      <c r="AH7003" s="233"/>
    </row>
    <row r="7004" spans="17:34" x14ac:dyDescent="0.35">
      <c r="Q7004" s="218"/>
      <c r="AH7004" s="233"/>
    </row>
    <row r="7005" spans="17:34" x14ac:dyDescent="0.35">
      <c r="Q7005" s="218"/>
      <c r="AH7005" s="233"/>
    </row>
    <row r="7006" spans="17:34" x14ac:dyDescent="0.35">
      <c r="Q7006" s="218"/>
      <c r="AH7006" s="233"/>
    </row>
    <row r="7007" spans="17:34" x14ac:dyDescent="0.35">
      <c r="Q7007" s="218"/>
      <c r="AH7007" s="233"/>
    </row>
    <row r="7008" spans="17:34" x14ac:dyDescent="0.35">
      <c r="Q7008" s="218"/>
      <c r="AH7008" s="233"/>
    </row>
    <row r="7009" spans="17:34" x14ac:dyDescent="0.35">
      <c r="Q7009" s="218"/>
      <c r="AH7009" s="233"/>
    </row>
    <row r="7010" spans="17:34" x14ac:dyDescent="0.35">
      <c r="Q7010" s="218"/>
      <c r="AH7010" s="233"/>
    </row>
    <row r="7011" spans="17:34" x14ac:dyDescent="0.35">
      <c r="Q7011" s="218"/>
      <c r="AH7011" s="233"/>
    </row>
    <row r="7012" spans="17:34" x14ac:dyDescent="0.35">
      <c r="Q7012" s="218"/>
      <c r="AH7012" s="233"/>
    </row>
    <row r="7013" spans="17:34" x14ac:dyDescent="0.35">
      <c r="Q7013" s="218"/>
      <c r="AH7013" s="233"/>
    </row>
    <row r="7014" spans="17:34" x14ac:dyDescent="0.35">
      <c r="Q7014" s="218"/>
      <c r="AH7014" s="233"/>
    </row>
    <row r="7015" spans="17:34" x14ac:dyDescent="0.35">
      <c r="Q7015" s="218"/>
      <c r="AH7015" s="233"/>
    </row>
    <row r="7016" spans="17:34" x14ac:dyDescent="0.35">
      <c r="Q7016" s="218"/>
      <c r="AH7016" s="233"/>
    </row>
    <row r="7017" spans="17:34" x14ac:dyDescent="0.35">
      <c r="Q7017" s="218"/>
      <c r="AH7017" s="233"/>
    </row>
    <row r="7018" spans="17:34" x14ac:dyDescent="0.35">
      <c r="Q7018" s="218"/>
      <c r="AH7018" s="233"/>
    </row>
    <row r="7019" spans="17:34" x14ac:dyDescent="0.35">
      <c r="Q7019" s="218"/>
      <c r="AH7019" s="233"/>
    </row>
    <row r="7020" spans="17:34" x14ac:dyDescent="0.35">
      <c r="Q7020" s="218"/>
      <c r="AH7020" s="233"/>
    </row>
    <row r="7021" spans="17:34" x14ac:dyDescent="0.35">
      <c r="Q7021" s="218"/>
      <c r="AH7021" s="233"/>
    </row>
    <row r="7022" spans="17:34" x14ac:dyDescent="0.35">
      <c r="Q7022" s="218"/>
      <c r="AH7022" s="233"/>
    </row>
    <row r="7023" spans="17:34" x14ac:dyDescent="0.35">
      <c r="Q7023" s="218"/>
      <c r="AH7023" s="233"/>
    </row>
    <row r="7024" spans="17:34" x14ac:dyDescent="0.35">
      <c r="Q7024" s="218"/>
      <c r="AH7024" s="233"/>
    </row>
    <row r="7025" spans="17:34" x14ac:dyDescent="0.35">
      <c r="Q7025" s="218"/>
      <c r="AH7025" s="233"/>
    </row>
    <row r="7026" spans="17:34" x14ac:dyDescent="0.35">
      <c r="Q7026" s="218"/>
      <c r="AH7026" s="233"/>
    </row>
    <row r="7027" spans="17:34" x14ac:dyDescent="0.35">
      <c r="Q7027" s="218"/>
      <c r="AH7027" s="233"/>
    </row>
    <row r="7028" spans="17:34" x14ac:dyDescent="0.35">
      <c r="Q7028" s="218"/>
      <c r="AH7028" s="233"/>
    </row>
    <row r="7029" spans="17:34" x14ac:dyDescent="0.35">
      <c r="Q7029" s="218"/>
      <c r="AH7029" s="233"/>
    </row>
    <row r="7030" spans="17:34" x14ac:dyDescent="0.35">
      <c r="Q7030" s="218"/>
      <c r="AH7030" s="233"/>
    </row>
    <row r="7031" spans="17:34" x14ac:dyDescent="0.35">
      <c r="Q7031" s="218"/>
      <c r="AH7031" s="233"/>
    </row>
    <row r="7032" spans="17:34" x14ac:dyDescent="0.35">
      <c r="Q7032" s="218"/>
      <c r="AH7032" s="233"/>
    </row>
    <row r="7033" spans="17:34" x14ac:dyDescent="0.35">
      <c r="Q7033" s="218"/>
      <c r="AH7033" s="233"/>
    </row>
    <row r="7034" spans="17:34" x14ac:dyDescent="0.35">
      <c r="Q7034" s="218"/>
      <c r="AH7034" s="233"/>
    </row>
    <row r="7035" spans="17:34" x14ac:dyDescent="0.35">
      <c r="Q7035" s="218"/>
      <c r="AH7035" s="233"/>
    </row>
    <row r="7036" spans="17:34" x14ac:dyDescent="0.35">
      <c r="Q7036" s="218"/>
      <c r="AH7036" s="233"/>
    </row>
    <row r="7037" spans="17:34" x14ac:dyDescent="0.35">
      <c r="Q7037" s="218"/>
      <c r="AH7037" s="233"/>
    </row>
    <row r="7038" spans="17:34" x14ac:dyDescent="0.35">
      <c r="Q7038" s="218"/>
      <c r="AH7038" s="233"/>
    </row>
    <row r="7039" spans="17:34" x14ac:dyDescent="0.35">
      <c r="Q7039" s="218"/>
      <c r="AH7039" s="233"/>
    </row>
    <row r="7040" spans="17:34" x14ac:dyDescent="0.35">
      <c r="Q7040" s="218"/>
      <c r="AH7040" s="233"/>
    </row>
    <row r="7041" spans="17:34" x14ac:dyDescent="0.35">
      <c r="Q7041" s="218"/>
      <c r="AH7041" s="233"/>
    </row>
    <row r="7042" spans="17:34" x14ac:dyDescent="0.35">
      <c r="Q7042" s="218"/>
      <c r="AH7042" s="233"/>
    </row>
    <row r="7043" spans="17:34" x14ac:dyDescent="0.35">
      <c r="Q7043" s="218"/>
      <c r="AH7043" s="233"/>
    </row>
    <row r="7044" spans="17:34" x14ac:dyDescent="0.35">
      <c r="Q7044" s="218"/>
      <c r="AH7044" s="233"/>
    </row>
    <row r="7045" spans="17:34" x14ac:dyDescent="0.35">
      <c r="Q7045" s="218"/>
      <c r="AH7045" s="233"/>
    </row>
    <row r="7046" spans="17:34" x14ac:dyDescent="0.35">
      <c r="Q7046" s="218"/>
      <c r="AH7046" s="233"/>
    </row>
    <row r="7047" spans="17:34" x14ac:dyDescent="0.35">
      <c r="Q7047" s="218"/>
      <c r="AH7047" s="233"/>
    </row>
    <row r="7048" spans="17:34" x14ac:dyDescent="0.35">
      <c r="Q7048" s="218"/>
      <c r="AH7048" s="233"/>
    </row>
    <row r="7049" spans="17:34" x14ac:dyDescent="0.35">
      <c r="Q7049" s="218"/>
      <c r="AH7049" s="233"/>
    </row>
    <row r="7050" spans="17:34" x14ac:dyDescent="0.35">
      <c r="Q7050" s="218"/>
      <c r="AH7050" s="233"/>
    </row>
    <row r="7051" spans="17:34" x14ac:dyDescent="0.35">
      <c r="Q7051" s="218"/>
      <c r="AH7051" s="233"/>
    </row>
    <row r="7052" spans="17:34" x14ac:dyDescent="0.35">
      <c r="Q7052" s="218"/>
      <c r="AH7052" s="233"/>
    </row>
    <row r="7053" spans="17:34" x14ac:dyDescent="0.35">
      <c r="Q7053" s="218"/>
      <c r="AH7053" s="233"/>
    </row>
    <row r="7054" spans="17:34" x14ac:dyDescent="0.35">
      <c r="Q7054" s="218"/>
      <c r="AH7054" s="233"/>
    </row>
    <row r="7055" spans="17:34" x14ac:dyDescent="0.35">
      <c r="Q7055" s="218"/>
      <c r="AH7055" s="233"/>
    </row>
    <row r="7056" spans="17:34" x14ac:dyDescent="0.35">
      <c r="Q7056" s="218"/>
      <c r="AH7056" s="233"/>
    </row>
    <row r="7057" spans="17:34" x14ac:dyDescent="0.35">
      <c r="Q7057" s="218"/>
      <c r="AH7057" s="233"/>
    </row>
    <row r="7058" spans="17:34" x14ac:dyDescent="0.35">
      <c r="Q7058" s="218"/>
      <c r="AH7058" s="233"/>
    </row>
    <row r="7059" spans="17:34" x14ac:dyDescent="0.35">
      <c r="Q7059" s="218"/>
      <c r="AH7059" s="233"/>
    </row>
    <row r="7060" spans="17:34" x14ac:dyDescent="0.35">
      <c r="Q7060" s="218"/>
      <c r="AH7060" s="233"/>
    </row>
    <row r="7061" spans="17:34" x14ac:dyDescent="0.35">
      <c r="Q7061" s="218"/>
      <c r="AH7061" s="233"/>
    </row>
    <row r="7062" spans="17:34" x14ac:dyDescent="0.35">
      <c r="Q7062" s="218"/>
      <c r="AH7062" s="233"/>
    </row>
    <row r="7063" spans="17:34" x14ac:dyDescent="0.35">
      <c r="Q7063" s="218"/>
      <c r="AH7063" s="233"/>
    </row>
    <row r="7064" spans="17:34" x14ac:dyDescent="0.35">
      <c r="Q7064" s="218"/>
      <c r="AH7064" s="233"/>
    </row>
    <row r="7065" spans="17:34" x14ac:dyDescent="0.35">
      <c r="Q7065" s="218"/>
      <c r="AH7065" s="233"/>
    </row>
    <row r="7066" spans="17:34" x14ac:dyDescent="0.35">
      <c r="Q7066" s="218"/>
      <c r="AH7066" s="233"/>
    </row>
    <row r="7067" spans="17:34" x14ac:dyDescent="0.35">
      <c r="Q7067" s="218"/>
      <c r="AH7067" s="233"/>
    </row>
    <row r="7068" spans="17:34" x14ac:dyDescent="0.35">
      <c r="Q7068" s="218"/>
      <c r="AH7068" s="233"/>
    </row>
    <row r="7069" spans="17:34" x14ac:dyDescent="0.35">
      <c r="Q7069" s="218"/>
      <c r="AH7069" s="233"/>
    </row>
    <row r="7070" spans="17:34" x14ac:dyDescent="0.35">
      <c r="Q7070" s="218"/>
      <c r="AH7070" s="233"/>
    </row>
    <row r="7071" spans="17:34" x14ac:dyDescent="0.35">
      <c r="Q7071" s="218"/>
      <c r="AH7071" s="233"/>
    </row>
    <row r="7072" spans="17:34" x14ac:dyDescent="0.35">
      <c r="Q7072" s="218"/>
      <c r="AH7072" s="233"/>
    </row>
    <row r="7073" spans="17:34" x14ac:dyDescent="0.35">
      <c r="Q7073" s="218"/>
      <c r="AH7073" s="233"/>
    </row>
    <row r="7074" spans="17:34" x14ac:dyDescent="0.35">
      <c r="Q7074" s="218"/>
      <c r="AH7074" s="233"/>
    </row>
    <row r="7075" spans="17:34" x14ac:dyDescent="0.35">
      <c r="Q7075" s="218"/>
      <c r="AH7075" s="233"/>
    </row>
    <row r="7076" spans="17:34" x14ac:dyDescent="0.35">
      <c r="Q7076" s="218"/>
      <c r="AH7076" s="233"/>
    </row>
    <row r="7077" spans="17:34" x14ac:dyDescent="0.35">
      <c r="Q7077" s="218"/>
      <c r="AH7077" s="233"/>
    </row>
    <row r="7078" spans="17:34" x14ac:dyDescent="0.35">
      <c r="Q7078" s="218"/>
      <c r="AH7078" s="233"/>
    </row>
    <row r="7079" spans="17:34" x14ac:dyDescent="0.35">
      <c r="Q7079" s="218"/>
      <c r="AH7079" s="233"/>
    </row>
    <row r="7080" spans="17:34" x14ac:dyDescent="0.35">
      <c r="Q7080" s="218"/>
      <c r="AH7080" s="233"/>
    </row>
    <row r="7081" spans="17:34" x14ac:dyDescent="0.35">
      <c r="Q7081" s="218"/>
      <c r="AH7081" s="233"/>
    </row>
    <row r="7082" spans="17:34" x14ac:dyDescent="0.35">
      <c r="Q7082" s="218"/>
      <c r="AH7082" s="233"/>
    </row>
    <row r="7083" spans="17:34" x14ac:dyDescent="0.35">
      <c r="Q7083" s="218"/>
      <c r="AH7083" s="233"/>
    </row>
    <row r="7084" spans="17:34" x14ac:dyDescent="0.35">
      <c r="Q7084" s="218"/>
      <c r="AH7084" s="233"/>
    </row>
    <row r="7085" spans="17:34" x14ac:dyDescent="0.35">
      <c r="Q7085" s="218"/>
      <c r="AH7085" s="233"/>
    </row>
    <row r="7086" spans="17:34" x14ac:dyDescent="0.35">
      <c r="Q7086" s="218"/>
      <c r="AH7086" s="233"/>
    </row>
    <row r="7087" spans="17:34" x14ac:dyDescent="0.35">
      <c r="Q7087" s="218"/>
      <c r="AH7087" s="233"/>
    </row>
    <row r="7088" spans="17:34" x14ac:dyDescent="0.35">
      <c r="Q7088" s="218"/>
      <c r="AH7088" s="233"/>
    </row>
    <row r="7089" spans="17:34" x14ac:dyDescent="0.35">
      <c r="Q7089" s="218"/>
      <c r="AH7089" s="233"/>
    </row>
    <row r="7090" spans="17:34" x14ac:dyDescent="0.35">
      <c r="Q7090" s="218"/>
      <c r="AH7090" s="233"/>
    </row>
    <row r="7091" spans="17:34" x14ac:dyDescent="0.35">
      <c r="Q7091" s="218"/>
      <c r="AH7091" s="233"/>
    </row>
    <row r="7092" spans="17:34" x14ac:dyDescent="0.35">
      <c r="Q7092" s="218"/>
      <c r="AH7092" s="233"/>
    </row>
    <row r="7093" spans="17:34" x14ac:dyDescent="0.35">
      <c r="Q7093" s="218"/>
      <c r="AH7093" s="233"/>
    </row>
    <row r="7094" spans="17:34" x14ac:dyDescent="0.35">
      <c r="Q7094" s="218"/>
      <c r="AH7094" s="233"/>
    </row>
    <row r="7095" spans="17:34" x14ac:dyDescent="0.35">
      <c r="Q7095" s="218"/>
      <c r="AH7095" s="233"/>
    </row>
    <row r="7096" spans="17:34" x14ac:dyDescent="0.35">
      <c r="Q7096" s="218"/>
      <c r="AH7096" s="233"/>
    </row>
    <row r="7097" spans="17:34" x14ac:dyDescent="0.35">
      <c r="Q7097" s="218"/>
      <c r="AH7097" s="233"/>
    </row>
    <row r="7098" spans="17:34" x14ac:dyDescent="0.35">
      <c r="Q7098" s="218"/>
      <c r="AH7098" s="233"/>
    </row>
    <row r="7099" spans="17:34" x14ac:dyDescent="0.35">
      <c r="Q7099" s="218"/>
      <c r="AH7099" s="233"/>
    </row>
    <row r="7100" spans="17:34" x14ac:dyDescent="0.35">
      <c r="Q7100" s="218"/>
      <c r="AH7100" s="233"/>
    </row>
    <row r="7101" spans="17:34" x14ac:dyDescent="0.35">
      <c r="Q7101" s="218"/>
      <c r="AH7101" s="233"/>
    </row>
    <row r="7102" spans="17:34" x14ac:dyDescent="0.35">
      <c r="Q7102" s="218"/>
      <c r="AH7102" s="233"/>
    </row>
    <row r="7103" spans="17:34" x14ac:dyDescent="0.35">
      <c r="Q7103" s="218"/>
      <c r="AH7103" s="233"/>
    </row>
    <row r="7104" spans="17:34" x14ac:dyDescent="0.35">
      <c r="Q7104" s="218"/>
      <c r="AH7104" s="233"/>
    </row>
    <row r="7105" spans="17:34" x14ac:dyDescent="0.35">
      <c r="Q7105" s="218"/>
      <c r="AH7105" s="233"/>
    </row>
    <row r="7106" spans="17:34" x14ac:dyDescent="0.35">
      <c r="Q7106" s="218"/>
      <c r="AH7106" s="233"/>
    </row>
    <row r="7107" spans="17:34" x14ac:dyDescent="0.35">
      <c r="Q7107" s="218"/>
      <c r="AH7107" s="233"/>
    </row>
    <row r="7108" spans="17:34" x14ac:dyDescent="0.35">
      <c r="Q7108" s="218"/>
      <c r="AH7108" s="233"/>
    </row>
    <row r="7109" spans="17:34" x14ac:dyDescent="0.35">
      <c r="Q7109" s="218"/>
      <c r="AH7109" s="233"/>
    </row>
    <row r="7110" spans="17:34" x14ac:dyDescent="0.35">
      <c r="Q7110" s="218"/>
      <c r="AH7110" s="233"/>
    </row>
    <row r="7111" spans="17:34" x14ac:dyDescent="0.35">
      <c r="Q7111" s="218"/>
      <c r="AH7111" s="233"/>
    </row>
    <row r="7112" spans="17:34" x14ac:dyDescent="0.35">
      <c r="Q7112" s="218"/>
      <c r="AH7112" s="233"/>
    </row>
    <row r="7113" spans="17:34" x14ac:dyDescent="0.35">
      <c r="Q7113" s="218"/>
      <c r="AH7113" s="233"/>
    </row>
    <row r="7114" spans="17:34" x14ac:dyDescent="0.35">
      <c r="Q7114" s="218"/>
      <c r="AH7114" s="233"/>
    </row>
    <row r="7115" spans="17:34" x14ac:dyDescent="0.35">
      <c r="Q7115" s="218"/>
      <c r="AH7115" s="233"/>
    </row>
    <row r="7116" spans="17:34" x14ac:dyDescent="0.35">
      <c r="Q7116" s="218"/>
      <c r="AH7116" s="233"/>
    </row>
    <row r="7117" spans="17:34" x14ac:dyDescent="0.35">
      <c r="Q7117" s="218"/>
      <c r="AH7117" s="233"/>
    </row>
    <row r="7118" spans="17:34" x14ac:dyDescent="0.35">
      <c r="Q7118" s="218"/>
      <c r="AH7118" s="233"/>
    </row>
    <row r="7119" spans="17:34" x14ac:dyDescent="0.35">
      <c r="Q7119" s="218"/>
      <c r="AH7119" s="233"/>
    </row>
    <row r="7120" spans="17:34" x14ac:dyDescent="0.35">
      <c r="Q7120" s="218"/>
      <c r="AH7120" s="233"/>
    </row>
    <row r="7121" spans="17:34" x14ac:dyDescent="0.35">
      <c r="Q7121" s="218"/>
      <c r="AH7121" s="233"/>
    </row>
    <row r="7122" spans="17:34" x14ac:dyDescent="0.35">
      <c r="Q7122" s="218"/>
      <c r="AH7122" s="233"/>
    </row>
    <row r="7123" spans="17:34" x14ac:dyDescent="0.35">
      <c r="Q7123" s="218"/>
      <c r="AH7123" s="233"/>
    </row>
    <row r="7124" spans="17:34" x14ac:dyDescent="0.35">
      <c r="Q7124" s="218"/>
      <c r="AH7124" s="233"/>
    </row>
    <row r="7125" spans="17:34" x14ac:dyDescent="0.35">
      <c r="Q7125" s="218"/>
      <c r="AH7125" s="233"/>
    </row>
    <row r="7126" spans="17:34" x14ac:dyDescent="0.35">
      <c r="Q7126" s="218"/>
      <c r="AH7126" s="233"/>
    </row>
    <row r="7127" spans="17:34" x14ac:dyDescent="0.35">
      <c r="Q7127" s="218"/>
      <c r="AH7127" s="233"/>
    </row>
    <row r="7128" spans="17:34" x14ac:dyDescent="0.35">
      <c r="Q7128" s="218"/>
      <c r="AH7128" s="233"/>
    </row>
    <row r="7129" spans="17:34" x14ac:dyDescent="0.35">
      <c r="Q7129" s="218"/>
      <c r="AH7129" s="233"/>
    </row>
    <row r="7130" spans="17:34" x14ac:dyDescent="0.35">
      <c r="Q7130" s="218"/>
      <c r="AH7130" s="233"/>
    </row>
    <row r="7131" spans="17:34" x14ac:dyDescent="0.35">
      <c r="Q7131" s="218"/>
      <c r="AH7131" s="233"/>
    </row>
    <row r="7132" spans="17:34" x14ac:dyDescent="0.35">
      <c r="Q7132" s="218"/>
      <c r="AH7132" s="233"/>
    </row>
    <row r="7133" spans="17:34" x14ac:dyDescent="0.35">
      <c r="Q7133" s="218"/>
      <c r="AH7133" s="233"/>
    </row>
    <row r="7134" spans="17:34" x14ac:dyDescent="0.35">
      <c r="Q7134" s="218"/>
      <c r="AH7134" s="233"/>
    </row>
    <row r="7135" spans="17:34" x14ac:dyDescent="0.35">
      <c r="Q7135" s="218"/>
      <c r="AH7135" s="233"/>
    </row>
    <row r="7136" spans="17:34" x14ac:dyDescent="0.35">
      <c r="Q7136" s="218"/>
      <c r="AH7136" s="233"/>
    </row>
    <row r="7137" spans="17:34" x14ac:dyDescent="0.35">
      <c r="Q7137" s="218"/>
      <c r="AH7137" s="233"/>
    </row>
    <row r="7138" spans="17:34" x14ac:dyDescent="0.35">
      <c r="Q7138" s="218"/>
      <c r="AH7138" s="233"/>
    </row>
    <row r="7139" spans="17:34" x14ac:dyDescent="0.35">
      <c r="Q7139" s="218"/>
      <c r="AH7139" s="233"/>
    </row>
    <row r="7140" spans="17:34" x14ac:dyDescent="0.35">
      <c r="Q7140" s="218"/>
      <c r="AH7140" s="233"/>
    </row>
    <row r="7141" spans="17:34" x14ac:dyDescent="0.35">
      <c r="Q7141" s="218"/>
      <c r="AH7141" s="233"/>
    </row>
    <row r="7142" spans="17:34" x14ac:dyDescent="0.35">
      <c r="Q7142" s="218"/>
      <c r="AH7142" s="233"/>
    </row>
    <row r="7143" spans="17:34" x14ac:dyDescent="0.35">
      <c r="Q7143" s="218"/>
      <c r="AH7143" s="233"/>
    </row>
    <row r="7144" spans="17:34" x14ac:dyDescent="0.35">
      <c r="Q7144" s="218"/>
      <c r="AH7144" s="233"/>
    </row>
    <row r="7145" spans="17:34" x14ac:dyDescent="0.35">
      <c r="Q7145" s="218"/>
      <c r="AH7145" s="233"/>
    </row>
    <row r="7146" spans="17:34" x14ac:dyDescent="0.35">
      <c r="Q7146" s="218"/>
      <c r="AH7146" s="233"/>
    </row>
    <row r="7147" spans="17:34" x14ac:dyDescent="0.35">
      <c r="Q7147" s="218"/>
      <c r="AH7147" s="233"/>
    </row>
    <row r="7148" spans="17:34" x14ac:dyDescent="0.35">
      <c r="Q7148" s="218"/>
      <c r="AH7148" s="233"/>
    </row>
    <row r="7149" spans="17:34" x14ac:dyDescent="0.35">
      <c r="Q7149" s="218"/>
      <c r="AH7149" s="233"/>
    </row>
    <row r="7150" spans="17:34" x14ac:dyDescent="0.35">
      <c r="Q7150" s="218"/>
      <c r="AH7150" s="233"/>
    </row>
    <row r="7151" spans="17:34" x14ac:dyDescent="0.35">
      <c r="Q7151" s="218"/>
      <c r="AH7151" s="233"/>
    </row>
    <row r="7152" spans="17:34" x14ac:dyDescent="0.35">
      <c r="Q7152" s="218"/>
      <c r="AH7152" s="233"/>
    </row>
    <row r="7153" spans="17:34" x14ac:dyDescent="0.35">
      <c r="Q7153" s="218"/>
      <c r="AH7153" s="233"/>
    </row>
    <row r="7154" spans="17:34" x14ac:dyDescent="0.35">
      <c r="Q7154" s="218"/>
      <c r="AH7154" s="233"/>
    </row>
    <row r="7155" spans="17:34" x14ac:dyDescent="0.35">
      <c r="Q7155" s="218"/>
      <c r="AH7155" s="233"/>
    </row>
    <row r="7156" spans="17:34" x14ac:dyDescent="0.35">
      <c r="Q7156" s="218"/>
      <c r="AH7156" s="233"/>
    </row>
    <row r="7157" spans="17:34" x14ac:dyDescent="0.35">
      <c r="Q7157" s="218"/>
      <c r="AH7157" s="233"/>
    </row>
    <row r="7158" spans="17:34" x14ac:dyDescent="0.35">
      <c r="Q7158" s="218"/>
      <c r="AH7158" s="233"/>
    </row>
    <row r="7159" spans="17:34" x14ac:dyDescent="0.35">
      <c r="Q7159" s="218"/>
      <c r="AH7159" s="233"/>
    </row>
    <row r="7160" spans="17:34" x14ac:dyDescent="0.35">
      <c r="Q7160" s="218"/>
      <c r="AH7160" s="233"/>
    </row>
    <row r="7161" spans="17:34" x14ac:dyDescent="0.35">
      <c r="Q7161" s="218"/>
      <c r="AH7161" s="233"/>
    </row>
    <row r="7162" spans="17:34" x14ac:dyDescent="0.35">
      <c r="Q7162" s="218"/>
      <c r="AH7162" s="233"/>
    </row>
    <row r="7163" spans="17:34" x14ac:dyDescent="0.35">
      <c r="Q7163" s="218"/>
      <c r="AH7163" s="233"/>
    </row>
    <row r="7164" spans="17:34" x14ac:dyDescent="0.35">
      <c r="Q7164" s="218"/>
      <c r="AH7164" s="233"/>
    </row>
    <row r="7165" spans="17:34" x14ac:dyDescent="0.35">
      <c r="Q7165" s="218"/>
      <c r="AH7165" s="233"/>
    </row>
    <row r="7166" spans="17:34" x14ac:dyDescent="0.35">
      <c r="Q7166" s="218"/>
      <c r="AH7166" s="233"/>
    </row>
    <row r="7167" spans="17:34" x14ac:dyDescent="0.35">
      <c r="Q7167" s="218"/>
      <c r="AH7167" s="233"/>
    </row>
    <row r="7168" spans="17:34" x14ac:dyDescent="0.35">
      <c r="Q7168" s="218"/>
      <c r="AH7168" s="233"/>
    </row>
    <row r="7169" spans="17:34" x14ac:dyDescent="0.35">
      <c r="Q7169" s="218"/>
      <c r="AH7169" s="233"/>
    </row>
    <row r="7170" spans="17:34" x14ac:dyDescent="0.35">
      <c r="Q7170" s="218"/>
      <c r="AH7170" s="233"/>
    </row>
    <row r="7171" spans="17:34" x14ac:dyDescent="0.35">
      <c r="Q7171" s="218"/>
      <c r="AH7171" s="233"/>
    </row>
    <row r="7172" spans="17:34" x14ac:dyDescent="0.35">
      <c r="Q7172" s="218"/>
      <c r="AH7172" s="233"/>
    </row>
    <row r="7173" spans="17:34" x14ac:dyDescent="0.35">
      <c r="Q7173" s="218"/>
      <c r="AH7173" s="233"/>
    </row>
    <row r="7174" spans="17:34" x14ac:dyDescent="0.35">
      <c r="Q7174" s="218"/>
      <c r="AH7174" s="233"/>
    </row>
    <row r="7175" spans="17:34" x14ac:dyDescent="0.35">
      <c r="Q7175" s="218"/>
      <c r="AH7175" s="233"/>
    </row>
    <row r="7176" spans="17:34" x14ac:dyDescent="0.35">
      <c r="Q7176" s="218"/>
      <c r="AH7176" s="233"/>
    </row>
    <row r="7177" spans="17:34" x14ac:dyDescent="0.35">
      <c r="Q7177" s="218"/>
      <c r="AH7177" s="233"/>
    </row>
    <row r="7178" spans="17:34" x14ac:dyDescent="0.35">
      <c r="Q7178" s="218"/>
      <c r="AH7178" s="233"/>
    </row>
    <row r="7179" spans="17:34" x14ac:dyDescent="0.35">
      <c r="Q7179" s="218"/>
      <c r="AH7179" s="233"/>
    </row>
    <row r="7180" spans="17:34" x14ac:dyDescent="0.35">
      <c r="Q7180" s="218"/>
      <c r="AH7180" s="233"/>
    </row>
    <row r="7181" spans="17:34" x14ac:dyDescent="0.35">
      <c r="Q7181" s="218"/>
      <c r="AH7181" s="233"/>
    </row>
    <row r="7182" spans="17:34" x14ac:dyDescent="0.35">
      <c r="Q7182" s="218"/>
      <c r="AH7182" s="233"/>
    </row>
    <row r="7183" spans="17:34" x14ac:dyDescent="0.35">
      <c r="Q7183" s="218"/>
      <c r="AH7183" s="233"/>
    </row>
    <row r="7184" spans="17:34" x14ac:dyDescent="0.35">
      <c r="Q7184" s="218"/>
      <c r="AH7184" s="233"/>
    </row>
    <row r="7185" spans="17:34" x14ac:dyDescent="0.35">
      <c r="Q7185" s="218"/>
      <c r="AH7185" s="233"/>
    </row>
    <row r="7186" spans="17:34" x14ac:dyDescent="0.35">
      <c r="Q7186" s="218"/>
      <c r="AH7186" s="233"/>
    </row>
    <row r="7187" spans="17:34" x14ac:dyDescent="0.35">
      <c r="Q7187" s="218"/>
      <c r="AH7187" s="233"/>
    </row>
    <row r="7188" spans="17:34" x14ac:dyDescent="0.35">
      <c r="Q7188" s="218"/>
      <c r="AH7188" s="233"/>
    </row>
    <row r="7189" spans="17:34" x14ac:dyDescent="0.35">
      <c r="Q7189" s="218"/>
      <c r="AH7189" s="233"/>
    </row>
    <row r="7190" spans="17:34" x14ac:dyDescent="0.35">
      <c r="Q7190" s="218"/>
      <c r="AH7190" s="233"/>
    </row>
    <row r="7191" spans="17:34" x14ac:dyDescent="0.35">
      <c r="Q7191" s="218"/>
      <c r="AH7191" s="233"/>
    </row>
    <row r="7192" spans="17:34" x14ac:dyDescent="0.35">
      <c r="Q7192" s="218"/>
      <c r="AH7192" s="233"/>
    </row>
    <row r="7193" spans="17:34" x14ac:dyDescent="0.35">
      <c r="Q7193" s="218"/>
      <c r="AH7193" s="233"/>
    </row>
    <row r="7194" spans="17:34" x14ac:dyDescent="0.35">
      <c r="Q7194" s="218"/>
      <c r="AH7194" s="233"/>
    </row>
    <row r="7195" spans="17:34" x14ac:dyDescent="0.35">
      <c r="Q7195" s="218"/>
      <c r="AH7195" s="233"/>
    </row>
    <row r="7196" spans="17:34" x14ac:dyDescent="0.35">
      <c r="Q7196" s="218"/>
      <c r="AH7196" s="233"/>
    </row>
    <row r="7197" spans="17:34" x14ac:dyDescent="0.35">
      <c r="Q7197" s="218"/>
      <c r="AH7197" s="233"/>
    </row>
    <row r="7198" spans="17:34" x14ac:dyDescent="0.35">
      <c r="Q7198" s="218"/>
      <c r="AH7198" s="233"/>
    </row>
    <row r="7199" spans="17:34" x14ac:dyDescent="0.35">
      <c r="Q7199" s="218"/>
      <c r="AH7199" s="233"/>
    </row>
    <row r="7200" spans="17:34" x14ac:dyDescent="0.35">
      <c r="Q7200" s="218"/>
      <c r="AH7200" s="233"/>
    </row>
    <row r="7201" spans="17:34" x14ac:dyDescent="0.35">
      <c r="Q7201" s="218"/>
      <c r="AH7201" s="233"/>
    </row>
    <row r="7202" spans="17:34" x14ac:dyDescent="0.35">
      <c r="Q7202" s="218"/>
      <c r="AH7202" s="233"/>
    </row>
    <row r="7203" spans="17:34" x14ac:dyDescent="0.35">
      <c r="Q7203" s="218"/>
      <c r="AH7203" s="233"/>
    </row>
    <row r="7204" spans="17:34" x14ac:dyDescent="0.35">
      <c r="Q7204" s="218"/>
      <c r="AH7204" s="233"/>
    </row>
    <row r="7205" spans="17:34" x14ac:dyDescent="0.35">
      <c r="Q7205" s="218"/>
      <c r="AH7205" s="233"/>
    </row>
    <row r="7206" spans="17:34" x14ac:dyDescent="0.35">
      <c r="Q7206" s="218"/>
      <c r="AH7206" s="233"/>
    </row>
    <row r="7207" spans="17:34" x14ac:dyDescent="0.35">
      <c r="Q7207" s="218"/>
      <c r="AH7207" s="233"/>
    </row>
    <row r="7208" spans="17:34" x14ac:dyDescent="0.35">
      <c r="Q7208" s="218"/>
      <c r="AH7208" s="233"/>
    </row>
    <row r="7209" spans="17:34" x14ac:dyDescent="0.35">
      <c r="Q7209" s="218"/>
      <c r="AH7209" s="233"/>
    </row>
    <row r="7210" spans="17:34" x14ac:dyDescent="0.35">
      <c r="Q7210" s="218"/>
      <c r="AH7210" s="233"/>
    </row>
    <row r="7211" spans="17:34" x14ac:dyDescent="0.35">
      <c r="Q7211" s="218"/>
      <c r="AH7211" s="233"/>
    </row>
    <row r="7212" spans="17:34" x14ac:dyDescent="0.35">
      <c r="Q7212" s="218"/>
      <c r="AH7212" s="233"/>
    </row>
    <row r="7213" spans="17:34" x14ac:dyDescent="0.35">
      <c r="Q7213" s="218"/>
      <c r="AH7213" s="233"/>
    </row>
    <row r="7214" spans="17:34" x14ac:dyDescent="0.35">
      <c r="Q7214" s="218"/>
      <c r="AH7214" s="233"/>
    </row>
    <row r="7215" spans="17:34" x14ac:dyDescent="0.35">
      <c r="Q7215" s="218"/>
      <c r="AH7215" s="233"/>
    </row>
    <row r="7216" spans="17:34" x14ac:dyDescent="0.35">
      <c r="Q7216" s="218"/>
      <c r="AH7216" s="233"/>
    </row>
    <row r="7217" spans="17:34" x14ac:dyDescent="0.35">
      <c r="Q7217" s="218"/>
      <c r="AH7217" s="233"/>
    </row>
    <row r="7218" spans="17:34" x14ac:dyDescent="0.35">
      <c r="Q7218" s="218"/>
      <c r="AH7218" s="233"/>
    </row>
    <row r="7219" spans="17:34" x14ac:dyDescent="0.35">
      <c r="Q7219" s="218"/>
      <c r="AH7219" s="233"/>
    </row>
    <row r="7220" spans="17:34" x14ac:dyDescent="0.35">
      <c r="Q7220" s="218"/>
      <c r="AH7220" s="233"/>
    </row>
    <row r="7221" spans="17:34" x14ac:dyDescent="0.35">
      <c r="Q7221" s="218"/>
      <c r="AH7221" s="233"/>
    </row>
    <row r="7222" spans="17:34" x14ac:dyDescent="0.35">
      <c r="Q7222" s="218"/>
      <c r="AH7222" s="233"/>
    </row>
    <row r="7223" spans="17:34" x14ac:dyDescent="0.35">
      <c r="Q7223" s="218"/>
      <c r="AH7223" s="233"/>
    </row>
    <row r="7224" spans="17:34" x14ac:dyDescent="0.35">
      <c r="Q7224" s="218"/>
      <c r="AH7224" s="233"/>
    </row>
    <row r="7225" spans="17:34" x14ac:dyDescent="0.35">
      <c r="Q7225" s="218"/>
      <c r="AH7225" s="233"/>
    </row>
    <row r="7226" spans="17:34" x14ac:dyDescent="0.35">
      <c r="Q7226" s="218"/>
      <c r="AH7226" s="233"/>
    </row>
    <row r="7227" spans="17:34" x14ac:dyDescent="0.35">
      <c r="Q7227" s="218"/>
      <c r="AH7227" s="233"/>
    </row>
    <row r="7228" spans="17:34" x14ac:dyDescent="0.35">
      <c r="Q7228" s="218"/>
      <c r="AH7228" s="233"/>
    </row>
    <row r="7229" spans="17:34" x14ac:dyDescent="0.35">
      <c r="Q7229" s="218"/>
      <c r="AH7229" s="233"/>
    </row>
    <row r="7230" spans="17:34" x14ac:dyDescent="0.35">
      <c r="Q7230" s="218"/>
      <c r="AH7230" s="233"/>
    </row>
    <row r="7231" spans="17:34" x14ac:dyDescent="0.35">
      <c r="Q7231" s="218"/>
      <c r="AH7231" s="233"/>
    </row>
    <row r="7232" spans="17:34" x14ac:dyDescent="0.35">
      <c r="Q7232" s="218"/>
      <c r="AH7232" s="233"/>
    </row>
    <row r="7233" spans="17:34" x14ac:dyDescent="0.35">
      <c r="Q7233" s="218"/>
      <c r="AH7233" s="233"/>
    </row>
    <row r="7234" spans="17:34" x14ac:dyDescent="0.35">
      <c r="Q7234" s="218"/>
      <c r="AH7234" s="233"/>
    </row>
    <row r="7235" spans="17:34" x14ac:dyDescent="0.35">
      <c r="Q7235" s="218"/>
      <c r="AH7235" s="233"/>
    </row>
    <row r="7236" spans="17:34" x14ac:dyDescent="0.35">
      <c r="Q7236" s="218"/>
      <c r="AH7236" s="233"/>
    </row>
    <row r="7237" spans="17:34" x14ac:dyDescent="0.35">
      <c r="Q7237" s="218"/>
      <c r="AH7237" s="233"/>
    </row>
    <row r="7238" spans="17:34" x14ac:dyDescent="0.35">
      <c r="Q7238" s="218"/>
      <c r="AH7238" s="233"/>
    </row>
    <row r="7239" spans="17:34" x14ac:dyDescent="0.35">
      <c r="Q7239" s="218"/>
      <c r="AH7239" s="233"/>
    </row>
    <row r="7240" spans="17:34" x14ac:dyDescent="0.35">
      <c r="Q7240" s="218"/>
      <c r="AH7240" s="233"/>
    </row>
    <row r="7241" spans="17:34" x14ac:dyDescent="0.35">
      <c r="Q7241" s="218"/>
      <c r="AH7241" s="233"/>
    </row>
    <row r="7242" spans="17:34" x14ac:dyDescent="0.35">
      <c r="Q7242" s="218"/>
      <c r="AH7242" s="233"/>
    </row>
    <row r="7243" spans="17:34" x14ac:dyDescent="0.35">
      <c r="Q7243" s="218"/>
      <c r="AH7243" s="233"/>
    </row>
    <row r="7244" spans="17:34" x14ac:dyDescent="0.35">
      <c r="Q7244" s="218"/>
      <c r="AH7244" s="233"/>
    </row>
    <row r="7245" spans="17:34" x14ac:dyDescent="0.35">
      <c r="Q7245" s="218"/>
      <c r="AH7245" s="233"/>
    </row>
    <row r="7246" spans="17:34" x14ac:dyDescent="0.35">
      <c r="Q7246" s="218"/>
      <c r="AH7246" s="233"/>
    </row>
    <row r="7247" spans="17:34" x14ac:dyDescent="0.35">
      <c r="Q7247" s="218"/>
      <c r="AH7247" s="233"/>
    </row>
    <row r="7248" spans="17:34" x14ac:dyDescent="0.35">
      <c r="Q7248" s="218"/>
      <c r="AH7248" s="233"/>
    </row>
    <row r="7249" spans="17:34" x14ac:dyDescent="0.35">
      <c r="Q7249" s="218"/>
      <c r="AH7249" s="233"/>
    </row>
    <row r="7250" spans="17:34" x14ac:dyDescent="0.35">
      <c r="Q7250" s="218"/>
      <c r="AH7250" s="233"/>
    </row>
    <row r="7251" spans="17:34" x14ac:dyDescent="0.35">
      <c r="Q7251" s="218"/>
      <c r="AH7251" s="233"/>
    </row>
    <row r="7252" spans="17:34" x14ac:dyDescent="0.35">
      <c r="Q7252" s="218"/>
      <c r="AH7252" s="233"/>
    </row>
    <row r="7253" spans="17:34" x14ac:dyDescent="0.35">
      <c r="Q7253" s="218"/>
      <c r="AH7253" s="233"/>
    </row>
    <row r="7254" spans="17:34" x14ac:dyDescent="0.35">
      <c r="Q7254" s="218"/>
      <c r="AH7254" s="233"/>
    </row>
    <row r="7255" spans="17:34" x14ac:dyDescent="0.35">
      <c r="Q7255" s="218"/>
      <c r="AH7255" s="233"/>
    </row>
    <row r="7256" spans="17:34" x14ac:dyDescent="0.35">
      <c r="Q7256" s="218"/>
      <c r="AH7256" s="233"/>
    </row>
    <row r="7257" spans="17:34" x14ac:dyDescent="0.35">
      <c r="Q7257" s="218"/>
      <c r="AH7257" s="233"/>
    </row>
    <row r="7258" spans="17:34" x14ac:dyDescent="0.35">
      <c r="Q7258" s="218"/>
      <c r="AH7258" s="233"/>
    </row>
    <row r="7259" spans="17:34" x14ac:dyDescent="0.35">
      <c r="Q7259" s="218"/>
      <c r="AH7259" s="233"/>
    </row>
    <row r="7260" spans="17:34" x14ac:dyDescent="0.35">
      <c r="Q7260" s="218"/>
      <c r="AH7260" s="233"/>
    </row>
    <row r="7261" spans="17:34" x14ac:dyDescent="0.35">
      <c r="Q7261" s="218"/>
      <c r="AH7261" s="233"/>
    </row>
    <row r="7262" spans="17:34" x14ac:dyDescent="0.35">
      <c r="Q7262" s="218"/>
      <c r="AH7262" s="233"/>
    </row>
    <row r="7263" spans="17:34" x14ac:dyDescent="0.35">
      <c r="Q7263" s="218"/>
      <c r="AH7263" s="233"/>
    </row>
    <row r="7264" spans="17:34" x14ac:dyDescent="0.35">
      <c r="Q7264" s="218"/>
      <c r="AH7264" s="233"/>
    </row>
    <row r="7265" spans="17:34" x14ac:dyDescent="0.35">
      <c r="Q7265" s="218"/>
      <c r="AH7265" s="233"/>
    </row>
    <row r="7266" spans="17:34" x14ac:dyDescent="0.35">
      <c r="Q7266" s="218"/>
      <c r="AH7266" s="233"/>
    </row>
    <row r="7267" spans="17:34" x14ac:dyDescent="0.35">
      <c r="Q7267" s="218"/>
      <c r="AH7267" s="233"/>
    </row>
    <row r="7268" spans="17:34" x14ac:dyDescent="0.35">
      <c r="Q7268" s="218"/>
      <c r="AH7268" s="233"/>
    </row>
    <row r="7269" spans="17:34" x14ac:dyDescent="0.35">
      <c r="Q7269" s="218"/>
      <c r="AH7269" s="233"/>
    </row>
    <row r="7270" spans="17:34" x14ac:dyDescent="0.35">
      <c r="Q7270" s="218"/>
      <c r="AH7270" s="233"/>
    </row>
    <row r="7271" spans="17:34" x14ac:dyDescent="0.35">
      <c r="Q7271" s="218"/>
      <c r="AH7271" s="233"/>
    </row>
    <row r="7272" spans="17:34" x14ac:dyDescent="0.35">
      <c r="Q7272" s="218"/>
      <c r="AH7272" s="233"/>
    </row>
    <row r="7273" spans="17:34" x14ac:dyDescent="0.35">
      <c r="Q7273" s="218"/>
      <c r="AH7273" s="233"/>
    </row>
    <row r="7274" spans="17:34" x14ac:dyDescent="0.35">
      <c r="Q7274" s="218"/>
      <c r="AH7274" s="233"/>
    </row>
    <row r="7275" spans="17:34" x14ac:dyDescent="0.35">
      <c r="Q7275" s="218"/>
      <c r="AH7275" s="233"/>
    </row>
    <row r="7276" spans="17:34" x14ac:dyDescent="0.35">
      <c r="Q7276" s="218"/>
      <c r="AH7276" s="233"/>
    </row>
    <row r="7277" spans="17:34" x14ac:dyDescent="0.35">
      <c r="Q7277" s="218"/>
      <c r="AH7277" s="233"/>
    </row>
    <row r="7278" spans="17:34" x14ac:dyDescent="0.35">
      <c r="Q7278" s="218"/>
      <c r="AH7278" s="233"/>
    </row>
    <row r="7279" spans="17:34" x14ac:dyDescent="0.35">
      <c r="Q7279" s="218"/>
      <c r="AH7279" s="233"/>
    </row>
    <row r="7280" spans="17:34" x14ac:dyDescent="0.35">
      <c r="Q7280" s="218"/>
      <c r="AH7280" s="233"/>
    </row>
    <row r="7281" spans="17:34" x14ac:dyDescent="0.35">
      <c r="Q7281" s="218"/>
      <c r="AH7281" s="233"/>
    </row>
    <row r="7282" spans="17:34" x14ac:dyDescent="0.35">
      <c r="Q7282" s="218"/>
      <c r="AH7282" s="233"/>
    </row>
    <row r="7283" spans="17:34" x14ac:dyDescent="0.35">
      <c r="Q7283" s="218"/>
      <c r="AH7283" s="233"/>
    </row>
    <row r="7284" spans="17:34" x14ac:dyDescent="0.35">
      <c r="Q7284" s="218"/>
      <c r="AH7284" s="233"/>
    </row>
    <row r="7285" spans="17:34" x14ac:dyDescent="0.35">
      <c r="Q7285" s="218"/>
      <c r="AH7285" s="233"/>
    </row>
    <row r="7286" spans="17:34" x14ac:dyDescent="0.35">
      <c r="Q7286" s="218"/>
      <c r="AH7286" s="233"/>
    </row>
    <row r="7287" spans="17:34" x14ac:dyDescent="0.35">
      <c r="Q7287" s="218"/>
      <c r="AH7287" s="233"/>
    </row>
    <row r="7288" spans="17:34" x14ac:dyDescent="0.35">
      <c r="Q7288" s="218"/>
      <c r="AH7288" s="233"/>
    </row>
    <row r="7289" spans="17:34" x14ac:dyDescent="0.35">
      <c r="Q7289" s="218"/>
      <c r="AH7289" s="233"/>
    </row>
    <row r="7290" spans="17:34" x14ac:dyDescent="0.35">
      <c r="Q7290" s="218"/>
      <c r="AH7290" s="233"/>
    </row>
    <row r="7291" spans="17:34" x14ac:dyDescent="0.35">
      <c r="Q7291" s="218"/>
      <c r="AH7291" s="233"/>
    </row>
    <row r="7292" spans="17:34" x14ac:dyDescent="0.35">
      <c r="Q7292" s="218"/>
      <c r="AH7292" s="233"/>
    </row>
    <row r="7293" spans="17:34" x14ac:dyDescent="0.35">
      <c r="Q7293" s="218"/>
      <c r="AH7293" s="233"/>
    </row>
    <row r="7294" spans="17:34" x14ac:dyDescent="0.35">
      <c r="Q7294" s="218"/>
      <c r="AH7294" s="233"/>
    </row>
    <row r="7295" spans="17:34" x14ac:dyDescent="0.35">
      <c r="Q7295" s="218"/>
      <c r="AH7295" s="233"/>
    </row>
    <row r="7296" spans="17:34" x14ac:dyDescent="0.35">
      <c r="Q7296" s="218"/>
      <c r="AH7296" s="233"/>
    </row>
    <row r="7297" spans="17:34" x14ac:dyDescent="0.35">
      <c r="Q7297" s="218"/>
      <c r="AH7297" s="233"/>
    </row>
    <row r="7298" spans="17:34" x14ac:dyDescent="0.35">
      <c r="Q7298" s="218"/>
      <c r="AH7298" s="233"/>
    </row>
    <row r="7299" spans="17:34" x14ac:dyDescent="0.35">
      <c r="Q7299" s="218"/>
      <c r="AH7299" s="233"/>
    </row>
    <row r="7300" spans="17:34" x14ac:dyDescent="0.35">
      <c r="Q7300" s="218"/>
      <c r="AH7300" s="233"/>
    </row>
    <row r="7301" spans="17:34" x14ac:dyDescent="0.35">
      <c r="Q7301" s="218"/>
      <c r="AH7301" s="233"/>
    </row>
    <row r="7302" spans="17:34" x14ac:dyDescent="0.35">
      <c r="Q7302" s="218"/>
      <c r="AH7302" s="233"/>
    </row>
    <row r="7303" spans="17:34" x14ac:dyDescent="0.35">
      <c r="Q7303" s="218"/>
      <c r="AH7303" s="233"/>
    </row>
    <row r="7304" spans="17:34" x14ac:dyDescent="0.35">
      <c r="Q7304" s="218"/>
      <c r="AH7304" s="233"/>
    </row>
    <row r="7305" spans="17:34" x14ac:dyDescent="0.35">
      <c r="Q7305" s="218"/>
      <c r="AH7305" s="233"/>
    </row>
    <row r="7306" spans="17:34" x14ac:dyDescent="0.35">
      <c r="Q7306" s="218"/>
      <c r="AH7306" s="233"/>
    </row>
    <row r="7307" spans="17:34" x14ac:dyDescent="0.35">
      <c r="Q7307" s="218"/>
      <c r="AH7307" s="233"/>
    </row>
    <row r="7308" spans="17:34" x14ac:dyDescent="0.35">
      <c r="Q7308" s="218"/>
      <c r="AH7308" s="233"/>
    </row>
    <row r="7309" spans="17:34" x14ac:dyDescent="0.35">
      <c r="Q7309" s="218"/>
      <c r="AH7309" s="233"/>
    </row>
    <row r="7310" spans="17:34" x14ac:dyDescent="0.35">
      <c r="Q7310" s="218"/>
      <c r="AH7310" s="233"/>
    </row>
    <row r="7311" spans="17:34" x14ac:dyDescent="0.35">
      <c r="Q7311" s="218"/>
      <c r="AH7311" s="233"/>
    </row>
    <row r="7312" spans="17:34" x14ac:dyDescent="0.35">
      <c r="Q7312" s="218"/>
      <c r="AH7312" s="233"/>
    </row>
    <row r="7313" spans="17:34" x14ac:dyDescent="0.35">
      <c r="Q7313" s="218"/>
      <c r="AH7313" s="233"/>
    </row>
    <row r="7314" spans="17:34" x14ac:dyDescent="0.35">
      <c r="Q7314" s="218"/>
      <c r="AH7314" s="233"/>
    </row>
    <row r="7315" spans="17:34" x14ac:dyDescent="0.35">
      <c r="Q7315" s="218"/>
      <c r="AH7315" s="233"/>
    </row>
    <row r="7316" spans="17:34" x14ac:dyDescent="0.35">
      <c r="Q7316" s="218"/>
      <c r="AH7316" s="233"/>
    </row>
    <row r="7317" spans="17:34" x14ac:dyDescent="0.35">
      <c r="Q7317" s="218"/>
      <c r="AH7317" s="233"/>
    </row>
    <row r="7318" spans="17:34" x14ac:dyDescent="0.35">
      <c r="Q7318" s="218"/>
      <c r="AH7318" s="233"/>
    </row>
    <row r="7319" spans="17:34" x14ac:dyDescent="0.35">
      <c r="Q7319" s="218"/>
      <c r="AH7319" s="233"/>
    </row>
    <row r="7320" spans="17:34" x14ac:dyDescent="0.35">
      <c r="Q7320" s="218"/>
      <c r="AH7320" s="233"/>
    </row>
    <row r="7321" spans="17:34" x14ac:dyDescent="0.35">
      <c r="Q7321" s="218"/>
      <c r="AH7321" s="233"/>
    </row>
    <row r="7322" spans="17:34" x14ac:dyDescent="0.35">
      <c r="Q7322" s="218"/>
      <c r="AH7322" s="233"/>
    </row>
    <row r="7323" spans="17:34" x14ac:dyDescent="0.35">
      <c r="Q7323" s="218"/>
      <c r="AH7323" s="233"/>
    </row>
    <row r="7324" spans="17:34" x14ac:dyDescent="0.35">
      <c r="Q7324" s="218"/>
      <c r="AH7324" s="233"/>
    </row>
    <row r="7325" spans="17:34" x14ac:dyDescent="0.35">
      <c r="Q7325" s="218"/>
      <c r="AH7325" s="233"/>
    </row>
    <row r="7326" spans="17:34" x14ac:dyDescent="0.35">
      <c r="Q7326" s="218"/>
      <c r="AH7326" s="233"/>
    </row>
    <row r="7327" spans="17:34" x14ac:dyDescent="0.35">
      <c r="Q7327" s="218"/>
      <c r="AH7327" s="233"/>
    </row>
    <row r="7328" spans="17:34" x14ac:dyDescent="0.35">
      <c r="Q7328" s="218"/>
      <c r="AH7328" s="233"/>
    </row>
    <row r="7329" spans="17:34" x14ac:dyDescent="0.35">
      <c r="Q7329" s="218"/>
      <c r="AH7329" s="233"/>
    </row>
    <row r="7330" spans="17:34" x14ac:dyDescent="0.35">
      <c r="Q7330" s="218"/>
      <c r="AH7330" s="233"/>
    </row>
    <row r="7331" spans="17:34" x14ac:dyDescent="0.35">
      <c r="Q7331" s="218"/>
      <c r="AH7331" s="233"/>
    </row>
    <row r="7332" spans="17:34" x14ac:dyDescent="0.35">
      <c r="Q7332" s="218"/>
      <c r="AH7332" s="233"/>
    </row>
    <row r="7333" spans="17:34" x14ac:dyDescent="0.35">
      <c r="Q7333" s="218"/>
      <c r="AH7333" s="233"/>
    </row>
    <row r="7334" spans="17:34" x14ac:dyDescent="0.35">
      <c r="Q7334" s="218"/>
      <c r="AH7334" s="233"/>
    </row>
    <row r="7335" spans="17:34" x14ac:dyDescent="0.35">
      <c r="Q7335" s="218"/>
      <c r="AH7335" s="233"/>
    </row>
    <row r="7336" spans="17:34" x14ac:dyDescent="0.35">
      <c r="Q7336" s="218"/>
      <c r="AH7336" s="233"/>
    </row>
    <row r="7337" spans="17:34" x14ac:dyDescent="0.35">
      <c r="Q7337" s="218"/>
      <c r="AH7337" s="233"/>
    </row>
    <row r="7338" spans="17:34" x14ac:dyDescent="0.35">
      <c r="Q7338" s="218"/>
      <c r="AH7338" s="233"/>
    </row>
    <row r="7339" spans="17:34" x14ac:dyDescent="0.35">
      <c r="Q7339" s="218"/>
      <c r="AH7339" s="233"/>
    </row>
    <row r="7340" spans="17:34" x14ac:dyDescent="0.35">
      <c r="Q7340" s="218"/>
      <c r="AH7340" s="233"/>
    </row>
    <row r="7341" spans="17:34" x14ac:dyDescent="0.35">
      <c r="Q7341" s="218"/>
      <c r="AH7341" s="233"/>
    </row>
    <row r="7342" spans="17:34" x14ac:dyDescent="0.35">
      <c r="Q7342" s="218"/>
      <c r="AH7342" s="233"/>
    </row>
    <row r="7343" spans="17:34" x14ac:dyDescent="0.35">
      <c r="Q7343" s="218"/>
      <c r="AH7343" s="233"/>
    </row>
    <row r="7344" spans="17:34" x14ac:dyDescent="0.35">
      <c r="Q7344" s="218"/>
      <c r="AH7344" s="233"/>
    </row>
    <row r="7345" spans="17:34" x14ac:dyDescent="0.35">
      <c r="Q7345" s="218"/>
      <c r="AH7345" s="233"/>
    </row>
    <row r="7346" spans="17:34" x14ac:dyDescent="0.35">
      <c r="Q7346" s="218"/>
      <c r="AH7346" s="233"/>
    </row>
    <row r="7347" spans="17:34" x14ac:dyDescent="0.35">
      <c r="Q7347" s="218"/>
      <c r="AH7347" s="233"/>
    </row>
    <row r="7348" spans="17:34" x14ac:dyDescent="0.35">
      <c r="Q7348" s="218"/>
      <c r="AH7348" s="233"/>
    </row>
    <row r="7349" spans="17:34" x14ac:dyDescent="0.35">
      <c r="Q7349" s="218"/>
      <c r="AH7349" s="233"/>
    </row>
    <row r="7350" spans="17:34" x14ac:dyDescent="0.35">
      <c r="Q7350" s="218"/>
      <c r="AH7350" s="233"/>
    </row>
    <row r="7351" spans="17:34" x14ac:dyDescent="0.35">
      <c r="Q7351" s="218"/>
      <c r="AH7351" s="233"/>
    </row>
    <row r="7352" spans="17:34" x14ac:dyDescent="0.35">
      <c r="Q7352" s="218"/>
      <c r="AH7352" s="233"/>
    </row>
    <row r="7353" spans="17:34" x14ac:dyDescent="0.35">
      <c r="Q7353" s="218"/>
      <c r="AH7353" s="233"/>
    </row>
    <row r="7354" spans="17:34" x14ac:dyDescent="0.35">
      <c r="Q7354" s="218"/>
      <c r="AH7354" s="233"/>
    </row>
    <row r="7355" spans="17:34" x14ac:dyDescent="0.35">
      <c r="Q7355" s="218"/>
      <c r="AH7355" s="233"/>
    </row>
    <row r="7356" spans="17:34" x14ac:dyDescent="0.35">
      <c r="Q7356" s="218"/>
      <c r="AH7356" s="233"/>
    </row>
    <row r="7357" spans="17:34" x14ac:dyDescent="0.35">
      <c r="Q7357" s="218"/>
      <c r="AH7357" s="233"/>
    </row>
    <row r="7358" spans="17:34" x14ac:dyDescent="0.35">
      <c r="Q7358" s="218"/>
      <c r="AH7358" s="233"/>
    </row>
    <row r="7359" spans="17:34" x14ac:dyDescent="0.35">
      <c r="Q7359" s="218"/>
      <c r="AH7359" s="233"/>
    </row>
    <row r="7360" spans="17:34" x14ac:dyDescent="0.35">
      <c r="Q7360" s="218"/>
      <c r="AH7360" s="233"/>
    </row>
    <row r="7361" spans="17:34" x14ac:dyDescent="0.35">
      <c r="Q7361" s="218"/>
      <c r="AH7361" s="233"/>
    </row>
    <row r="7362" spans="17:34" x14ac:dyDescent="0.35">
      <c r="Q7362" s="218"/>
      <c r="AH7362" s="233"/>
    </row>
    <row r="7363" spans="17:34" x14ac:dyDescent="0.35">
      <c r="Q7363" s="218"/>
      <c r="AH7363" s="233"/>
    </row>
    <row r="7364" spans="17:34" x14ac:dyDescent="0.35">
      <c r="Q7364" s="218"/>
      <c r="AH7364" s="233"/>
    </row>
    <row r="7365" spans="17:34" x14ac:dyDescent="0.35">
      <c r="Q7365" s="218"/>
      <c r="AH7365" s="233"/>
    </row>
    <row r="7366" spans="17:34" x14ac:dyDescent="0.35">
      <c r="Q7366" s="218"/>
      <c r="AH7366" s="233"/>
    </row>
    <row r="7367" spans="17:34" x14ac:dyDescent="0.35">
      <c r="Q7367" s="218"/>
      <c r="AH7367" s="233"/>
    </row>
    <row r="7368" spans="17:34" x14ac:dyDescent="0.35">
      <c r="Q7368" s="218"/>
      <c r="AH7368" s="233"/>
    </row>
    <row r="7369" spans="17:34" x14ac:dyDescent="0.35">
      <c r="Q7369" s="218"/>
      <c r="AH7369" s="233"/>
    </row>
    <row r="7370" spans="17:34" x14ac:dyDescent="0.35">
      <c r="Q7370" s="218"/>
      <c r="AH7370" s="233"/>
    </row>
    <row r="7371" spans="17:34" x14ac:dyDescent="0.35">
      <c r="Q7371" s="218"/>
      <c r="AH7371" s="233"/>
    </row>
    <row r="7372" spans="17:34" x14ac:dyDescent="0.35">
      <c r="Q7372" s="218"/>
      <c r="AH7372" s="233"/>
    </row>
    <row r="7373" spans="17:34" x14ac:dyDescent="0.35">
      <c r="Q7373" s="218"/>
      <c r="AH7373" s="233"/>
    </row>
    <row r="7374" spans="17:34" x14ac:dyDescent="0.35">
      <c r="Q7374" s="218"/>
      <c r="AH7374" s="233"/>
    </row>
    <row r="7375" spans="17:34" x14ac:dyDescent="0.35">
      <c r="Q7375" s="218"/>
      <c r="AH7375" s="233"/>
    </row>
    <row r="7376" spans="17:34" x14ac:dyDescent="0.35">
      <c r="Q7376" s="218"/>
      <c r="AH7376" s="233"/>
    </row>
    <row r="7377" spans="17:34" x14ac:dyDescent="0.35">
      <c r="Q7377" s="218"/>
      <c r="AH7377" s="233"/>
    </row>
    <row r="7378" spans="17:34" x14ac:dyDescent="0.35">
      <c r="Q7378" s="218"/>
      <c r="AH7378" s="233"/>
    </row>
    <row r="7379" spans="17:34" x14ac:dyDescent="0.35">
      <c r="Q7379" s="218"/>
      <c r="AH7379" s="233"/>
    </row>
    <row r="7380" spans="17:34" x14ac:dyDescent="0.35">
      <c r="Q7380" s="218"/>
      <c r="AH7380" s="233"/>
    </row>
    <row r="7381" spans="17:34" x14ac:dyDescent="0.35">
      <c r="Q7381" s="218"/>
      <c r="AH7381" s="233"/>
    </row>
    <row r="7382" spans="17:34" x14ac:dyDescent="0.35">
      <c r="Q7382" s="218"/>
      <c r="AH7382" s="233"/>
    </row>
    <row r="7383" spans="17:34" x14ac:dyDescent="0.35">
      <c r="Q7383" s="218"/>
      <c r="AH7383" s="233"/>
    </row>
    <row r="7384" spans="17:34" x14ac:dyDescent="0.35">
      <c r="Q7384" s="218"/>
      <c r="AH7384" s="233"/>
    </row>
    <row r="7385" spans="17:34" x14ac:dyDescent="0.35">
      <c r="Q7385" s="218"/>
      <c r="AH7385" s="233"/>
    </row>
    <row r="7386" spans="17:34" x14ac:dyDescent="0.35">
      <c r="Q7386" s="218"/>
      <c r="AH7386" s="233"/>
    </row>
    <row r="7387" spans="17:34" x14ac:dyDescent="0.35">
      <c r="Q7387" s="218"/>
      <c r="AH7387" s="233"/>
    </row>
    <row r="7388" spans="17:34" x14ac:dyDescent="0.35">
      <c r="Q7388" s="218"/>
      <c r="AH7388" s="233"/>
    </row>
    <row r="7389" spans="17:34" x14ac:dyDescent="0.35">
      <c r="Q7389" s="218"/>
      <c r="AH7389" s="233"/>
    </row>
    <row r="7390" spans="17:34" x14ac:dyDescent="0.35">
      <c r="Q7390" s="218"/>
      <c r="AH7390" s="233"/>
    </row>
    <row r="7391" spans="17:34" x14ac:dyDescent="0.35">
      <c r="Q7391" s="218"/>
      <c r="AH7391" s="233"/>
    </row>
    <row r="7392" spans="17:34" x14ac:dyDescent="0.35">
      <c r="Q7392" s="218"/>
      <c r="AH7392" s="233"/>
    </row>
    <row r="7393" spans="17:34" x14ac:dyDescent="0.35">
      <c r="Q7393" s="218"/>
      <c r="AH7393" s="233"/>
    </row>
    <row r="7394" spans="17:34" x14ac:dyDescent="0.35">
      <c r="Q7394" s="218"/>
      <c r="AH7394" s="233"/>
    </row>
    <row r="7395" spans="17:34" x14ac:dyDescent="0.35">
      <c r="Q7395" s="218"/>
      <c r="AH7395" s="233"/>
    </row>
    <row r="7396" spans="17:34" x14ac:dyDescent="0.35">
      <c r="Q7396" s="218"/>
      <c r="AH7396" s="233"/>
    </row>
    <row r="7397" spans="17:34" x14ac:dyDescent="0.35">
      <c r="Q7397" s="218"/>
      <c r="AH7397" s="233"/>
    </row>
    <row r="7398" spans="17:34" x14ac:dyDescent="0.35">
      <c r="Q7398" s="218"/>
      <c r="AH7398" s="233"/>
    </row>
    <row r="7399" spans="17:34" x14ac:dyDescent="0.35">
      <c r="Q7399" s="218"/>
      <c r="AH7399" s="233"/>
    </row>
    <row r="7400" spans="17:34" x14ac:dyDescent="0.35">
      <c r="Q7400" s="218"/>
      <c r="AH7400" s="233"/>
    </row>
    <row r="7401" spans="17:34" x14ac:dyDescent="0.35">
      <c r="Q7401" s="218"/>
      <c r="AH7401" s="233"/>
    </row>
    <row r="7402" spans="17:34" x14ac:dyDescent="0.35">
      <c r="Q7402" s="218"/>
      <c r="AH7402" s="233"/>
    </row>
    <row r="7403" spans="17:34" x14ac:dyDescent="0.35">
      <c r="Q7403" s="218"/>
      <c r="AH7403" s="233"/>
    </row>
    <row r="7404" spans="17:34" x14ac:dyDescent="0.35">
      <c r="Q7404" s="218"/>
      <c r="AH7404" s="233"/>
    </row>
    <row r="7405" spans="17:34" x14ac:dyDescent="0.35">
      <c r="Q7405" s="218"/>
      <c r="AH7405" s="233"/>
    </row>
    <row r="7406" spans="17:34" x14ac:dyDescent="0.35">
      <c r="Q7406" s="218"/>
      <c r="AH7406" s="233"/>
    </row>
    <row r="7407" spans="17:34" x14ac:dyDescent="0.35">
      <c r="Q7407" s="218"/>
      <c r="AH7407" s="233"/>
    </row>
    <row r="7408" spans="17:34" x14ac:dyDescent="0.35">
      <c r="Q7408" s="218"/>
      <c r="AH7408" s="233"/>
    </row>
    <row r="7409" spans="17:34" x14ac:dyDescent="0.35">
      <c r="Q7409" s="218"/>
      <c r="AH7409" s="233"/>
    </row>
    <row r="7410" spans="17:34" x14ac:dyDescent="0.35">
      <c r="Q7410" s="218"/>
      <c r="AH7410" s="233"/>
    </row>
    <row r="7411" spans="17:34" x14ac:dyDescent="0.35">
      <c r="Q7411" s="218"/>
      <c r="AH7411" s="233"/>
    </row>
    <row r="7412" spans="17:34" x14ac:dyDescent="0.35">
      <c r="Q7412" s="218"/>
      <c r="AH7412" s="233"/>
    </row>
    <row r="7413" spans="17:34" x14ac:dyDescent="0.35">
      <c r="Q7413" s="218"/>
      <c r="AH7413" s="233"/>
    </row>
    <row r="7414" spans="17:34" x14ac:dyDescent="0.35">
      <c r="Q7414" s="218"/>
      <c r="AH7414" s="233"/>
    </row>
    <row r="7415" spans="17:34" x14ac:dyDescent="0.35">
      <c r="Q7415" s="218"/>
      <c r="AH7415" s="233"/>
    </row>
    <row r="7416" spans="17:34" x14ac:dyDescent="0.35">
      <c r="Q7416" s="218"/>
      <c r="AH7416" s="233"/>
    </row>
    <row r="7417" spans="17:34" x14ac:dyDescent="0.35">
      <c r="Q7417" s="218"/>
      <c r="AH7417" s="233"/>
    </row>
    <row r="7418" spans="17:34" x14ac:dyDescent="0.35">
      <c r="Q7418" s="218"/>
      <c r="AH7418" s="233"/>
    </row>
    <row r="7419" spans="17:34" x14ac:dyDescent="0.35">
      <c r="Q7419" s="218"/>
      <c r="AH7419" s="233"/>
    </row>
    <row r="7420" spans="17:34" x14ac:dyDescent="0.35">
      <c r="Q7420" s="218"/>
      <c r="AH7420" s="233"/>
    </row>
    <row r="7421" spans="17:34" x14ac:dyDescent="0.35">
      <c r="Q7421" s="218"/>
      <c r="AH7421" s="233"/>
    </row>
    <row r="7422" spans="17:34" x14ac:dyDescent="0.35">
      <c r="Q7422" s="218"/>
      <c r="AH7422" s="233"/>
    </row>
    <row r="7423" spans="17:34" x14ac:dyDescent="0.35">
      <c r="Q7423" s="218"/>
      <c r="AH7423" s="233"/>
    </row>
    <row r="7424" spans="17:34" x14ac:dyDescent="0.35">
      <c r="Q7424" s="218"/>
      <c r="AH7424" s="233"/>
    </row>
    <row r="7425" spans="17:34" x14ac:dyDescent="0.35">
      <c r="Q7425" s="218"/>
      <c r="AH7425" s="233"/>
    </row>
    <row r="7426" spans="17:34" x14ac:dyDescent="0.35">
      <c r="Q7426" s="218"/>
      <c r="AH7426" s="233"/>
    </row>
    <row r="7427" spans="17:34" x14ac:dyDescent="0.35">
      <c r="Q7427" s="218"/>
      <c r="AH7427" s="233"/>
    </row>
    <row r="7428" spans="17:34" x14ac:dyDescent="0.35">
      <c r="Q7428" s="218"/>
      <c r="AH7428" s="233"/>
    </row>
    <row r="7429" spans="17:34" x14ac:dyDescent="0.35">
      <c r="Q7429" s="218"/>
      <c r="AH7429" s="233"/>
    </row>
    <row r="7430" spans="17:34" x14ac:dyDescent="0.35">
      <c r="Q7430" s="218"/>
      <c r="AH7430" s="233"/>
    </row>
    <row r="7431" spans="17:34" x14ac:dyDescent="0.35">
      <c r="Q7431" s="218"/>
      <c r="AH7431" s="233"/>
    </row>
    <row r="7432" spans="17:34" x14ac:dyDescent="0.35">
      <c r="Q7432" s="218"/>
      <c r="AH7432" s="233"/>
    </row>
    <row r="7433" spans="17:34" x14ac:dyDescent="0.35">
      <c r="Q7433" s="218"/>
      <c r="AH7433" s="233"/>
    </row>
    <row r="7434" spans="17:34" x14ac:dyDescent="0.35">
      <c r="Q7434" s="218"/>
      <c r="AH7434" s="233"/>
    </row>
    <row r="7435" spans="17:34" x14ac:dyDescent="0.35">
      <c r="Q7435" s="218"/>
      <c r="AH7435" s="233"/>
    </row>
    <row r="7436" spans="17:34" x14ac:dyDescent="0.35">
      <c r="Q7436" s="218"/>
      <c r="AH7436" s="233"/>
    </row>
    <row r="7437" spans="17:34" x14ac:dyDescent="0.35">
      <c r="Q7437" s="218"/>
      <c r="AH7437" s="233"/>
    </row>
    <row r="7438" spans="17:34" x14ac:dyDescent="0.35">
      <c r="Q7438" s="218"/>
      <c r="AH7438" s="233"/>
    </row>
    <row r="7439" spans="17:34" x14ac:dyDescent="0.35">
      <c r="Q7439" s="218"/>
      <c r="AH7439" s="233"/>
    </row>
    <row r="7440" spans="17:34" x14ac:dyDescent="0.35">
      <c r="Q7440" s="218"/>
      <c r="AH7440" s="233"/>
    </row>
    <row r="7441" spans="17:34" x14ac:dyDescent="0.35">
      <c r="Q7441" s="218"/>
      <c r="AH7441" s="233"/>
    </row>
    <row r="7442" spans="17:34" x14ac:dyDescent="0.35">
      <c r="Q7442" s="218"/>
      <c r="AH7442" s="233"/>
    </row>
    <row r="7443" spans="17:34" x14ac:dyDescent="0.35">
      <c r="Q7443" s="218"/>
      <c r="AH7443" s="233"/>
    </row>
    <row r="7444" spans="17:34" x14ac:dyDescent="0.35">
      <c r="Q7444" s="218"/>
      <c r="AH7444" s="233"/>
    </row>
    <row r="7445" spans="17:34" x14ac:dyDescent="0.35">
      <c r="Q7445" s="218"/>
      <c r="AH7445" s="233"/>
    </row>
    <row r="7446" spans="17:34" x14ac:dyDescent="0.35">
      <c r="Q7446" s="218"/>
      <c r="AH7446" s="233"/>
    </row>
    <row r="7447" spans="17:34" x14ac:dyDescent="0.35">
      <c r="Q7447" s="218"/>
      <c r="AH7447" s="233"/>
    </row>
    <row r="7448" spans="17:34" x14ac:dyDescent="0.35">
      <c r="Q7448" s="218"/>
      <c r="AH7448" s="233"/>
    </row>
    <row r="7449" spans="17:34" x14ac:dyDescent="0.35">
      <c r="Q7449" s="218"/>
      <c r="AH7449" s="233"/>
    </row>
    <row r="7450" spans="17:34" x14ac:dyDescent="0.35">
      <c r="Q7450" s="218"/>
      <c r="AH7450" s="233"/>
    </row>
    <row r="7451" spans="17:34" x14ac:dyDescent="0.35">
      <c r="Q7451" s="218"/>
      <c r="AH7451" s="233"/>
    </row>
    <row r="7452" spans="17:34" x14ac:dyDescent="0.35">
      <c r="Q7452" s="218"/>
      <c r="AH7452" s="233"/>
    </row>
    <row r="7453" spans="17:34" x14ac:dyDescent="0.35">
      <c r="Q7453" s="218"/>
      <c r="AH7453" s="233"/>
    </row>
    <row r="7454" spans="17:34" x14ac:dyDescent="0.35">
      <c r="Q7454" s="218"/>
      <c r="AH7454" s="233"/>
    </row>
    <row r="7455" spans="17:34" x14ac:dyDescent="0.35">
      <c r="Q7455" s="218"/>
      <c r="AH7455" s="233"/>
    </row>
    <row r="7456" spans="17:34" x14ac:dyDescent="0.35">
      <c r="Q7456" s="218"/>
      <c r="AH7456" s="233"/>
    </row>
    <row r="7457" spans="17:34" x14ac:dyDescent="0.35">
      <c r="Q7457" s="218"/>
      <c r="AH7457" s="233"/>
    </row>
    <row r="7458" spans="17:34" x14ac:dyDescent="0.35">
      <c r="Q7458" s="218"/>
      <c r="AH7458" s="233"/>
    </row>
    <row r="7459" spans="17:34" x14ac:dyDescent="0.35">
      <c r="Q7459" s="218"/>
      <c r="AH7459" s="233"/>
    </row>
    <row r="7460" spans="17:34" x14ac:dyDescent="0.35">
      <c r="Q7460" s="218"/>
      <c r="AH7460" s="233"/>
    </row>
    <row r="7461" spans="17:34" x14ac:dyDescent="0.35">
      <c r="Q7461" s="218"/>
      <c r="AH7461" s="233"/>
    </row>
    <row r="7462" spans="17:34" x14ac:dyDescent="0.35">
      <c r="Q7462" s="218"/>
      <c r="AH7462" s="233"/>
    </row>
    <row r="7463" spans="17:34" x14ac:dyDescent="0.35">
      <c r="Q7463" s="218"/>
      <c r="AH7463" s="233"/>
    </row>
    <row r="7464" spans="17:34" x14ac:dyDescent="0.35">
      <c r="Q7464" s="218"/>
      <c r="AH7464" s="233"/>
    </row>
    <row r="7465" spans="17:34" x14ac:dyDescent="0.35">
      <c r="Q7465" s="218"/>
      <c r="AH7465" s="233"/>
    </row>
    <row r="7466" spans="17:34" x14ac:dyDescent="0.35">
      <c r="Q7466" s="218"/>
      <c r="AH7466" s="233"/>
    </row>
    <row r="7467" spans="17:34" x14ac:dyDescent="0.35">
      <c r="Q7467" s="218"/>
      <c r="AH7467" s="233"/>
    </row>
    <row r="7468" spans="17:34" x14ac:dyDescent="0.35">
      <c r="Q7468" s="218"/>
      <c r="AH7468" s="233"/>
    </row>
    <row r="7469" spans="17:34" x14ac:dyDescent="0.35">
      <c r="Q7469" s="218"/>
      <c r="AH7469" s="233"/>
    </row>
    <row r="7470" spans="17:34" x14ac:dyDescent="0.35">
      <c r="Q7470" s="218"/>
      <c r="AH7470" s="233"/>
    </row>
    <row r="7471" spans="17:34" x14ac:dyDescent="0.35">
      <c r="Q7471" s="218"/>
      <c r="AH7471" s="233"/>
    </row>
    <row r="7472" spans="17:34" x14ac:dyDescent="0.35">
      <c r="Q7472" s="218"/>
      <c r="AH7472" s="233"/>
    </row>
    <row r="7473" spans="17:34" x14ac:dyDescent="0.35">
      <c r="Q7473" s="218"/>
      <c r="AH7473" s="233"/>
    </row>
    <row r="7474" spans="17:34" x14ac:dyDescent="0.35">
      <c r="Q7474" s="218"/>
      <c r="AH7474" s="233"/>
    </row>
    <row r="7475" spans="17:34" x14ac:dyDescent="0.35">
      <c r="Q7475" s="218"/>
      <c r="AH7475" s="233"/>
    </row>
    <row r="7476" spans="17:34" x14ac:dyDescent="0.35">
      <c r="Q7476" s="218"/>
      <c r="AH7476" s="233"/>
    </row>
    <row r="7477" spans="17:34" x14ac:dyDescent="0.35">
      <c r="Q7477" s="218"/>
      <c r="AH7477" s="233"/>
    </row>
    <row r="7478" spans="17:34" x14ac:dyDescent="0.35">
      <c r="Q7478" s="218"/>
      <c r="AH7478" s="233"/>
    </row>
    <row r="7479" spans="17:34" x14ac:dyDescent="0.35">
      <c r="Q7479" s="218"/>
      <c r="AH7479" s="233"/>
    </row>
    <row r="7480" spans="17:34" x14ac:dyDescent="0.35">
      <c r="Q7480" s="218"/>
      <c r="AH7480" s="233"/>
    </row>
    <row r="7481" spans="17:34" x14ac:dyDescent="0.35">
      <c r="Q7481" s="218"/>
      <c r="AH7481" s="233"/>
    </row>
    <row r="7482" spans="17:34" x14ac:dyDescent="0.35">
      <c r="Q7482" s="218"/>
      <c r="AH7482" s="233"/>
    </row>
    <row r="7483" spans="17:34" x14ac:dyDescent="0.35">
      <c r="Q7483" s="218"/>
      <c r="AH7483" s="233"/>
    </row>
    <row r="7484" spans="17:34" x14ac:dyDescent="0.35">
      <c r="Q7484" s="218"/>
      <c r="AH7484" s="233"/>
    </row>
    <row r="7485" spans="17:34" x14ac:dyDescent="0.35">
      <c r="Q7485" s="218"/>
      <c r="AH7485" s="233"/>
    </row>
    <row r="7486" spans="17:34" x14ac:dyDescent="0.35">
      <c r="Q7486" s="218"/>
      <c r="AH7486" s="233"/>
    </row>
    <row r="7487" spans="17:34" x14ac:dyDescent="0.35">
      <c r="Q7487" s="218"/>
      <c r="AH7487" s="233"/>
    </row>
    <row r="7488" spans="17:34" x14ac:dyDescent="0.35">
      <c r="Q7488" s="218"/>
      <c r="AH7488" s="233"/>
    </row>
    <row r="7489" spans="17:34" x14ac:dyDescent="0.35">
      <c r="Q7489" s="218"/>
      <c r="AH7489" s="233"/>
    </row>
    <row r="7490" spans="17:34" x14ac:dyDescent="0.35">
      <c r="Q7490" s="218"/>
      <c r="AH7490" s="233"/>
    </row>
    <row r="7491" spans="17:34" x14ac:dyDescent="0.35">
      <c r="Q7491" s="218"/>
      <c r="AH7491" s="233"/>
    </row>
    <row r="7492" spans="17:34" x14ac:dyDescent="0.35">
      <c r="Q7492" s="218"/>
      <c r="AH7492" s="233"/>
    </row>
    <row r="7493" spans="17:34" x14ac:dyDescent="0.35">
      <c r="Q7493" s="218"/>
      <c r="AH7493" s="233"/>
    </row>
    <row r="7494" spans="17:34" x14ac:dyDescent="0.35">
      <c r="Q7494" s="218"/>
      <c r="AH7494" s="233"/>
    </row>
    <row r="7495" spans="17:34" x14ac:dyDescent="0.35">
      <c r="Q7495" s="218"/>
      <c r="AH7495" s="233"/>
    </row>
    <row r="7496" spans="17:34" x14ac:dyDescent="0.35">
      <c r="Q7496" s="218"/>
      <c r="AH7496" s="233"/>
    </row>
    <row r="7497" spans="17:34" x14ac:dyDescent="0.35">
      <c r="Q7497" s="218"/>
      <c r="AH7497" s="233"/>
    </row>
    <row r="7498" spans="17:34" x14ac:dyDescent="0.35">
      <c r="Q7498" s="218"/>
      <c r="AH7498" s="233"/>
    </row>
    <row r="7499" spans="17:34" x14ac:dyDescent="0.35">
      <c r="Q7499" s="218"/>
      <c r="AH7499" s="233"/>
    </row>
    <row r="7500" spans="17:34" x14ac:dyDescent="0.35">
      <c r="Q7500" s="218"/>
      <c r="AH7500" s="233"/>
    </row>
    <row r="7501" spans="17:34" x14ac:dyDescent="0.35">
      <c r="Q7501" s="218"/>
      <c r="AH7501" s="233"/>
    </row>
    <row r="7502" spans="17:34" x14ac:dyDescent="0.35">
      <c r="Q7502" s="218"/>
      <c r="AH7502" s="233"/>
    </row>
    <row r="7503" spans="17:34" x14ac:dyDescent="0.35">
      <c r="Q7503" s="218"/>
      <c r="AH7503" s="233"/>
    </row>
    <row r="7504" spans="17:34" x14ac:dyDescent="0.35">
      <c r="Q7504" s="218"/>
      <c r="AH7504" s="233"/>
    </row>
    <row r="7505" spans="17:34" x14ac:dyDescent="0.35">
      <c r="Q7505" s="218"/>
      <c r="AH7505" s="233"/>
    </row>
    <row r="7506" spans="17:34" x14ac:dyDescent="0.35">
      <c r="Q7506" s="218"/>
      <c r="AH7506" s="233"/>
    </row>
    <row r="7507" spans="17:34" x14ac:dyDescent="0.35">
      <c r="Q7507" s="218"/>
      <c r="AH7507" s="233"/>
    </row>
    <row r="7508" spans="17:34" x14ac:dyDescent="0.35">
      <c r="Q7508" s="218"/>
      <c r="AH7508" s="233"/>
    </row>
    <row r="7509" spans="17:34" x14ac:dyDescent="0.35">
      <c r="Q7509" s="218"/>
      <c r="AH7509" s="233"/>
    </row>
    <row r="7510" spans="17:34" x14ac:dyDescent="0.35">
      <c r="Q7510" s="218"/>
      <c r="AH7510" s="233"/>
    </row>
    <row r="7511" spans="17:34" x14ac:dyDescent="0.35">
      <c r="Q7511" s="218"/>
      <c r="AH7511" s="233"/>
    </row>
    <row r="7512" spans="17:34" x14ac:dyDescent="0.35">
      <c r="Q7512" s="218"/>
      <c r="AH7512" s="233"/>
    </row>
    <row r="7513" spans="17:34" x14ac:dyDescent="0.35">
      <c r="Q7513" s="218"/>
      <c r="AH7513" s="233"/>
    </row>
    <row r="7514" spans="17:34" x14ac:dyDescent="0.35">
      <c r="Q7514" s="218"/>
      <c r="AH7514" s="233"/>
    </row>
    <row r="7515" spans="17:34" x14ac:dyDescent="0.35">
      <c r="Q7515" s="218"/>
      <c r="AH7515" s="233"/>
    </row>
    <row r="7516" spans="17:34" x14ac:dyDescent="0.35">
      <c r="Q7516" s="218"/>
      <c r="AH7516" s="233"/>
    </row>
    <row r="7517" spans="17:34" x14ac:dyDescent="0.35">
      <c r="Q7517" s="218"/>
      <c r="AH7517" s="233"/>
    </row>
    <row r="7518" spans="17:34" x14ac:dyDescent="0.35">
      <c r="Q7518" s="218"/>
      <c r="AH7518" s="233"/>
    </row>
    <row r="7519" spans="17:34" x14ac:dyDescent="0.35">
      <c r="Q7519" s="218"/>
      <c r="AH7519" s="233"/>
    </row>
    <row r="7520" spans="17:34" x14ac:dyDescent="0.35">
      <c r="Q7520" s="218"/>
      <c r="AH7520" s="233"/>
    </row>
    <row r="7521" spans="17:34" x14ac:dyDescent="0.35">
      <c r="Q7521" s="218"/>
      <c r="AH7521" s="233"/>
    </row>
    <row r="7522" spans="17:34" x14ac:dyDescent="0.35">
      <c r="Q7522" s="218"/>
      <c r="AH7522" s="233"/>
    </row>
    <row r="7523" spans="17:34" x14ac:dyDescent="0.35">
      <c r="Q7523" s="218"/>
      <c r="AH7523" s="233"/>
    </row>
    <row r="7524" spans="17:34" x14ac:dyDescent="0.35">
      <c r="Q7524" s="218"/>
      <c r="AH7524" s="233"/>
    </row>
    <row r="7525" spans="17:34" x14ac:dyDescent="0.35">
      <c r="Q7525" s="218"/>
      <c r="AH7525" s="233"/>
    </row>
    <row r="7526" spans="17:34" x14ac:dyDescent="0.35">
      <c r="Q7526" s="218"/>
      <c r="AH7526" s="233"/>
    </row>
    <row r="7527" spans="17:34" x14ac:dyDescent="0.35">
      <c r="Q7527" s="218"/>
      <c r="AH7527" s="233"/>
    </row>
    <row r="7528" spans="17:34" x14ac:dyDescent="0.35">
      <c r="Q7528" s="218"/>
      <c r="AH7528" s="233"/>
    </row>
    <row r="7529" spans="17:34" x14ac:dyDescent="0.35">
      <c r="Q7529" s="218"/>
      <c r="AH7529" s="233"/>
    </row>
    <row r="7530" spans="17:34" x14ac:dyDescent="0.35">
      <c r="Q7530" s="218"/>
      <c r="AH7530" s="233"/>
    </row>
    <row r="7531" spans="17:34" x14ac:dyDescent="0.35">
      <c r="Q7531" s="218"/>
      <c r="AH7531" s="233"/>
    </row>
    <row r="7532" spans="17:34" x14ac:dyDescent="0.35">
      <c r="Q7532" s="218"/>
      <c r="AH7532" s="233"/>
    </row>
    <row r="7533" spans="17:34" x14ac:dyDescent="0.35">
      <c r="Q7533" s="218"/>
      <c r="AH7533" s="233"/>
    </row>
    <row r="7534" spans="17:34" x14ac:dyDescent="0.35">
      <c r="Q7534" s="218"/>
      <c r="AH7534" s="233"/>
    </row>
    <row r="7535" spans="17:34" x14ac:dyDescent="0.35">
      <c r="Q7535" s="218"/>
      <c r="AH7535" s="233"/>
    </row>
    <row r="7536" spans="17:34" x14ac:dyDescent="0.35">
      <c r="Q7536" s="218"/>
      <c r="AH7536" s="233"/>
    </row>
    <row r="7537" spans="17:34" x14ac:dyDescent="0.35">
      <c r="Q7537" s="218"/>
      <c r="AH7537" s="233"/>
    </row>
    <row r="7538" spans="17:34" x14ac:dyDescent="0.35">
      <c r="Q7538" s="218"/>
      <c r="AH7538" s="233"/>
    </row>
    <row r="7539" spans="17:34" x14ac:dyDescent="0.35">
      <c r="Q7539" s="218"/>
      <c r="AH7539" s="233"/>
    </row>
    <row r="7540" spans="17:34" x14ac:dyDescent="0.35">
      <c r="Q7540" s="218"/>
      <c r="AH7540" s="233"/>
    </row>
    <row r="7541" spans="17:34" x14ac:dyDescent="0.35">
      <c r="Q7541" s="218"/>
      <c r="AH7541" s="233"/>
    </row>
    <row r="7542" spans="17:34" x14ac:dyDescent="0.35">
      <c r="Q7542" s="218"/>
      <c r="AH7542" s="233"/>
    </row>
    <row r="7543" spans="17:34" x14ac:dyDescent="0.35">
      <c r="Q7543" s="218"/>
      <c r="AH7543" s="233"/>
    </row>
    <row r="7544" spans="17:34" x14ac:dyDescent="0.35">
      <c r="Q7544" s="218"/>
      <c r="AH7544" s="233"/>
    </row>
    <row r="7545" spans="17:34" x14ac:dyDescent="0.35">
      <c r="Q7545" s="218"/>
      <c r="AH7545" s="233"/>
    </row>
    <row r="7546" spans="17:34" x14ac:dyDescent="0.35">
      <c r="Q7546" s="218"/>
      <c r="AH7546" s="233"/>
    </row>
    <row r="7547" spans="17:34" x14ac:dyDescent="0.35">
      <c r="Q7547" s="218"/>
      <c r="AH7547" s="233"/>
    </row>
    <row r="7548" spans="17:34" x14ac:dyDescent="0.35">
      <c r="Q7548" s="218"/>
      <c r="AH7548" s="233"/>
    </row>
    <row r="7549" spans="17:34" x14ac:dyDescent="0.35">
      <c r="Q7549" s="218"/>
      <c r="AH7549" s="233"/>
    </row>
    <row r="7550" spans="17:34" x14ac:dyDescent="0.35">
      <c r="Q7550" s="218"/>
      <c r="AH7550" s="233"/>
    </row>
    <row r="7551" spans="17:34" x14ac:dyDescent="0.35">
      <c r="Q7551" s="218"/>
      <c r="AH7551" s="233"/>
    </row>
    <row r="7552" spans="17:34" x14ac:dyDescent="0.35">
      <c r="Q7552" s="218"/>
      <c r="AH7552" s="233"/>
    </row>
    <row r="7553" spans="17:34" x14ac:dyDescent="0.35">
      <c r="Q7553" s="218"/>
      <c r="AH7553" s="233"/>
    </row>
    <row r="7554" spans="17:34" x14ac:dyDescent="0.35">
      <c r="Q7554" s="218"/>
      <c r="AH7554" s="233"/>
    </row>
    <row r="7555" spans="17:34" x14ac:dyDescent="0.35">
      <c r="Q7555" s="218"/>
      <c r="AH7555" s="233"/>
    </row>
    <row r="7556" spans="17:34" x14ac:dyDescent="0.35">
      <c r="Q7556" s="218"/>
      <c r="AH7556" s="233"/>
    </row>
    <row r="7557" spans="17:34" x14ac:dyDescent="0.35">
      <c r="Q7557" s="218"/>
      <c r="AH7557" s="233"/>
    </row>
    <row r="7558" spans="17:34" x14ac:dyDescent="0.35">
      <c r="Q7558" s="218"/>
      <c r="AH7558" s="233"/>
    </row>
    <row r="7559" spans="17:34" x14ac:dyDescent="0.35">
      <c r="Q7559" s="218"/>
      <c r="AH7559" s="233"/>
    </row>
    <row r="7560" spans="17:34" x14ac:dyDescent="0.35">
      <c r="Q7560" s="218"/>
      <c r="AH7560" s="233"/>
    </row>
    <row r="7561" spans="17:34" x14ac:dyDescent="0.35">
      <c r="Q7561" s="218"/>
      <c r="AH7561" s="233"/>
    </row>
    <row r="7562" spans="17:34" x14ac:dyDescent="0.35">
      <c r="Q7562" s="218"/>
      <c r="AH7562" s="233"/>
    </row>
    <row r="7563" spans="17:34" x14ac:dyDescent="0.35">
      <c r="Q7563" s="218"/>
      <c r="AH7563" s="233"/>
    </row>
    <row r="7564" spans="17:34" x14ac:dyDescent="0.35">
      <c r="Q7564" s="218"/>
      <c r="AH7564" s="233"/>
    </row>
    <row r="7565" spans="17:34" x14ac:dyDescent="0.35">
      <c r="Q7565" s="218"/>
      <c r="AH7565" s="233"/>
    </row>
    <row r="7566" spans="17:34" x14ac:dyDescent="0.35">
      <c r="Q7566" s="218"/>
      <c r="AH7566" s="233"/>
    </row>
    <row r="7567" spans="17:34" x14ac:dyDescent="0.35">
      <c r="Q7567" s="218"/>
      <c r="AH7567" s="233"/>
    </row>
    <row r="7568" spans="17:34" x14ac:dyDescent="0.35">
      <c r="Q7568" s="218"/>
      <c r="AH7568" s="233"/>
    </row>
    <row r="7569" spans="17:34" x14ac:dyDescent="0.35">
      <c r="Q7569" s="218"/>
      <c r="AH7569" s="233"/>
    </row>
    <row r="7570" spans="17:34" x14ac:dyDescent="0.35">
      <c r="Q7570" s="218"/>
      <c r="AH7570" s="233"/>
    </row>
    <row r="7571" spans="17:34" x14ac:dyDescent="0.35">
      <c r="Q7571" s="218"/>
      <c r="AH7571" s="233"/>
    </row>
    <row r="7572" spans="17:34" x14ac:dyDescent="0.35">
      <c r="Q7572" s="218"/>
      <c r="AH7572" s="233"/>
    </row>
    <row r="7573" spans="17:34" x14ac:dyDescent="0.35">
      <c r="Q7573" s="218"/>
      <c r="AH7573" s="233"/>
    </row>
    <row r="7574" spans="17:34" x14ac:dyDescent="0.35">
      <c r="Q7574" s="218"/>
      <c r="AH7574" s="233"/>
    </row>
    <row r="7575" spans="17:34" x14ac:dyDescent="0.35">
      <c r="Q7575" s="218"/>
      <c r="AH7575" s="233"/>
    </row>
    <row r="7576" spans="17:34" x14ac:dyDescent="0.35">
      <c r="Q7576" s="218"/>
      <c r="AH7576" s="233"/>
    </row>
    <row r="7577" spans="17:34" x14ac:dyDescent="0.35">
      <c r="Q7577" s="218"/>
      <c r="AH7577" s="233"/>
    </row>
    <row r="7578" spans="17:34" x14ac:dyDescent="0.35">
      <c r="Q7578" s="218"/>
      <c r="AH7578" s="233"/>
    </row>
    <row r="7579" spans="17:34" x14ac:dyDescent="0.35">
      <c r="Q7579" s="218"/>
      <c r="AH7579" s="233"/>
    </row>
    <row r="7580" spans="17:34" x14ac:dyDescent="0.35">
      <c r="Q7580" s="218"/>
      <c r="AH7580" s="233"/>
    </row>
    <row r="7581" spans="17:34" x14ac:dyDescent="0.35">
      <c r="Q7581" s="218"/>
      <c r="AH7581" s="233"/>
    </row>
    <row r="7582" spans="17:34" x14ac:dyDescent="0.35">
      <c r="Q7582" s="218"/>
      <c r="AH7582" s="233"/>
    </row>
    <row r="7583" spans="17:34" x14ac:dyDescent="0.35">
      <c r="Q7583" s="218"/>
      <c r="AH7583" s="233"/>
    </row>
    <row r="7584" spans="17:34" x14ac:dyDescent="0.35">
      <c r="Q7584" s="218"/>
      <c r="AH7584" s="233"/>
    </row>
    <row r="7585" spans="17:34" x14ac:dyDescent="0.35">
      <c r="Q7585" s="218"/>
      <c r="AH7585" s="233"/>
    </row>
    <row r="7586" spans="17:34" x14ac:dyDescent="0.35">
      <c r="Q7586" s="218"/>
      <c r="AH7586" s="233"/>
    </row>
    <row r="7587" spans="17:34" x14ac:dyDescent="0.35">
      <c r="Q7587" s="218"/>
      <c r="AH7587" s="233"/>
    </row>
    <row r="7588" spans="17:34" x14ac:dyDescent="0.35">
      <c r="Q7588" s="218"/>
      <c r="AH7588" s="233"/>
    </row>
    <row r="7589" spans="17:34" x14ac:dyDescent="0.35">
      <c r="Q7589" s="218"/>
      <c r="AH7589" s="233"/>
    </row>
    <row r="7590" spans="17:34" x14ac:dyDescent="0.35">
      <c r="Q7590" s="218"/>
      <c r="AH7590" s="233"/>
    </row>
    <row r="7591" spans="17:34" x14ac:dyDescent="0.35">
      <c r="Q7591" s="218"/>
      <c r="AH7591" s="233"/>
    </row>
    <row r="7592" spans="17:34" x14ac:dyDescent="0.35">
      <c r="Q7592" s="218"/>
      <c r="AH7592" s="233"/>
    </row>
    <row r="7593" spans="17:34" x14ac:dyDescent="0.35">
      <c r="Q7593" s="218"/>
      <c r="AH7593" s="233"/>
    </row>
    <row r="7594" spans="17:34" x14ac:dyDescent="0.35">
      <c r="Q7594" s="218"/>
      <c r="AH7594" s="233"/>
    </row>
    <row r="7595" spans="17:34" x14ac:dyDescent="0.35">
      <c r="Q7595" s="218"/>
      <c r="AH7595" s="233"/>
    </row>
    <row r="7596" spans="17:34" x14ac:dyDescent="0.35">
      <c r="Q7596" s="218"/>
      <c r="AH7596" s="233"/>
    </row>
    <row r="7597" spans="17:34" x14ac:dyDescent="0.35">
      <c r="Q7597" s="218"/>
      <c r="AH7597" s="233"/>
    </row>
    <row r="7598" spans="17:34" x14ac:dyDescent="0.35">
      <c r="Q7598" s="218"/>
      <c r="AH7598" s="233"/>
    </row>
    <row r="7599" spans="17:34" x14ac:dyDescent="0.35">
      <c r="Q7599" s="218"/>
      <c r="AH7599" s="233"/>
    </row>
    <row r="7600" spans="17:34" x14ac:dyDescent="0.35">
      <c r="Q7600" s="218"/>
      <c r="AH7600" s="233"/>
    </row>
    <row r="7601" spans="17:34" x14ac:dyDescent="0.35">
      <c r="Q7601" s="218"/>
      <c r="AH7601" s="233"/>
    </row>
    <row r="7602" spans="17:34" x14ac:dyDescent="0.35">
      <c r="Q7602" s="218"/>
      <c r="AH7602" s="233"/>
    </row>
    <row r="7603" spans="17:34" x14ac:dyDescent="0.35">
      <c r="Q7603" s="218"/>
      <c r="AH7603" s="233"/>
    </row>
    <row r="7604" spans="17:34" x14ac:dyDescent="0.35">
      <c r="Q7604" s="218"/>
      <c r="AH7604" s="233"/>
    </row>
    <row r="7605" spans="17:34" x14ac:dyDescent="0.35">
      <c r="Q7605" s="218"/>
      <c r="AH7605" s="233"/>
    </row>
    <row r="7606" spans="17:34" x14ac:dyDescent="0.35">
      <c r="Q7606" s="218"/>
      <c r="AH7606" s="233"/>
    </row>
    <row r="7607" spans="17:34" x14ac:dyDescent="0.35">
      <c r="Q7607" s="218"/>
      <c r="AH7607" s="233"/>
    </row>
    <row r="7608" spans="17:34" x14ac:dyDescent="0.35">
      <c r="Q7608" s="218"/>
      <c r="AH7608" s="233"/>
    </row>
    <row r="7609" spans="17:34" x14ac:dyDescent="0.35">
      <c r="Q7609" s="218"/>
      <c r="AH7609" s="233"/>
    </row>
    <row r="7610" spans="17:34" x14ac:dyDescent="0.35">
      <c r="Q7610" s="218"/>
      <c r="AH7610" s="233"/>
    </row>
    <row r="7611" spans="17:34" x14ac:dyDescent="0.35">
      <c r="Q7611" s="218"/>
      <c r="AH7611" s="233"/>
    </row>
    <row r="7612" spans="17:34" x14ac:dyDescent="0.35">
      <c r="Q7612" s="218"/>
      <c r="AH7612" s="233"/>
    </row>
    <row r="7613" spans="17:34" x14ac:dyDescent="0.35">
      <c r="Q7613" s="218"/>
      <c r="AH7613" s="233"/>
    </row>
    <row r="7614" spans="17:34" x14ac:dyDescent="0.35">
      <c r="Q7614" s="218"/>
      <c r="AH7614" s="233"/>
    </row>
    <row r="7615" spans="17:34" x14ac:dyDescent="0.35">
      <c r="Q7615" s="218"/>
      <c r="AH7615" s="233"/>
    </row>
    <row r="7616" spans="17:34" x14ac:dyDescent="0.35">
      <c r="Q7616" s="218"/>
      <c r="AH7616" s="233"/>
    </row>
    <row r="7617" spans="17:34" x14ac:dyDescent="0.35">
      <c r="Q7617" s="218"/>
      <c r="AH7617" s="233"/>
    </row>
    <row r="7618" spans="17:34" x14ac:dyDescent="0.35">
      <c r="Q7618" s="218"/>
      <c r="AH7618" s="233"/>
    </row>
    <row r="7619" spans="17:34" x14ac:dyDescent="0.35">
      <c r="Q7619" s="218"/>
      <c r="AH7619" s="233"/>
    </row>
    <row r="7620" spans="17:34" x14ac:dyDescent="0.35">
      <c r="Q7620" s="218"/>
      <c r="AH7620" s="233"/>
    </row>
    <row r="7621" spans="17:34" x14ac:dyDescent="0.35">
      <c r="Q7621" s="218"/>
      <c r="AH7621" s="233"/>
    </row>
    <row r="7622" spans="17:34" x14ac:dyDescent="0.35">
      <c r="Q7622" s="218"/>
      <c r="AH7622" s="233"/>
    </row>
    <row r="7623" spans="17:34" x14ac:dyDescent="0.35">
      <c r="Q7623" s="218"/>
      <c r="AH7623" s="233"/>
    </row>
    <row r="7624" spans="17:34" x14ac:dyDescent="0.35">
      <c r="Q7624" s="218"/>
      <c r="AH7624" s="233"/>
    </row>
    <row r="7625" spans="17:34" x14ac:dyDescent="0.35">
      <c r="Q7625" s="218"/>
      <c r="AH7625" s="233"/>
    </row>
    <row r="7626" spans="17:34" x14ac:dyDescent="0.35">
      <c r="Q7626" s="218"/>
      <c r="AH7626" s="233"/>
    </row>
    <row r="7627" spans="17:34" x14ac:dyDescent="0.35">
      <c r="Q7627" s="218"/>
      <c r="AH7627" s="233"/>
    </row>
    <row r="7628" spans="17:34" x14ac:dyDescent="0.35">
      <c r="Q7628" s="218"/>
      <c r="AH7628" s="233"/>
    </row>
    <row r="7629" spans="17:34" x14ac:dyDescent="0.35">
      <c r="Q7629" s="218"/>
      <c r="AH7629" s="233"/>
    </row>
    <row r="7630" spans="17:34" x14ac:dyDescent="0.35">
      <c r="Q7630" s="218"/>
      <c r="AH7630" s="233"/>
    </row>
    <row r="7631" spans="17:34" x14ac:dyDescent="0.35">
      <c r="Q7631" s="218"/>
      <c r="AH7631" s="233"/>
    </row>
    <row r="7632" spans="17:34" x14ac:dyDescent="0.35">
      <c r="Q7632" s="218"/>
      <c r="AH7632" s="233"/>
    </row>
    <row r="7633" spans="17:34" x14ac:dyDescent="0.35">
      <c r="Q7633" s="218"/>
      <c r="AH7633" s="233"/>
    </row>
    <row r="7634" spans="17:34" x14ac:dyDescent="0.35">
      <c r="Q7634" s="218"/>
      <c r="AH7634" s="233"/>
    </row>
    <row r="7635" spans="17:34" x14ac:dyDescent="0.35">
      <c r="Q7635" s="218"/>
      <c r="AH7635" s="233"/>
    </row>
    <row r="7636" spans="17:34" x14ac:dyDescent="0.35">
      <c r="Q7636" s="218"/>
      <c r="AH7636" s="233"/>
    </row>
    <row r="7637" spans="17:34" x14ac:dyDescent="0.35">
      <c r="Q7637" s="218"/>
      <c r="AH7637" s="233"/>
    </row>
    <row r="7638" spans="17:34" x14ac:dyDescent="0.35">
      <c r="Q7638" s="218"/>
      <c r="AH7638" s="233"/>
    </row>
    <row r="7639" spans="17:34" x14ac:dyDescent="0.35">
      <c r="Q7639" s="218"/>
      <c r="AH7639" s="233"/>
    </row>
    <row r="7640" spans="17:34" x14ac:dyDescent="0.35">
      <c r="Q7640" s="218"/>
      <c r="AH7640" s="233"/>
    </row>
    <row r="7641" spans="17:34" x14ac:dyDescent="0.35">
      <c r="Q7641" s="218"/>
      <c r="AH7641" s="233"/>
    </row>
    <row r="7642" spans="17:34" x14ac:dyDescent="0.35">
      <c r="Q7642" s="218"/>
      <c r="AH7642" s="233"/>
    </row>
    <row r="7643" spans="17:34" x14ac:dyDescent="0.35">
      <c r="Q7643" s="218"/>
      <c r="AH7643" s="233"/>
    </row>
    <row r="7644" spans="17:34" x14ac:dyDescent="0.35">
      <c r="Q7644" s="218"/>
      <c r="AH7644" s="233"/>
    </row>
    <row r="7645" spans="17:34" x14ac:dyDescent="0.35">
      <c r="Q7645" s="218"/>
      <c r="AH7645" s="233"/>
    </row>
    <row r="7646" spans="17:34" x14ac:dyDescent="0.35">
      <c r="Q7646" s="218"/>
      <c r="AH7646" s="233"/>
    </row>
    <row r="7647" spans="17:34" x14ac:dyDescent="0.35">
      <c r="Q7647" s="218"/>
      <c r="AH7647" s="233"/>
    </row>
    <row r="7648" spans="17:34" x14ac:dyDescent="0.35">
      <c r="Q7648" s="218"/>
      <c r="AH7648" s="233"/>
    </row>
    <row r="7649" spans="17:34" x14ac:dyDescent="0.35">
      <c r="Q7649" s="218"/>
      <c r="AH7649" s="233"/>
    </row>
    <row r="7650" spans="17:34" x14ac:dyDescent="0.35">
      <c r="Q7650" s="218"/>
      <c r="AH7650" s="233"/>
    </row>
    <row r="7651" spans="17:34" x14ac:dyDescent="0.35">
      <c r="Q7651" s="218"/>
      <c r="AH7651" s="233"/>
    </row>
    <row r="7652" spans="17:34" x14ac:dyDescent="0.35">
      <c r="Q7652" s="218"/>
      <c r="AH7652" s="233"/>
    </row>
    <row r="7653" spans="17:34" x14ac:dyDescent="0.35">
      <c r="Q7653" s="218"/>
      <c r="AH7653" s="233"/>
    </row>
    <row r="7654" spans="17:34" x14ac:dyDescent="0.35">
      <c r="Q7654" s="218"/>
      <c r="AH7654" s="233"/>
    </row>
    <row r="7655" spans="17:34" x14ac:dyDescent="0.35">
      <c r="Q7655" s="218"/>
      <c r="AH7655" s="233"/>
    </row>
    <row r="7656" spans="17:34" x14ac:dyDescent="0.35">
      <c r="Q7656" s="218"/>
      <c r="AH7656" s="233"/>
    </row>
    <row r="7657" spans="17:34" x14ac:dyDescent="0.35">
      <c r="Q7657" s="218"/>
      <c r="AH7657" s="233"/>
    </row>
    <row r="7658" spans="17:34" x14ac:dyDescent="0.35">
      <c r="Q7658" s="218"/>
      <c r="AH7658" s="233"/>
    </row>
    <row r="7659" spans="17:34" x14ac:dyDescent="0.35">
      <c r="Q7659" s="218"/>
      <c r="AH7659" s="233"/>
    </row>
    <row r="7660" spans="17:34" x14ac:dyDescent="0.35">
      <c r="Q7660" s="218"/>
      <c r="AH7660" s="233"/>
    </row>
    <row r="7661" spans="17:34" x14ac:dyDescent="0.35">
      <c r="Q7661" s="218"/>
      <c r="AH7661" s="233"/>
    </row>
    <row r="7662" spans="17:34" x14ac:dyDescent="0.35">
      <c r="Q7662" s="218"/>
      <c r="AH7662" s="233"/>
    </row>
    <row r="7663" spans="17:34" x14ac:dyDescent="0.35">
      <c r="Q7663" s="218"/>
      <c r="AH7663" s="233"/>
    </row>
    <row r="7664" spans="17:34" x14ac:dyDescent="0.35">
      <c r="Q7664" s="218"/>
      <c r="AH7664" s="233"/>
    </row>
    <row r="7665" spans="17:34" x14ac:dyDescent="0.35">
      <c r="Q7665" s="218"/>
      <c r="AH7665" s="233"/>
    </row>
    <row r="7666" spans="17:34" x14ac:dyDescent="0.35">
      <c r="Q7666" s="218"/>
      <c r="AH7666" s="233"/>
    </row>
    <row r="7667" spans="17:34" x14ac:dyDescent="0.35">
      <c r="Q7667" s="218"/>
      <c r="AH7667" s="233"/>
    </row>
    <row r="7668" spans="17:34" x14ac:dyDescent="0.35">
      <c r="Q7668" s="218"/>
      <c r="AH7668" s="233"/>
    </row>
    <row r="7669" spans="17:34" x14ac:dyDescent="0.35">
      <c r="Q7669" s="218"/>
      <c r="AH7669" s="233"/>
    </row>
    <row r="7670" spans="17:34" x14ac:dyDescent="0.35">
      <c r="Q7670" s="218"/>
      <c r="AH7670" s="233"/>
    </row>
    <row r="7671" spans="17:34" x14ac:dyDescent="0.35">
      <c r="Q7671" s="218"/>
      <c r="AH7671" s="233"/>
    </row>
    <row r="7672" spans="17:34" x14ac:dyDescent="0.35">
      <c r="Q7672" s="218"/>
      <c r="AH7672" s="233"/>
    </row>
    <row r="7673" spans="17:34" x14ac:dyDescent="0.35">
      <c r="Q7673" s="218"/>
      <c r="AH7673" s="233"/>
    </row>
    <row r="7674" spans="17:34" x14ac:dyDescent="0.35">
      <c r="Q7674" s="218"/>
      <c r="AH7674" s="233"/>
    </row>
    <row r="7675" spans="17:34" x14ac:dyDescent="0.35">
      <c r="Q7675" s="218"/>
      <c r="AH7675" s="233"/>
    </row>
    <row r="7676" spans="17:34" x14ac:dyDescent="0.35">
      <c r="Q7676" s="218"/>
      <c r="AH7676" s="233"/>
    </row>
    <row r="7677" spans="17:34" x14ac:dyDescent="0.35">
      <c r="Q7677" s="218"/>
      <c r="AH7677" s="233"/>
    </row>
    <row r="7678" spans="17:34" x14ac:dyDescent="0.35">
      <c r="Q7678" s="218"/>
      <c r="AH7678" s="233"/>
    </row>
    <row r="7679" spans="17:34" x14ac:dyDescent="0.35">
      <c r="Q7679" s="218"/>
      <c r="AH7679" s="233"/>
    </row>
    <row r="7680" spans="17:34" x14ac:dyDescent="0.35">
      <c r="Q7680" s="218"/>
      <c r="AH7680" s="233"/>
    </row>
    <row r="7681" spans="17:34" x14ac:dyDescent="0.35">
      <c r="Q7681" s="218"/>
      <c r="AH7681" s="233"/>
    </row>
    <row r="7682" spans="17:34" x14ac:dyDescent="0.35">
      <c r="Q7682" s="218"/>
      <c r="AH7682" s="233"/>
    </row>
    <row r="7683" spans="17:34" x14ac:dyDescent="0.35">
      <c r="Q7683" s="218"/>
      <c r="AH7683" s="233"/>
    </row>
    <row r="7684" spans="17:34" x14ac:dyDescent="0.35">
      <c r="Q7684" s="218"/>
      <c r="AH7684" s="233"/>
    </row>
    <row r="7685" spans="17:34" x14ac:dyDescent="0.35">
      <c r="Q7685" s="218"/>
      <c r="AH7685" s="233"/>
    </row>
    <row r="7686" spans="17:34" x14ac:dyDescent="0.35">
      <c r="Q7686" s="218"/>
      <c r="AH7686" s="233"/>
    </row>
    <row r="7687" spans="17:34" x14ac:dyDescent="0.35">
      <c r="Q7687" s="218"/>
      <c r="AH7687" s="233"/>
    </row>
    <row r="7688" spans="17:34" x14ac:dyDescent="0.35">
      <c r="Q7688" s="218"/>
      <c r="AH7688" s="233"/>
    </row>
    <row r="7689" spans="17:34" x14ac:dyDescent="0.35">
      <c r="Q7689" s="218"/>
      <c r="AH7689" s="233"/>
    </row>
    <row r="7690" spans="17:34" x14ac:dyDescent="0.35">
      <c r="Q7690" s="218"/>
      <c r="AH7690" s="233"/>
    </row>
    <row r="7691" spans="17:34" x14ac:dyDescent="0.35">
      <c r="Q7691" s="218"/>
      <c r="AH7691" s="233"/>
    </row>
    <row r="7692" spans="17:34" x14ac:dyDescent="0.35">
      <c r="Q7692" s="218"/>
      <c r="AH7692" s="233"/>
    </row>
    <row r="7693" spans="17:34" x14ac:dyDescent="0.35">
      <c r="Q7693" s="218"/>
      <c r="AH7693" s="233"/>
    </row>
    <row r="7694" spans="17:34" x14ac:dyDescent="0.35">
      <c r="Q7694" s="218"/>
      <c r="AH7694" s="233"/>
    </row>
    <row r="7695" spans="17:34" x14ac:dyDescent="0.35">
      <c r="Q7695" s="218"/>
      <c r="AH7695" s="233"/>
    </row>
    <row r="7696" spans="17:34" x14ac:dyDescent="0.35">
      <c r="Q7696" s="218"/>
      <c r="AH7696" s="233"/>
    </row>
    <row r="7697" spans="17:34" x14ac:dyDescent="0.35">
      <c r="Q7697" s="218"/>
      <c r="AH7697" s="233"/>
    </row>
    <row r="7698" spans="17:34" x14ac:dyDescent="0.35">
      <c r="Q7698" s="218"/>
      <c r="AH7698" s="233"/>
    </row>
    <row r="7699" spans="17:34" x14ac:dyDescent="0.35">
      <c r="Q7699" s="218"/>
      <c r="AH7699" s="233"/>
    </row>
    <row r="7700" spans="17:34" x14ac:dyDescent="0.35">
      <c r="Q7700" s="218"/>
      <c r="AH7700" s="233"/>
    </row>
    <row r="7701" spans="17:34" x14ac:dyDescent="0.35">
      <c r="Q7701" s="218"/>
      <c r="AH7701" s="233"/>
    </row>
    <row r="7702" spans="17:34" x14ac:dyDescent="0.35">
      <c r="Q7702" s="218"/>
      <c r="AH7702" s="233"/>
    </row>
    <row r="7703" spans="17:34" x14ac:dyDescent="0.35">
      <c r="Q7703" s="218"/>
      <c r="AH7703" s="233"/>
    </row>
    <row r="7704" spans="17:34" x14ac:dyDescent="0.35">
      <c r="Q7704" s="218"/>
      <c r="AH7704" s="233"/>
    </row>
    <row r="7705" spans="17:34" x14ac:dyDescent="0.35">
      <c r="Q7705" s="218"/>
      <c r="AH7705" s="233"/>
    </row>
    <row r="7706" spans="17:34" x14ac:dyDescent="0.35">
      <c r="Q7706" s="218"/>
      <c r="AH7706" s="233"/>
    </row>
    <row r="7707" spans="17:34" x14ac:dyDescent="0.35">
      <c r="Q7707" s="218"/>
      <c r="AH7707" s="233"/>
    </row>
    <row r="7708" spans="17:34" x14ac:dyDescent="0.35">
      <c r="Q7708" s="218"/>
      <c r="AH7708" s="233"/>
    </row>
    <row r="7709" spans="17:34" x14ac:dyDescent="0.35">
      <c r="Q7709" s="218"/>
      <c r="AH7709" s="233"/>
    </row>
    <row r="7710" spans="17:34" x14ac:dyDescent="0.35">
      <c r="Q7710" s="218"/>
      <c r="AH7710" s="233"/>
    </row>
    <row r="7711" spans="17:34" x14ac:dyDescent="0.35">
      <c r="Q7711" s="218"/>
      <c r="AH7711" s="233"/>
    </row>
    <row r="7712" spans="17:34" x14ac:dyDescent="0.35">
      <c r="Q7712" s="218"/>
      <c r="AH7712" s="233"/>
    </row>
    <row r="7713" spans="17:34" x14ac:dyDescent="0.35">
      <c r="Q7713" s="218"/>
      <c r="AH7713" s="233"/>
    </row>
    <row r="7714" spans="17:34" x14ac:dyDescent="0.35">
      <c r="Q7714" s="218"/>
      <c r="AH7714" s="233"/>
    </row>
    <row r="7715" spans="17:34" x14ac:dyDescent="0.35">
      <c r="Q7715" s="218"/>
      <c r="AH7715" s="233"/>
    </row>
    <row r="7716" spans="17:34" x14ac:dyDescent="0.35">
      <c r="Q7716" s="218"/>
      <c r="AH7716" s="233"/>
    </row>
    <row r="7717" spans="17:34" x14ac:dyDescent="0.35">
      <c r="Q7717" s="218"/>
      <c r="AH7717" s="233"/>
    </row>
    <row r="7718" spans="17:34" x14ac:dyDescent="0.35">
      <c r="Q7718" s="218"/>
      <c r="AH7718" s="233"/>
    </row>
    <row r="7719" spans="17:34" x14ac:dyDescent="0.35">
      <c r="Q7719" s="218"/>
      <c r="AH7719" s="233"/>
    </row>
    <row r="7720" spans="17:34" x14ac:dyDescent="0.35">
      <c r="Q7720" s="218"/>
      <c r="AH7720" s="233"/>
    </row>
    <row r="7721" spans="17:34" x14ac:dyDescent="0.35">
      <c r="Q7721" s="218"/>
      <c r="AH7721" s="233"/>
    </row>
    <row r="7722" spans="17:34" x14ac:dyDescent="0.35">
      <c r="Q7722" s="218"/>
      <c r="AH7722" s="233"/>
    </row>
    <row r="7723" spans="17:34" x14ac:dyDescent="0.35">
      <c r="Q7723" s="218"/>
      <c r="AH7723" s="233"/>
    </row>
    <row r="7724" spans="17:34" x14ac:dyDescent="0.35">
      <c r="Q7724" s="218"/>
      <c r="AH7724" s="233"/>
    </row>
    <row r="7725" spans="17:34" x14ac:dyDescent="0.35">
      <c r="Q7725" s="218"/>
      <c r="AH7725" s="233"/>
    </row>
    <row r="7726" spans="17:34" x14ac:dyDescent="0.35">
      <c r="Q7726" s="218"/>
      <c r="AH7726" s="233"/>
    </row>
    <row r="7727" spans="17:34" x14ac:dyDescent="0.35">
      <c r="Q7727" s="218"/>
      <c r="AH7727" s="233"/>
    </row>
    <row r="7728" spans="17:34" x14ac:dyDescent="0.35">
      <c r="Q7728" s="218"/>
      <c r="AH7728" s="233"/>
    </row>
    <row r="7729" spans="17:34" x14ac:dyDescent="0.35">
      <c r="Q7729" s="218"/>
      <c r="AH7729" s="233"/>
    </row>
    <row r="7730" spans="17:34" x14ac:dyDescent="0.35">
      <c r="Q7730" s="218"/>
      <c r="AH7730" s="233"/>
    </row>
    <row r="7731" spans="17:34" x14ac:dyDescent="0.35">
      <c r="Q7731" s="218"/>
      <c r="AH7731" s="233"/>
    </row>
    <row r="7732" spans="17:34" x14ac:dyDescent="0.35">
      <c r="Q7732" s="218"/>
      <c r="AH7732" s="233"/>
    </row>
    <row r="7733" spans="17:34" x14ac:dyDescent="0.35">
      <c r="Q7733" s="218"/>
      <c r="AH7733" s="233"/>
    </row>
    <row r="7734" spans="17:34" x14ac:dyDescent="0.35">
      <c r="Q7734" s="218"/>
      <c r="AH7734" s="233"/>
    </row>
    <row r="7735" spans="17:34" x14ac:dyDescent="0.35">
      <c r="Q7735" s="218"/>
      <c r="AH7735" s="233"/>
    </row>
    <row r="7736" spans="17:34" x14ac:dyDescent="0.35">
      <c r="Q7736" s="218"/>
      <c r="AH7736" s="233"/>
    </row>
    <row r="7737" spans="17:34" x14ac:dyDescent="0.35">
      <c r="Q7737" s="218"/>
      <c r="AH7737" s="233"/>
    </row>
    <row r="7738" spans="17:34" x14ac:dyDescent="0.35">
      <c r="Q7738" s="218"/>
      <c r="AH7738" s="233"/>
    </row>
    <row r="7739" spans="17:34" x14ac:dyDescent="0.35">
      <c r="Q7739" s="218"/>
      <c r="AH7739" s="233"/>
    </row>
    <row r="7740" spans="17:34" x14ac:dyDescent="0.35">
      <c r="Q7740" s="218"/>
      <c r="AH7740" s="233"/>
    </row>
    <row r="7741" spans="17:34" x14ac:dyDescent="0.35">
      <c r="Q7741" s="218"/>
      <c r="AH7741" s="233"/>
    </row>
    <row r="7742" spans="17:34" x14ac:dyDescent="0.35">
      <c r="Q7742" s="218"/>
      <c r="AH7742" s="233"/>
    </row>
    <row r="7743" spans="17:34" x14ac:dyDescent="0.35">
      <c r="Q7743" s="218"/>
      <c r="AH7743" s="233"/>
    </row>
    <row r="7744" spans="17:34" x14ac:dyDescent="0.35">
      <c r="Q7744" s="218"/>
      <c r="AH7744" s="233"/>
    </row>
    <row r="7745" spans="17:34" x14ac:dyDescent="0.35">
      <c r="Q7745" s="218"/>
      <c r="AH7745" s="233"/>
    </row>
    <row r="7746" spans="17:34" x14ac:dyDescent="0.35">
      <c r="Q7746" s="218"/>
      <c r="AH7746" s="233"/>
    </row>
    <row r="7747" spans="17:34" x14ac:dyDescent="0.35">
      <c r="Q7747" s="218"/>
      <c r="AH7747" s="233"/>
    </row>
    <row r="7748" spans="17:34" x14ac:dyDescent="0.35">
      <c r="Q7748" s="218"/>
      <c r="AH7748" s="233"/>
    </row>
    <row r="7749" spans="17:34" x14ac:dyDescent="0.35">
      <c r="Q7749" s="218"/>
      <c r="AH7749" s="233"/>
    </row>
    <row r="7750" spans="17:34" x14ac:dyDescent="0.35">
      <c r="Q7750" s="218"/>
      <c r="AH7750" s="233"/>
    </row>
    <row r="7751" spans="17:34" x14ac:dyDescent="0.35">
      <c r="Q7751" s="218"/>
      <c r="AH7751" s="233"/>
    </row>
    <row r="7752" spans="17:34" x14ac:dyDescent="0.35">
      <c r="Q7752" s="218"/>
      <c r="AH7752" s="233"/>
    </row>
    <row r="7753" spans="17:34" x14ac:dyDescent="0.35">
      <c r="Q7753" s="218"/>
      <c r="AH7753" s="233"/>
    </row>
    <row r="7754" spans="17:34" x14ac:dyDescent="0.35">
      <c r="Q7754" s="218"/>
      <c r="AH7754" s="233"/>
    </row>
    <row r="7755" spans="17:34" x14ac:dyDescent="0.35">
      <c r="Q7755" s="218"/>
      <c r="AH7755" s="233"/>
    </row>
    <row r="7756" spans="17:34" x14ac:dyDescent="0.35">
      <c r="Q7756" s="218"/>
      <c r="AH7756" s="233"/>
    </row>
    <row r="7757" spans="17:34" x14ac:dyDescent="0.35">
      <c r="Q7757" s="218"/>
      <c r="AH7757" s="233"/>
    </row>
    <row r="7758" spans="17:34" x14ac:dyDescent="0.35">
      <c r="Q7758" s="218"/>
      <c r="AH7758" s="233"/>
    </row>
    <row r="7759" spans="17:34" x14ac:dyDescent="0.35">
      <c r="Q7759" s="218"/>
      <c r="AH7759" s="233"/>
    </row>
    <row r="7760" spans="17:34" x14ac:dyDescent="0.35">
      <c r="Q7760" s="218"/>
      <c r="AH7760" s="233"/>
    </row>
    <row r="7761" spans="17:34" x14ac:dyDescent="0.35">
      <c r="Q7761" s="218"/>
      <c r="AH7761" s="233"/>
    </row>
    <row r="7762" spans="17:34" x14ac:dyDescent="0.35">
      <c r="Q7762" s="218"/>
      <c r="AH7762" s="233"/>
    </row>
    <row r="7763" spans="17:34" x14ac:dyDescent="0.35">
      <c r="Q7763" s="218"/>
      <c r="AH7763" s="233"/>
    </row>
    <row r="7764" spans="17:34" x14ac:dyDescent="0.35">
      <c r="Q7764" s="218"/>
      <c r="AH7764" s="233"/>
    </row>
    <row r="7765" spans="17:34" x14ac:dyDescent="0.35">
      <c r="Q7765" s="218"/>
      <c r="AH7765" s="233"/>
    </row>
    <row r="7766" spans="17:34" x14ac:dyDescent="0.35">
      <c r="Q7766" s="218"/>
      <c r="AH7766" s="233"/>
    </row>
    <row r="7767" spans="17:34" x14ac:dyDescent="0.35">
      <c r="Q7767" s="218"/>
      <c r="AH7767" s="233"/>
    </row>
    <row r="7768" spans="17:34" x14ac:dyDescent="0.35">
      <c r="Q7768" s="218"/>
      <c r="AH7768" s="233"/>
    </row>
    <row r="7769" spans="17:34" x14ac:dyDescent="0.35">
      <c r="Q7769" s="218"/>
      <c r="AH7769" s="233"/>
    </row>
    <row r="7770" spans="17:34" x14ac:dyDescent="0.35">
      <c r="Q7770" s="218"/>
      <c r="AH7770" s="233"/>
    </row>
    <row r="7771" spans="17:34" x14ac:dyDescent="0.35">
      <c r="Q7771" s="218"/>
      <c r="AH7771" s="233"/>
    </row>
    <row r="7772" spans="17:34" x14ac:dyDescent="0.35">
      <c r="Q7772" s="218"/>
      <c r="AH7772" s="233"/>
    </row>
    <row r="7773" spans="17:34" x14ac:dyDescent="0.35">
      <c r="Q7773" s="218"/>
      <c r="AH7773" s="233"/>
    </row>
    <row r="7774" spans="17:34" x14ac:dyDescent="0.35">
      <c r="Q7774" s="218"/>
      <c r="AH7774" s="233"/>
    </row>
    <row r="7775" spans="17:34" x14ac:dyDescent="0.35">
      <c r="Q7775" s="218"/>
      <c r="AH7775" s="233"/>
    </row>
    <row r="7776" spans="17:34" x14ac:dyDescent="0.35">
      <c r="Q7776" s="218"/>
      <c r="AH7776" s="233"/>
    </row>
    <row r="7777" spans="17:34" x14ac:dyDescent="0.35">
      <c r="Q7777" s="218"/>
      <c r="AH7777" s="233"/>
    </row>
    <row r="7778" spans="17:34" x14ac:dyDescent="0.35">
      <c r="Q7778" s="218"/>
      <c r="AH7778" s="233"/>
    </row>
    <row r="7779" spans="17:34" x14ac:dyDescent="0.35">
      <c r="Q7779" s="218"/>
      <c r="AH7779" s="233"/>
    </row>
    <row r="7780" spans="17:34" x14ac:dyDescent="0.35">
      <c r="Q7780" s="218"/>
      <c r="AH7780" s="233"/>
    </row>
    <row r="7781" spans="17:34" x14ac:dyDescent="0.35">
      <c r="Q7781" s="218"/>
      <c r="AH7781" s="233"/>
    </row>
    <row r="7782" spans="17:34" x14ac:dyDescent="0.35">
      <c r="Q7782" s="218"/>
      <c r="AH7782" s="233"/>
    </row>
    <row r="7783" spans="17:34" x14ac:dyDescent="0.35">
      <c r="Q7783" s="218"/>
      <c r="AH7783" s="233"/>
    </row>
    <row r="7784" spans="17:34" x14ac:dyDescent="0.35">
      <c r="Q7784" s="218"/>
      <c r="AH7784" s="233"/>
    </row>
    <row r="7785" spans="17:34" x14ac:dyDescent="0.35">
      <c r="Q7785" s="218"/>
      <c r="AH7785" s="233"/>
    </row>
    <row r="7786" spans="17:34" x14ac:dyDescent="0.35">
      <c r="Q7786" s="218"/>
      <c r="AH7786" s="233"/>
    </row>
    <row r="7787" spans="17:34" x14ac:dyDescent="0.35">
      <c r="Q7787" s="218"/>
      <c r="AH7787" s="233"/>
    </row>
    <row r="7788" spans="17:34" x14ac:dyDescent="0.35">
      <c r="Q7788" s="218"/>
      <c r="AH7788" s="233"/>
    </row>
    <row r="7789" spans="17:34" x14ac:dyDescent="0.35">
      <c r="Q7789" s="218"/>
      <c r="AH7789" s="233"/>
    </row>
    <row r="7790" spans="17:34" x14ac:dyDescent="0.35">
      <c r="Q7790" s="218"/>
      <c r="AH7790" s="233"/>
    </row>
    <row r="7791" spans="17:34" x14ac:dyDescent="0.35">
      <c r="Q7791" s="218"/>
      <c r="AH7791" s="233"/>
    </row>
    <row r="7792" spans="17:34" x14ac:dyDescent="0.35">
      <c r="Q7792" s="218"/>
      <c r="AH7792" s="233"/>
    </row>
    <row r="7793" spans="17:34" x14ac:dyDescent="0.35">
      <c r="Q7793" s="218"/>
      <c r="AH7793" s="233"/>
    </row>
    <row r="7794" spans="17:34" x14ac:dyDescent="0.35">
      <c r="Q7794" s="218"/>
      <c r="AH7794" s="233"/>
    </row>
    <row r="7795" spans="17:34" x14ac:dyDescent="0.35">
      <c r="Q7795" s="218"/>
      <c r="AH7795" s="233"/>
    </row>
    <row r="7796" spans="17:34" x14ac:dyDescent="0.35">
      <c r="Q7796" s="218"/>
      <c r="AH7796" s="233"/>
    </row>
    <row r="7797" spans="17:34" x14ac:dyDescent="0.35">
      <c r="Q7797" s="218"/>
      <c r="AH7797" s="233"/>
    </row>
    <row r="7798" spans="17:34" x14ac:dyDescent="0.35">
      <c r="Q7798" s="218"/>
      <c r="AH7798" s="233"/>
    </row>
    <row r="7799" spans="17:34" x14ac:dyDescent="0.35">
      <c r="Q7799" s="218"/>
      <c r="AH7799" s="233"/>
    </row>
    <row r="7800" spans="17:34" x14ac:dyDescent="0.35">
      <c r="Q7800" s="218"/>
      <c r="AH7800" s="233"/>
    </row>
    <row r="7801" spans="17:34" x14ac:dyDescent="0.35">
      <c r="Q7801" s="218"/>
      <c r="AH7801" s="233"/>
    </row>
    <row r="7802" spans="17:34" x14ac:dyDescent="0.35">
      <c r="Q7802" s="218"/>
      <c r="AH7802" s="233"/>
    </row>
    <row r="7803" spans="17:34" x14ac:dyDescent="0.35">
      <c r="Q7803" s="218"/>
      <c r="AH7803" s="233"/>
    </row>
    <row r="7804" spans="17:34" x14ac:dyDescent="0.35">
      <c r="Q7804" s="218"/>
      <c r="AH7804" s="233"/>
    </row>
    <row r="7805" spans="17:34" x14ac:dyDescent="0.35">
      <c r="Q7805" s="218"/>
      <c r="AH7805" s="233"/>
    </row>
    <row r="7806" spans="17:34" x14ac:dyDescent="0.35">
      <c r="Q7806" s="218"/>
      <c r="AH7806" s="233"/>
    </row>
    <row r="7807" spans="17:34" x14ac:dyDescent="0.35">
      <c r="Q7807" s="218"/>
      <c r="AH7807" s="233"/>
    </row>
    <row r="7808" spans="17:34" x14ac:dyDescent="0.35">
      <c r="Q7808" s="218"/>
      <c r="AH7808" s="233"/>
    </row>
    <row r="7809" spans="17:34" x14ac:dyDescent="0.35">
      <c r="Q7809" s="218"/>
      <c r="AH7809" s="233"/>
    </row>
    <row r="7810" spans="17:34" x14ac:dyDescent="0.35">
      <c r="Q7810" s="218"/>
      <c r="AH7810" s="233"/>
    </row>
    <row r="7811" spans="17:34" x14ac:dyDescent="0.35">
      <c r="Q7811" s="218"/>
      <c r="AH7811" s="233"/>
    </row>
    <row r="7812" spans="17:34" x14ac:dyDescent="0.35">
      <c r="Q7812" s="218"/>
      <c r="AH7812" s="233"/>
    </row>
    <row r="7813" spans="17:34" x14ac:dyDescent="0.35">
      <c r="Q7813" s="218"/>
      <c r="AH7813" s="233"/>
    </row>
    <row r="7814" spans="17:34" x14ac:dyDescent="0.35">
      <c r="Q7814" s="218"/>
      <c r="AH7814" s="233"/>
    </row>
    <row r="7815" spans="17:34" x14ac:dyDescent="0.35">
      <c r="Q7815" s="218"/>
      <c r="AH7815" s="233"/>
    </row>
    <row r="7816" spans="17:34" x14ac:dyDescent="0.35">
      <c r="Q7816" s="218"/>
      <c r="AH7816" s="233"/>
    </row>
    <row r="7817" spans="17:34" x14ac:dyDescent="0.35">
      <c r="Q7817" s="218"/>
      <c r="AH7817" s="233"/>
    </row>
    <row r="7818" spans="17:34" x14ac:dyDescent="0.35">
      <c r="Q7818" s="218"/>
      <c r="AH7818" s="233"/>
    </row>
    <row r="7819" spans="17:34" x14ac:dyDescent="0.35">
      <c r="Q7819" s="218"/>
      <c r="AH7819" s="233"/>
    </row>
    <row r="7820" spans="17:34" x14ac:dyDescent="0.35">
      <c r="Q7820" s="218"/>
      <c r="AH7820" s="233"/>
    </row>
    <row r="7821" spans="17:34" x14ac:dyDescent="0.35">
      <c r="Q7821" s="218"/>
      <c r="AH7821" s="233"/>
    </row>
    <row r="7822" spans="17:34" x14ac:dyDescent="0.35">
      <c r="Q7822" s="218"/>
      <c r="AH7822" s="233"/>
    </row>
    <row r="7823" spans="17:34" x14ac:dyDescent="0.35">
      <c r="Q7823" s="218"/>
      <c r="AH7823" s="233"/>
    </row>
    <row r="7824" spans="17:34" x14ac:dyDescent="0.35">
      <c r="Q7824" s="218"/>
      <c r="AH7824" s="233"/>
    </row>
    <row r="7825" spans="17:34" x14ac:dyDescent="0.35">
      <c r="Q7825" s="218"/>
      <c r="AH7825" s="233"/>
    </row>
    <row r="7826" spans="17:34" x14ac:dyDescent="0.35">
      <c r="Q7826" s="218"/>
      <c r="AH7826" s="233"/>
    </row>
    <row r="7827" spans="17:34" x14ac:dyDescent="0.35">
      <c r="Q7827" s="218"/>
      <c r="AH7827" s="233"/>
    </row>
    <row r="7828" spans="17:34" x14ac:dyDescent="0.35">
      <c r="Q7828" s="218"/>
      <c r="AH7828" s="233"/>
    </row>
    <row r="7829" spans="17:34" x14ac:dyDescent="0.35">
      <c r="Q7829" s="218"/>
      <c r="AH7829" s="233"/>
    </row>
    <row r="7830" spans="17:34" x14ac:dyDescent="0.35">
      <c r="Q7830" s="218"/>
      <c r="AH7830" s="233"/>
    </row>
    <row r="7831" spans="17:34" x14ac:dyDescent="0.35">
      <c r="Q7831" s="218"/>
      <c r="AH7831" s="233"/>
    </row>
    <row r="7832" spans="17:34" x14ac:dyDescent="0.35">
      <c r="Q7832" s="218"/>
      <c r="AH7832" s="233"/>
    </row>
    <row r="7833" spans="17:34" x14ac:dyDescent="0.35">
      <c r="Q7833" s="218"/>
      <c r="AH7833" s="233"/>
    </row>
    <row r="7834" spans="17:34" x14ac:dyDescent="0.35">
      <c r="Q7834" s="218"/>
      <c r="AH7834" s="233"/>
    </row>
    <row r="7835" spans="17:34" x14ac:dyDescent="0.35">
      <c r="Q7835" s="218"/>
      <c r="AH7835" s="233"/>
    </row>
    <row r="7836" spans="17:34" x14ac:dyDescent="0.35">
      <c r="Q7836" s="218"/>
      <c r="AH7836" s="233"/>
    </row>
    <row r="7837" spans="17:34" x14ac:dyDescent="0.35">
      <c r="Q7837" s="218"/>
      <c r="AH7837" s="233"/>
    </row>
    <row r="7838" spans="17:34" x14ac:dyDescent="0.35">
      <c r="Q7838" s="218"/>
      <c r="AH7838" s="233"/>
    </row>
    <row r="7839" spans="17:34" x14ac:dyDescent="0.35">
      <c r="Q7839" s="218"/>
      <c r="AH7839" s="233"/>
    </row>
    <row r="7840" spans="17:34" x14ac:dyDescent="0.35">
      <c r="Q7840" s="218"/>
      <c r="AH7840" s="233"/>
    </row>
    <row r="7841" spans="17:34" x14ac:dyDescent="0.35">
      <c r="Q7841" s="218"/>
      <c r="AH7841" s="233"/>
    </row>
    <row r="7842" spans="17:34" x14ac:dyDescent="0.35">
      <c r="Q7842" s="218"/>
      <c r="AH7842" s="233"/>
    </row>
    <row r="7843" spans="17:34" x14ac:dyDescent="0.35">
      <c r="Q7843" s="218"/>
      <c r="AH7843" s="233"/>
    </row>
    <row r="7844" spans="17:34" x14ac:dyDescent="0.35">
      <c r="Q7844" s="218"/>
      <c r="AH7844" s="233"/>
    </row>
    <row r="7845" spans="17:34" x14ac:dyDescent="0.35">
      <c r="Q7845" s="218"/>
      <c r="AH7845" s="233"/>
    </row>
    <row r="7846" spans="17:34" x14ac:dyDescent="0.35">
      <c r="Q7846" s="218"/>
      <c r="AH7846" s="233"/>
    </row>
    <row r="7847" spans="17:34" x14ac:dyDescent="0.35">
      <c r="Q7847" s="218"/>
      <c r="AH7847" s="233"/>
    </row>
    <row r="7848" spans="17:34" x14ac:dyDescent="0.35">
      <c r="Q7848" s="218"/>
      <c r="AH7848" s="233"/>
    </row>
    <row r="7849" spans="17:34" x14ac:dyDescent="0.35">
      <c r="Q7849" s="218"/>
      <c r="AH7849" s="233"/>
    </row>
    <row r="7850" spans="17:34" x14ac:dyDescent="0.35">
      <c r="Q7850" s="218"/>
      <c r="AH7850" s="233"/>
    </row>
    <row r="7851" spans="17:34" x14ac:dyDescent="0.35">
      <c r="Q7851" s="218"/>
      <c r="AH7851" s="233"/>
    </row>
    <row r="7852" spans="17:34" x14ac:dyDescent="0.35">
      <c r="Q7852" s="218"/>
      <c r="AH7852" s="233"/>
    </row>
    <row r="7853" spans="17:34" x14ac:dyDescent="0.35">
      <c r="Q7853" s="218"/>
      <c r="AH7853" s="233"/>
    </row>
    <row r="7854" spans="17:34" x14ac:dyDescent="0.35">
      <c r="Q7854" s="218"/>
      <c r="AH7854" s="233"/>
    </row>
    <row r="7855" spans="17:34" x14ac:dyDescent="0.35">
      <c r="Q7855" s="218"/>
      <c r="AH7855" s="233"/>
    </row>
    <row r="7856" spans="17:34" x14ac:dyDescent="0.35">
      <c r="Q7856" s="218"/>
      <c r="AH7856" s="233"/>
    </row>
    <row r="7857" spans="17:34" x14ac:dyDescent="0.35">
      <c r="Q7857" s="218"/>
      <c r="AH7857" s="233"/>
    </row>
    <row r="7858" spans="17:34" x14ac:dyDescent="0.35">
      <c r="Q7858" s="218"/>
      <c r="AH7858" s="233"/>
    </row>
    <row r="7859" spans="17:34" x14ac:dyDescent="0.35">
      <c r="Q7859" s="218"/>
      <c r="AH7859" s="233"/>
    </row>
    <row r="7860" spans="17:34" x14ac:dyDescent="0.35">
      <c r="Q7860" s="218"/>
      <c r="AH7860" s="233"/>
    </row>
    <row r="7861" spans="17:34" x14ac:dyDescent="0.35">
      <c r="Q7861" s="218"/>
      <c r="AH7861" s="233"/>
    </row>
    <row r="7862" spans="17:34" x14ac:dyDescent="0.35">
      <c r="Q7862" s="218"/>
      <c r="AH7862" s="233"/>
    </row>
    <row r="7863" spans="17:34" x14ac:dyDescent="0.35">
      <c r="Q7863" s="218"/>
      <c r="AH7863" s="233"/>
    </row>
    <row r="7864" spans="17:34" x14ac:dyDescent="0.35">
      <c r="Q7864" s="218"/>
      <c r="AH7864" s="233"/>
    </row>
    <row r="7865" spans="17:34" x14ac:dyDescent="0.35">
      <c r="Q7865" s="218"/>
      <c r="AH7865" s="233"/>
    </row>
    <row r="7866" spans="17:34" x14ac:dyDescent="0.35">
      <c r="Q7866" s="218"/>
      <c r="AH7866" s="233"/>
    </row>
    <row r="7867" spans="17:34" x14ac:dyDescent="0.35">
      <c r="Q7867" s="218"/>
      <c r="AH7867" s="233"/>
    </row>
    <row r="7868" spans="17:34" x14ac:dyDescent="0.35">
      <c r="Q7868" s="218"/>
      <c r="AH7868" s="233"/>
    </row>
    <row r="7869" spans="17:34" x14ac:dyDescent="0.35">
      <c r="Q7869" s="218"/>
      <c r="AH7869" s="233"/>
    </row>
    <row r="7870" spans="17:34" x14ac:dyDescent="0.35">
      <c r="Q7870" s="218"/>
      <c r="AH7870" s="233"/>
    </row>
    <row r="7871" spans="17:34" x14ac:dyDescent="0.35">
      <c r="Q7871" s="218"/>
      <c r="AH7871" s="233"/>
    </row>
    <row r="7872" spans="17:34" x14ac:dyDescent="0.35">
      <c r="Q7872" s="218"/>
      <c r="AH7872" s="233"/>
    </row>
    <row r="7873" spans="17:34" x14ac:dyDescent="0.35">
      <c r="Q7873" s="218"/>
      <c r="AH7873" s="233"/>
    </row>
    <row r="7874" spans="17:34" x14ac:dyDescent="0.35">
      <c r="Q7874" s="218"/>
      <c r="AH7874" s="233"/>
    </row>
    <row r="7875" spans="17:34" x14ac:dyDescent="0.35">
      <c r="Q7875" s="218"/>
      <c r="AH7875" s="233"/>
    </row>
    <row r="7876" spans="17:34" x14ac:dyDescent="0.35">
      <c r="Q7876" s="218"/>
      <c r="AH7876" s="233"/>
    </row>
    <row r="7877" spans="17:34" x14ac:dyDescent="0.35">
      <c r="Q7877" s="218"/>
      <c r="AH7877" s="233"/>
    </row>
    <row r="7878" spans="17:34" x14ac:dyDescent="0.35">
      <c r="Q7878" s="218"/>
      <c r="AH7878" s="233"/>
    </row>
    <row r="7879" spans="17:34" x14ac:dyDescent="0.35">
      <c r="Q7879" s="218"/>
      <c r="AH7879" s="233"/>
    </row>
    <row r="7880" spans="17:34" x14ac:dyDescent="0.35">
      <c r="Q7880" s="218"/>
      <c r="AH7880" s="233"/>
    </row>
    <row r="7881" spans="17:34" x14ac:dyDescent="0.35">
      <c r="Q7881" s="218"/>
      <c r="AH7881" s="233"/>
    </row>
    <row r="7882" spans="17:34" x14ac:dyDescent="0.35">
      <c r="Q7882" s="218"/>
      <c r="AH7882" s="233"/>
    </row>
    <row r="7883" spans="17:34" x14ac:dyDescent="0.35">
      <c r="Q7883" s="218"/>
      <c r="AH7883" s="233"/>
    </row>
    <row r="7884" spans="17:34" x14ac:dyDescent="0.35">
      <c r="Q7884" s="218"/>
      <c r="AH7884" s="233"/>
    </row>
    <row r="7885" spans="17:34" x14ac:dyDescent="0.35">
      <c r="Q7885" s="218"/>
      <c r="AH7885" s="233"/>
    </row>
    <row r="7886" spans="17:34" x14ac:dyDescent="0.35">
      <c r="Q7886" s="218"/>
      <c r="AH7886" s="233"/>
    </row>
    <row r="7887" spans="17:34" x14ac:dyDescent="0.35">
      <c r="Q7887" s="218"/>
      <c r="AH7887" s="233"/>
    </row>
    <row r="7888" spans="17:34" x14ac:dyDescent="0.35">
      <c r="Q7888" s="218"/>
      <c r="AH7888" s="233"/>
    </row>
    <row r="7889" spans="17:34" x14ac:dyDescent="0.35">
      <c r="Q7889" s="218"/>
      <c r="AH7889" s="233"/>
    </row>
    <row r="7890" spans="17:34" x14ac:dyDescent="0.35">
      <c r="Q7890" s="218"/>
      <c r="AH7890" s="233"/>
    </row>
    <row r="7891" spans="17:34" x14ac:dyDescent="0.35">
      <c r="Q7891" s="218"/>
      <c r="AH7891" s="233"/>
    </row>
    <row r="7892" spans="17:34" x14ac:dyDescent="0.35">
      <c r="Q7892" s="218"/>
      <c r="AH7892" s="233"/>
    </row>
    <row r="7893" spans="17:34" x14ac:dyDescent="0.35">
      <c r="Q7893" s="218"/>
      <c r="AH7893" s="233"/>
    </row>
    <row r="7894" spans="17:34" x14ac:dyDescent="0.35">
      <c r="Q7894" s="218"/>
      <c r="AH7894" s="233"/>
    </row>
    <row r="7895" spans="17:34" x14ac:dyDescent="0.35">
      <c r="Q7895" s="218"/>
      <c r="AH7895" s="233"/>
    </row>
    <row r="7896" spans="17:34" x14ac:dyDescent="0.35">
      <c r="Q7896" s="218"/>
      <c r="AH7896" s="233"/>
    </row>
    <row r="7897" spans="17:34" x14ac:dyDescent="0.35">
      <c r="Q7897" s="218"/>
      <c r="AH7897" s="233"/>
    </row>
    <row r="7898" spans="17:34" x14ac:dyDescent="0.35">
      <c r="Q7898" s="218"/>
      <c r="AH7898" s="233"/>
    </row>
    <row r="7899" spans="17:34" x14ac:dyDescent="0.35">
      <c r="Q7899" s="218"/>
      <c r="AH7899" s="233"/>
    </row>
    <row r="7900" spans="17:34" x14ac:dyDescent="0.35">
      <c r="Q7900" s="218"/>
      <c r="AH7900" s="233"/>
    </row>
    <row r="7901" spans="17:34" x14ac:dyDescent="0.35">
      <c r="Q7901" s="218"/>
      <c r="AH7901" s="233"/>
    </row>
    <row r="7902" spans="17:34" x14ac:dyDescent="0.35">
      <c r="Q7902" s="218"/>
      <c r="AH7902" s="233"/>
    </row>
    <row r="7903" spans="17:34" x14ac:dyDescent="0.35">
      <c r="Q7903" s="218"/>
      <c r="AH7903" s="233"/>
    </row>
    <row r="7904" spans="17:34" x14ac:dyDescent="0.35">
      <c r="Q7904" s="218"/>
      <c r="AH7904" s="233"/>
    </row>
    <row r="7905" spans="17:34" x14ac:dyDescent="0.35">
      <c r="Q7905" s="218"/>
      <c r="AH7905" s="233"/>
    </row>
    <row r="7906" spans="17:34" x14ac:dyDescent="0.35">
      <c r="Q7906" s="218"/>
      <c r="AH7906" s="233"/>
    </row>
    <row r="7907" spans="17:34" x14ac:dyDescent="0.35">
      <c r="Q7907" s="218"/>
      <c r="AH7907" s="233"/>
    </row>
    <row r="7908" spans="17:34" x14ac:dyDescent="0.35">
      <c r="Q7908" s="218"/>
      <c r="AH7908" s="233"/>
    </row>
    <row r="7909" spans="17:34" x14ac:dyDescent="0.35">
      <c r="Q7909" s="218"/>
      <c r="AH7909" s="233"/>
    </row>
    <row r="7910" spans="17:34" x14ac:dyDescent="0.35">
      <c r="Q7910" s="218"/>
      <c r="AH7910" s="233"/>
    </row>
    <row r="7911" spans="17:34" x14ac:dyDescent="0.35">
      <c r="Q7911" s="218"/>
      <c r="AH7911" s="233"/>
    </row>
    <row r="7912" spans="17:34" x14ac:dyDescent="0.35">
      <c r="Q7912" s="218"/>
      <c r="AH7912" s="233"/>
    </row>
    <row r="7913" spans="17:34" x14ac:dyDescent="0.35">
      <c r="Q7913" s="218"/>
      <c r="AH7913" s="233"/>
    </row>
    <row r="7914" spans="17:34" x14ac:dyDescent="0.35">
      <c r="Q7914" s="218"/>
      <c r="AH7914" s="233"/>
    </row>
    <row r="7915" spans="17:34" x14ac:dyDescent="0.35">
      <c r="Q7915" s="218"/>
      <c r="AH7915" s="233"/>
    </row>
    <row r="7916" spans="17:34" x14ac:dyDescent="0.35">
      <c r="Q7916" s="218"/>
      <c r="AH7916" s="233"/>
    </row>
    <row r="7917" spans="17:34" x14ac:dyDescent="0.35">
      <c r="Q7917" s="218"/>
      <c r="AH7917" s="233"/>
    </row>
    <row r="7918" spans="17:34" x14ac:dyDescent="0.35">
      <c r="Q7918" s="218"/>
      <c r="AH7918" s="233"/>
    </row>
    <row r="7919" spans="17:34" x14ac:dyDescent="0.35">
      <c r="Q7919" s="218"/>
      <c r="AH7919" s="233"/>
    </row>
    <row r="7920" spans="17:34" x14ac:dyDescent="0.35">
      <c r="Q7920" s="218"/>
      <c r="AH7920" s="233"/>
    </row>
    <row r="7921" spans="17:34" x14ac:dyDescent="0.35">
      <c r="Q7921" s="218"/>
      <c r="AH7921" s="233"/>
    </row>
    <row r="7922" spans="17:34" x14ac:dyDescent="0.35">
      <c r="Q7922" s="218"/>
      <c r="AH7922" s="233"/>
    </row>
    <row r="7923" spans="17:34" x14ac:dyDescent="0.35">
      <c r="Q7923" s="218"/>
      <c r="AH7923" s="233"/>
    </row>
    <row r="7924" spans="17:34" x14ac:dyDescent="0.35">
      <c r="Q7924" s="218"/>
      <c r="AH7924" s="233"/>
    </row>
    <row r="7925" spans="17:34" x14ac:dyDescent="0.35">
      <c r="Q7925" s="218"/>
      <c r="AH7925" s="233"/>
    </row>
    <row r="7926" spans="17:34" x14ac:dyDescent="0.35">
      <c r="Q7926" s="218"/>
      <c r="AH7926" s="233"/>
    </row>
    <row r="7927" spans="17:34" x14ac:dyDescent="0.35">
      <c r="Q7927" s="218"/>
      <c r="AH7927" s="233"/>
    </row>
    <row r="7928" spans="17:34" x14ac:dyDescent="0.35">
      <c r="Q7928" s="218"/>
      <c r="AH7928" s="233"/>
    </row>
    <row r="7929" spans="17:34" x14ac:dyDescent="0.35">
      <c r="Q7929" s="218"/>
      <c r="AH7929" s="233"/>
    </row>
    <row r="7930" spans="17:34" x14ac:dyDescent="0.35">
      <c r="Q7930" s="218"/>
      <c r="AH7930" s="233"/>
    </row>
    <row r="7931" spans="17:34" x14ac:dyDescent="0.35">
      <c r="Q7931" s="218"/>
      <c r="AH7931" s="233"/>
    </row>
    <row r="7932" spans="17:34" x14ac:dyDescent="0.35">
      <c r="Q7932" s="218"/>
      <c r="AH7932" s="233"/>
    </row>
    <row r="7933" spans="17:34" x14ac:dyDescent="0.35">
      <c r="Q7933" s="218"/>
      <c r="AH7933" s="233"/>
    </row>
    <row r="7934" spans="17:34" x14ac:dyDescent="0.35">
      <c r="Q7934" s="218"/>
      <c r="AH7934" s="233"/>
    </row>
    <row r="7935" spans="17:34" x14ac:dyDescent="0.35">
      <c r="Q7935" s="218"/>
      <c r="AH7935" s="233"/>
    </row>
    <row r="7936" spans="17:34" x14ac:dyDescent="0.35">
      <c r="Q7936" s="218"/>
      <c r="AH7936" s="233"/>
    </row>
    <row r="7937" spans="17:34" x14ac:dyDescent="0.35">
      <c r="Q7937" s="218"/>
      <c r="AH7937" s="233"/>
    </row>
    <row r="7938" spans="17:34" x14ac:dyDescent="0.35">
      <c r="Q7938" s="218"/>
      <c r="AH7938" s="233"/>
    </row>
    <row r="7939" spans="17:34" x14ac:dyDescent="0.35">
      <c r="Q7939" s="218"/>
      <c r="AH7939" s="233"/>
    </row>
    <row r="7940" spans="17:34" x14ac:dyDescent="0.35">
      <c r="Q7940" s="218"/>
      <c r="AH7940" s="233"/>
    </row>
    <row r="7941" spans="17:34" x14ac:dyDescent="0.35">
      <c r="Q7941" s="218"/>
      <c r="AH7941" s="233"/>
    </row>
    <row r="7942" spans="17:34" x14ac:dyDescent="0.35">
      <c r="Q7942" s="218"/>
      <c r="AH7942" s="233"/>
    </row>
    <row r="7943" spans="17:34" x14ac:dyDescent="0.35">
      <c r="Q7943" s="218"/>
      <c r="AH7943" s="233"/>
    </row>
    <row r="7944" spans="17:34" x14ac:dyDescent="0.35">
      <c r="Q7944" s="218"/>
      <c r="AH7944" s="233"/>
    </row>
    <row r="7945" spans="17:34" x14ac:dyDescent="0.35">
      <c r="Q7945" s="218"/>
      <c r="AH7945" s="233"/>
    </row>
    <row r="7946" spans="17:34" x14ac:dyDescent="0.35">
      <c r="Q7946" s="218"/>
      <c r="AH7946" s="233"/>
    </row>
    <row r="7947" spans="17:34" x14ac:dyDescent="0.35">
      <c r="Q7947" s="218"/>
      <c r="AH7947" s="233"/>
    </row>
    <row r="7948" spans="17:34" x14ac:dyDescent="0.35">
      <c r="Q7948" s="218"/>
      <c r="AH7948" s="233"/>
    </row>
    <row r="7949" spans="17:34" x14ac:dyDescent="0.35">
      <c r="Q7949" s="218"/>
      <c r="AH7949" s="233"/>
    </row>
    <row r="7950" spans="17:34" x14ac:dyDescent="0.35">
      <c r="Q7950" s="218"/>
      <c r="AH7950" s="233"/>
    </row>
    <row r="7951" spans="17:34" x14ac:dyDescent="0.35">
      <c r="Q7951" s="218"/>
      <c r="AH7951" s="233"/>
    </row>
    <row r="7952" spans="17:34" x14ac:dyDescent="0.35">
      <c r="Q7952" s="218"/>
      <c r="AH7952" s="233"/>
    </row>
    <row r="7953" spans="17:34" x14ac:dyDescent="0.35">
      <c r="Q7953" s="218"/>
      <c r="AH7953" s="233"/>
    </row>
    <row r="7954" spans="17:34" x14ac:dyDescent="0.35">
      <c r="Q7954" s="218"/>
      <c r="AH7954" s="233"/>
    </row>
    <row r="7955" spans="17:34" x14ac:dyDescent="0.35">
      <c r="Q7955" s="218"/>
      <c r="AH7955" s="233"/>
    </row>
    <row r="7956" spans="17:34" x14ac:dyDescent="0.35">
      <c r="Q7956" s="218"/>
      <c r="AH7956" s="233"/>
    </row>
    <row r="7957" spans="17:34" x14ac:dyDescent="0.35">
      <c r="Q7957" s="218"/>
      <c r="AH7957" s="233"/>
    </row>
    <row r="7958" spans="17:34" x14ac:dyDescent="0.35">
      <c r="Q7958" s="218"/>
      <c r="AH7958" s="233"/>
    </row>
    <row r="7959" spans="17:34" x14ac:dyDescent="0.35">
      <c r="Q7959" s="218"/>
      <c r="AH7959" s="233"/>
    </row>
    <row r="7960" spans="17:34" x14ac:dyDescent="0.35">
      <c r="Q7960" s="218"/>
      <c r="AH7960" s="233"/>
    </row>
    <row r="7961" spans="17:34" x14ac:dyDescent="0.35">
      <c r="Q7961" s="218"/>
      <c r="AH7961" s="233"/>
    </row>
    <row r="7962" spans="17:34" x14ac:dyDescent="0.35">
      <c r="Q7962" s="218"/>
      <c r="AH7962" s="233"/>
    </row>
    <row r="7963" spans="17:34" x14ac:dyDescent="0.35">
      <c r="Q7963" s="218"/>
      <c r="AH7963" s="233"/>
    </row>
    <row r="7964" spans="17:34" x14ac:dyDescent="0.35">
      <c r="Q7964" s="218"/>
      <c r="AH7964" s="233"/>
    </row>
    <row r="7965" spans="17:34" x14ac:dyDescent="0.35">
      <c r="Q7965" s="218"/>
      <c r="AH7965" s="233"/>
    </row>
    <row r="7966" spans="17:34" x14ac:dyDescent="0.35">
      <c r="Q7966" s="218"/>
      <c r="AH7966" s="233"/>
    </row>
    <row r="7967" spans="17:34" x14ac:dyDescent="0.35">
      <c r="Q7967" s="218"/>
      <c r="AH7967" s="233"/>
    </row>
    <row r="7968" spans="17:34" x14ac:dyDescent="0.35">
      <c r="Q7968" s="218"/>
      <c r="AH7968" s="233"/>
    </row>
    <row r="7969" spans="17:34" x14ac:dyDescent="0.35">
      <c r="Q7969" s="218"/>
      <c r="AH7969" s="233"/>
    </row>
    <row r="7970" spans="17:34" x14ac:dyDescent="0.35">
      <c r="Q7970" s="218"/>
      <c r="AH7970" s="233"/>
    </row>
    <row r="7971" spans="17:34" x14ac:dyDescent="0.35">
      <c r="Q7971" s="218"/>
      <c r="AH7971" s="233"/>
    </row>
    <row r="7972" spans="17:34" x14ac:dyDescent="0.35">
      <c r="Q7972" s="218"/>
      <c r="AH7972" s="233"/>
    </row>
    <row r="7973" spans="17:34" x14ac:dyDescent="0.35">
      <c r="Q7973" s="218"/>
      <c r="AH7973" s="233"/>
    </row>
    <row r="7974" spans="17:34" x14ac:dyDescent="0.35">
      <c r="Q7974" s="218"/>
      <c r="AH7974" s="233"/>
    </row>
    <row r="7975" spans="17:34" x14ac:dyDescent="0.35">
      <c r="Q7975" s="218"/>
      <c r="AH7975" s="233"/>
    </row>
    <row r="7976" spans="17:34" x14ac:dyDescent="0.35">
      <c r="Q7976" s="218"/>
      <c r="AH7976" s="233"/>
    </row>
    <row r="7977" spans="17:34" x14ac:dyDescent="0.35">
      <c r="Q7977" s="218"/>
      <c r="AH7977" s="233"/>
    </row>
    <row r="7978" spans="17:34" x14ac:dyDescent="0.35">
      <c r="Q7978" s="218"/>
      <c r="AH7978" s="233"/>
    </row>
    <row r="7979" spans="17:34" x14ac:dyDescent="0.35">
      <c r="Q7979" s="218"/>
      <c r="AH7979" s="233"/>
    </row>
    <row r="7980" spans="17:34" x14ac:dyDescent="0.35">
      <c r="Q7980" s="218"/>
      <c r="AH7980" s="233"/>
    </row>
    <row r="7981" spans="17:34" x14ac:dyDescent="0.35">
      <c r="Q7981" s="218"/>
      <c r="AH7981" s="233"/>
    </row>
    <row r="7982" spans="17:34" x14ac:dyDescent="0.35">
      <c r="Q7982" s="218"/>
      <c r="AH7982" s="233"/>
    </row>
    <row r="7983" spans="17:34" x14ac:dyDescent="0.35">
      <c r="Q7983" s="218"/>
      <c r="AH7983" s="233"/>
    </row>
    <row r="7984" spans="17:34" x14ac:dyDescent="0.35">
      <c r="Q7984" s="218"/>
      <c r="AH7984" s="233"/>
    </row>
    <row r="7985" spans="17:34" x14ac:dyDescent="0.35">
      <c r="Q7985" s="218"/>
      <c r="AH7985" s="233"/>
    </row>
    <row r="7986" spans="17:34" x14ac:dyDescent="0.35">
      <c r="Q7986" s="218"/>
      <c r="AH7986" s="233"/>
    </row>
    <row r="7987" spans="17:34" x14ac:dyDescent="0.35">
      <c r="Q7987" s="218"/>
      <c r="AH7987" s="233"/>
    </row>
    <row r="7988" spans="17:34" x14ac:dyDescent="0.35">
      <c r="Q7988" s="218"/>
      <c r="AH7988" s="233"/>
    </row>
    <row r="7989" spans="17:34" x14ac:dyDescent="0.35">
      <c r="Q7989" s="218"/>
      <c r="AH7989" s="233"/>
    </row>
    <row r="7990" spans="17:34" x14ac:dyDescent="0.35">
      <c r="Q7990" s="218"/>
      <c r="AH7990" s="233"/>
    </row>
    <row r="7991" spans="17:34" x14ac:dyDescent="0.35">
      <c r="Q7991" s="218"/>
      <c r="AH7991" s="233"/>
    </row>
    <row r="7992" spans="17:34" x14ac:dyDescent="0.35">
      <c r="Q7992" s="218"/>
      <c r="AH7992" s="233"/>
    </row>
    <row r="7993" spans="17:34" x14ac:dyDescent="0.35">
      <c r="Q7993" s="218"/>
      <c r="AH7993" s="233"/>
    </row>
    <row r="7994" spans="17:34" x14ac:dyDescent="0.35">
      <c r="Q7994" s="218"/>
      <c r="AH7994" s="233"/>
    </row>
    <row r="7995" spans="17:34" x14ac:dyDescent="0.35">
      <c r="Q7995" s="218"/>
      <c r="AH7995" s="233"/>
    </row>
    <row r="7996" spans="17:34" x14ac:dyDescent="0.35">
      <c r="Q7996" s="218"/>
      <c r="AH7996" s="233"/>
    </row>
    <row r="7997" spans="17:34" x14ac:dyDescent="0.35">
      <c r="Q7997" s="218"/>
      <c r="AH7997" s="233"/>
    </row>
    <row r="7998" spans="17:34" x14ac:dyDescent="0.35">
      <c r="Q7998" s="218"/>
      <c r="AH7998" s="233"/>
    </row>
    <row r="7999" spans="17:34" x14ac:dyDescent="0.35">
      <c r="Q7999" s="218"/>
      <c r="AH7999" s="233"/>
    </row>
    <row r="8000" spans="17:34" x14ac:dyDescent="0.35">
      <c r="Q8000" s="218"/>
      <c r="AH8000" s="233"/>
    </row>
    <row r="8001" spans="17:34" x14ac:dyDescent="0.35">
      <c r="Q8001" s="218"/>
      <c r="AH8001" s="233"/>
    </row>
    <row r="8002" spans="17:34" x14ac:dyDescent="0.35">
      <c r="Q8002" s="218"/>
      <c r="AH8002" s="233"/>
    </row>
    <row r="8003" spans="17:34" x14ac:dyDescent="0.35">
      <c r="Q8003" s="218"/>
      <c r="AH8003" s="233"/>
    </row>
    <row r="8004" spans="17:34" x14ac:dyDescent="0.35">
      <c r="Q8004" s="218"/>
      <c r="AH8004" s="233"/>
    </row>
    <row r="8005" spans="17:34" x14ac:dyDescent="0.35">
      <c r="Q8005" s="218"/>
      <c r="AH8005" s="233"/>
    </row>
    <row r="8006" spans="17:34" x14ac:dyDescent="0.35">
      <c r="Q8006" s="218"/>
      <c r="AH8006" s="233"/>
    </row>
    <row r="8007" spans="17:34" x14ac:dyDescent="0.35">
      <c r="Q8007" s="218"/>
      <c r="AH8007" s="233"/>
    </row>
    <row r="8008" spans="17:34" x14ac:dyDescent="0.35">
      <c r="Q8008" s="218"/>
      <c r="AH8008" s="233"/>
    </row>
    <row r="8009" spans="17:34" x14ac:dyDescent="0.35">
      <c r="Q8009" s="218"/>
      <c r="AH8009" s="233"/>
    </row>
    <row r="8010" spans="17:34" x14ac:dyDescent="0.35">
      <c r="Q8010" s="218"/>
      <c r="AH8010" s="233"/>
    </row>
    <row r="8011" spans="17:34" x14ac:dyDescent="0.35">
      <c r="Q8011" s="218"/>
      <c r="AH8011" s="233"/>
    </row>
    <row r="8012" spans="17:34" x14ac:dyDescent="0.35">
      <c r="Q8012" s="218"/>
      <c r="AH8012" s="233"/>
    </row>
    <row r="8013" spans="17:34" x14ac:dyDescent="0.35">
      <c r="Q8013" s="218"/>
      <c r="AH8013" s="233"/>
    </row>
    <row r="8014" spans="17:34" x14ac:dyDescent="0.35">
      <c r="Q8014" s="218"/>
      <c r="AH8014" s="233"/>
    </row>
    <row r="8015" spans="17:34" x14ac:dyDescent="0.35">
      <c r="Q8015" s="218"/>
      <c r="AH8015" s="233"/>
    </row>
    <row r="8016" spans="17:34" x14ac:dyDescent="0.35">
      <c r="Q8016" s="218"/>
      <c r="AH8016" s="233"/>
    </row>
    <row r="8017" spans="17:34" x14ac:dyDescent="0.35">
      <c r="Q8017" s="218"/>
      <c r="AH8017" s="233"/>
    </row>
    <row r="8018" spans="17:34" x14ac:dyDescent="0.35">
      <c r="Q8018" s="218"/>
      <c r="AH8018" s="233"/>
    </row>
    <row r="8019" spans="17:34" x14ac:dyDescent="0.35">
      <c r="Q8019" s="218"/>
      <c r="AH8019" s="233"/>
    </row>
    <row r="8020" spans="17:34" x14ac:dyDescent="0.35">
      <c r="Q8020" s="218"/>
      <c r="AH8020" s="233"/>
    </row>
    <row r="8021" spans="17:34" x14ac:dyDescent="0.35">
      <c r="Q8021" s="218"/>
      <c r="AH8021" s="233"/>
    </row>
    <row r="8022" spans="17:34" x14ac:dyDescent="0.35">
      <c r="Q8022" s="218"/>
      <c r="AH8022" s="233"/>
    </row>
    <row r="8023" spans="17:34" x14ac:dyDescent="0.35">
      <c r="Q8023" s="218"/>
      <c r="AH8023" s="233"/>
    </row>
    <row r="8024" spans="17:34" x14ac:dyDescent="0.35">
      <c r="Q8024" s="218"/>
      <c r="AH8024" s="233"/>
    </row>
    <row r="8025" spans="17:34" x14ac:dyDescent="0.35">
      <c r="Q8025" s="218"/>
      <c r="AH8025" s="233"/>
    </row>
    <row r="8026" spans="17:34" x14ac:dyDescent="0.35">
      <c r="Q8026" s="218"/>
      <c r="AH8026" s="233"/>
    </row>
    <row r="8027" spans="17:34" x14ac:dyDescent="0.35">
      <c r="Q8027" s="218"/>
      <c r="AH8027" s="233"/>
    </row>
    <row r="8028" spans="17:34" x14ac:dyDescent="0.35">
      <c r="Q8028" s="218"/>
      <c r="AH8028" s="233"/>
    </row>
    <row r="8029" spans="17:34" x14ac:dyDescent="0.35">
      <c r="Q8029" s="218"/>
      <c r="AH8029" s="233"/>
    </row>
    <row r="8030" spans="17:34" x14ac:dyDescent="0.35">
      <c r="Q8030" s="218"/>
      <c r="AH8030" s="233"/>
    </row>
    <row r="8031" spans="17:34" x14ac:dyDescent="0.35">
      <c r="Q8031" s="218"/>
      <c r="AH8031" s="233"/>
    </row>
    <row r="8032" spans="17:34" x14ac:dyDescent="0.35">
      <c r="Q8032" s="218"/>
      <c r="AH8032" s="233"/>
    </row>
    <row r="8033" spans="17:34" x14ac:dyDescent="0.35">
      <c r="Q8033" s="218"/>
      <c r="AH8033" s="233"/>
    </row>
    <row r="8034" spans="17:34" x14ac:dyDescent="0.35">
      <c r="Q8034" s="218"/>
      <c r="AH8034" s="233"/>
    </row>
    <row r="8035" spans="17:34" x14ac:dyDescent="0.35">
      <c r="Q8035" s="218"/>
      <c r="AH8035" s="233"/>
    </row>
    <row r="8036" spans="17:34" x14ac:dyDescent="0.35">
      <c r="Q8036" s="218"/>
      <c r="AH8036" s="233"/>
    </row>
    <row r="8037" spans="17:34" x14ac:dyDescent="0.35">
      <c r="Q8037" s="218"/>
      <c r="AH8037" s="233"/>
    </row>
    <row r="8038" spans="17:34" x14ac:dyDescent="0.35">
      <c r="Q8038" s="218"/>
      <c r="AH8038" s="233"/>
    </row>
    <row r="8039" spans="17:34" x14ac:dyDescent="0.35">
      <c r="Q8039" s="218"/>
      <c r="AH8039" s="233"/>
    </row>
    <row r="8040" spans="17:34" x14ac:dyDescent="0.35">
      <c r="Q8040" s="218"/>
      <c r="AH8040" s="233"/>
    </row>
    <row r="8041" spans="17:34" x14ac:dyDescent="0.35">
      <c r="Q8041" s="218"/>
      <c r="AH8041" s="233"/>
    </row>
    <row r="8042" spans="17:34" x14ac:dyDescent="0.35">
      <c r="Q8042" s="218"/>
      <c r="AH8042" s="233"/>
    </row>
    <row r="8043" spans="17:34" x14ac:dyDescent="0.35">
      <c r="Q8043" s="218"/>
      <c r="AH8043" s="233"/>
    </row>
    <row r="8044" spans="17:34" x14ac:dyDescent="0.35">
      <c r="Q8044" s="218"/>
      <c r="AH8044" s="233"/>
    </row>
    <row r="8045" spans="17:34" x14ac:dyDescent="0.35">
      <c r="Q8045" s="218"/>
      <c r="AH8045" s="233"/>
    </row>
    <row r="8046" spans="17:34" x14ac:dyDescent="0.35">
      <c r="Q8046" s="218"/>
      <c r="AH8046" s="233"/>
    </row>
    <row r="8047" spans="17:34" x14ac:dyDescent="0.35">
      <c r="Q8047" s="218"/>
      <c r="AH8047" s="233"/>
    </row>
    <row r="8048" spans="17:34" x14ac:dyDescent="0.35">
      <c r="Q8048" s="218"/>
      <c r="AH8048" s="233"/>
    </row>
    <row r="8049" spans="17:34" x14ac:dyDescent="0.35">
      <c r="Q8049" s="218"/>
      <c r="AH8049" s="233"/>
    </row>
    <row r="8050" spans="17:34" x14ac:dyDescent="0.35">
      <c r="Q8050" s="218"/>
      <c r="AH8050" s="233"/>
    </row>
    <row r="8051" spans="17:34" x14ac:dyDescent="0.35">
      <c r="Q8051" s="218"/>
      <c r="AH8051" s="233"/>
    </row>
    <row r="8052" spans="17:34" x14ac:dyDescent="0.35">
      <c r="Q8052" s="218"/>
      <c r="AH8052" s="233"/>
    </row>
    <row r="8053" spans="17:34" x14ac:dyDescent="0.35">
      <c r="Q8053" s="218"/>
      <c r="AH8053" s="233"/>
    </row>
    <row r="8054" spans="17:34" x14ac:dyDescent="0.35">
      <c r="Q8054" s="218"/>
      <c r="AH8054" s="233"/>
    </row>
    <row r="8055" spans="17:34" x14ac:dyDescent="0.35">
      <c r="Q8055" s="218"/>
      <c r="AH8055" s="233"/>
    </row>
    <row r="8056" spans="17:34" x14ac:dyDescent="0.35">
      <c r="Q8056" s="218"/>
      <c r="AH8056" s="233"/>
    </row>
    <row r="8057" spans="17:34" x14ac:dyDescent="0.35">
      <c r="Q8057" s="218"/>
      <c r="AH8057" s="233"/>
    </row>
    <row r="8058" spans="17:34" x14ac:dyDescent="0.35">
      <c r="Q8058" s="218"/>
      <c r="AH8058" s="233"/>
    </row>
    <row r="8059" spans="17:34" x14ac:dyDescent="0.35">
      <c r="Q8059" s="218"/>
      <c r="AH8059" s="233"/>
    </row>
    <row r="8060" spans="17:34" x14ac:dyDescent="0.35">
      <c r="Q8060" s="218"/>
      <c r="AH8060" s="233"/>
    </row>
    <row r="8061" spans="17:34" x14ac:dyDescent="0.35">
      <c r="Q8061" s="218"/>
      <c r="AH8061" s="233"/>
    </row>
    <row r="8062" spans="17:34" x14ac:dyDescent="0.35">
      <c r="Q8062" s="218"/>
      <c r="AH8062" s="233"/>
    </row>
    <row r="8063" spans="17:34" x14ac:dyDescent="0.35">
      <c r="Q8063" s="218"/>
      <c r="AH8063" s="233"/>
    </row>
    <row r="8064" spans="17:34" x14ac:dyDescent="0.35">
      <c r="Q8064" s="218"/>
      <c r="AH8064" s="233"/>
    </row>
    <row r="8065" spans="17:34" x14ac:dyDescent="0.35">
      <c r="Q8065" s="218"/>
      <c r="AH8065" s="233"/>
    </row>
    <row r="8066" spans="17:34" x14ac:dyDescent="0.35">
      <c r="Q8066" s="218"/>
      <c r="AH8066" s="233"/>
    </row>
    <row r="8067" spans="17:34" x14ac:dyDescent="0.35">
      <c r="Q8067" s="218"/>
      <c r="AH8067" s="233"/>
    </row>
    <row r="8068" spans="17:34" x14ac:dyDescent="0.35">
      <c r="Q8068" s="218"/>
      <c r="AH8068" s="233"/>
    </row>
    <row r="8069" spans="17:34" x14ac:dyDescent="0.35">
      <c r="Q8069" s="218"/>
      <c r="AH8069" s="233"/>
    </row>
    <row r="8070" spans="17:34" x14ac:dyDescent="0.35">
      <c r="Q8070" s="218"/>
      <c r="AH8070" s="233"/>
    </row>
    <row r="8071" spans="17:34" x14ac:dyDescent="0.35">
      <c r="Q8071" s="218"/>
      <c r="AH8071" s="233"/>
    </row>
    <row r="8072" spans="17:34" x14ac:dyDescent="0.35">
      <c r="Q8072" s="218"/>
      <c r="AH8072" s="233"/>
    </row>
    <row r="8073" spans="17:34" x14ac:dyDescent="0.35">
      <c r="Q8073" s="218"/>
      <c r="AH8073" s="233"/>
    </row>
    <row r="8074" spans="17:34" x14ac:dyDescent="0.35">
      <c r="Q8074" s="218"/>
      <c r="AH8074" s="233"/>
    </row>
    <row r="8075" spans="17:34" x14ac:dyDescent="0.35">
      <c r="Q8075" s="218"/>
      <c r="AH8075" s="233"/>
    </row>
    <row r="8076" spans="17:34" x14ac:dyDescent="0.35">
      <c r="Q8076" s="218"/>
      <c r="AH8076" s="233"/>
    </row>
    <row r="8077" spans="17:34" x14ac:dyDescent="0.35">
      <c r="Q8077" s="218"/>
      <c r="AH8077" s="233"/>
    </row>
    <row r="8078" spans="17:34" x14ac:dyDescent="0.35">
      <c r="Q8078" s="218"/>
      <c r="AH8078" s="233"/>
    </row>
    <row r="8079" spans="17:34" x14ac:dyDescent="0.35">
      <c r="Q8079" s="218"/>
      <c r="AH8079" s="233"/>
    </row>
    <row r="8080" spans="17:34" x14ac:dyDescent="0.35">
      <c r="Q8080" s="218"/>
      <c r="AH8080" s="233"/>
    </row>
    <row r="8081" spans="17:34" x14ac:dyDescent="0.35">
      <c r="Q8081" s="218"/>
      <c r="AH8081" s="233"/>
    </row>
    <row r="8082" spans="17:34" x14ac:dyDescent="0.35">
      <c r="Q8082" s="218"/>
      <c r="AH8082" s="233"/>
    </row>
    <row r="8083" spans="17:34" x14ac:dyDescent="0.35">
      <c r="Q8083" s="218"/>
      <c r="AH8083" s="233"/>
    </row>
    <row r="8084" spans="17:34" x14ac:dyDescent="0.35">
      <c r="Q8084" s="218"/>
      <c r="AH8084" s="233"/>
    </row>
    <row r="8085" spans="17:34" x14ac:dyDescent="0.35">
      <c r="Q8085" s="218"/>
      <c r="AH8085" s="233"/>
    </row>
    <row r="8086" spans="17:34" x14ac:dyDescent="0.35">
      <c r="Q8086" s="218"/>
      <c r="AH8086" s="233"/>
    </row>
    <row r="8087" spans="17:34" x14ac:dyDescent="0.35">
      <c r="Q8087" s="218"/>
      <c r="AH8087" s="233"/>
    </row>
    <row r="8088" spans="17:34" x14ac:dyDescent="0.35">
      <c r="Q8088" s="218"/>
      <c r="AH8088" s="233"/>
    </row>
    <row r="8089" spans="17:34" x14ac:dyDescent="0.35">
      <c r="Q8089" s="218"/>
      <c r="AH8089" s="233"/>
    </row>
    <row r="8090" spans="17:34" x14ac:dyDescent="0.35">
      <c r="Q8090" s="218"/>
      <c r="AH8090" s="233"/>
    </row>
    <row r="8091" spans="17:34" x14ac:dyDescent="0.35">
      <c r="Q8091" s="218"/>
      <c r="AH8091" s="233"/>
    </row>
    <row r="8092" spans="17:34" x14ac:dyDescent="0.35">
      <c r="Q8092" s="218"/>
      <c r="AH8092" s="233"/>
    </row>
    <row r="8093" spans="17:34" x14ac:dyDescent="0.35">
      <c r="Q8093" s="218"/>
      <c r="AH8093" s="233"/>
    </row>
    <row r="8094" spans="17:34" x14ac:dyDescent="0.35">
      <c r="Q8094" s="218"/>
      <c r="AH8094" s="233"/>
    </row>
    <row r="8095" spans="17:34" x14ac:dyDescent="0.35">
      <c r="Q8095" s="218"/>
      <c r="AH8095" s="233"/>
    </row>
    <row r="8096" spans="17:34" x14ac:dyDescent="0.35">
      <c r="Q8096" s="218"/>
      <c r="AH8096" s="233"/>
    </row>
    <row r="8097" spans="17:34" x14ac:dyDescent="0.35">
      <c r="Q8097" s="218"/>
      <c r="AH8097" s="233"/>
    </row>
    <row r="8098" spans="17:34" x14ac:dyDescent="0.35">
      <c r="Q8098" s="218"/>
      <c r="AH8098" s="233"/>
    </row>
    <row r="8099" spans="17:34" x14ac:dyDescent="0.35">
      <c r="Q8099" s="218"/>
      <c r="AH8099" s="233"/>
    </row>
    <row r="8100" spans="17:34" x14ac:dyDescent="0.35">
      <c r="Q8100" s="218"/>
      <c r="AH8100" s="233"/>
    </row>
    <row r="8101" spans="17:34" x14ac:dyDescent="0.35">
      <c r="Q8101" s="218"/>
      <c r="AH8101" s="233"/>
    </row>
    <row r="8102" spans="17:34" x14ac:dyDescent="0.35">
      <c r="Q8102" s="218"/>
      <c r="AH8102" s="233"/>
    </row>
    <row r="8103" spans="17:34" x14ac:dyDescent="0.35">
      <c r="Q8103" s="218"/>
      <c r="AH8103" s="233"/>
    </row>
    <row r="8104" spans="17:34" x14ac:dyDescent="0.35">
      <c r="Q8104" s="218"/>
      <c r="AH8104" s="233"/>
    </row>
    <row r="8105" spans="17:34" x14ac:dyDescent="0.35">
      <c r="Q8105" s="218"/>
      <c r="AH8105" s="233"/>
    </row>
    <row r="8106" spans="17:34" x14ac:dyDescent="0.35">
      <c r="Q8106" s="218"/>
      <c r="AH8106" s="233"/>
    </row>
    <row r="8107" spans="17:34" x14ac:dyDescent="0.35">
      <c r="Q8107" s="218"/>
      <c r="AH8107" s="233"/>
    </row>
    <row r="8108" spans="17:34" x14ac:dyDescent="0.35">
      <c r="Q8108" s="218"/>
      <c r="AH8108" s="233"/>
    </row>
    <row r="8109" spans="17:34" x14ac:dyDescent="0.35">
      <c r="Q8109" s="218"/>
      <c r="AH8109" s="233"/>
    </row>
    <row r="8110" spans="17:34" x14ac:dyDescent="0.35">
      <c r="Q8110" s="218"/>
      <c r="AH8110" s="233"/>
    </row>
    <row r="8111" spans="17:34" x14ac:dyDescent="0.35">
      <c r="Q8111" s="218"/>
      <c r="AH8111" s="233"/>
    </row>
    <row r="8112" spans="17:34" x14ac:dyDescent="0.35">
      <c r="Q8112" s="218"/>
      <c r="AH8112" s="233"/>
    </row>
    <row r="8113" spans="17:34" x14ac:dyDescent="0.35">
      <c r="Q8113" s="218"/>
      <c r="AH8113" s="233"/>
    </row>
    <row r="8114" spans="17:34" x14ac:dyDescent="0.35">
      <c r="Q8114" s="218"/>
      <c r="AH8114" s="233"/>
    </row>
    <row r="8115" spans="17:34" x14ac:dyDescent="0.35">
      <c r="Q8115" s="218"/>
      <c r="AH8115" s="233"/>
    </row>
    <row r="8116" spans="17:34" x14ac:dyDescent="0.35">
      <c r="Q8116" s="218"/>
      <c r="AH8116" s="233"/>
    </row>
    <row r="8117" spans="17:34" x14ac:dyDescent="0.35">
      <c r="Q8117" s="218"/>
      <c r="AH8117" s="233"/>
    </row>
    <row r="8118" spans="17:34" x14ac:dyDescent="0.35">
      <c r="Q8118" s="218"/>
      <c r="AH8118" s="233"/>
    </row>
    <row r="8119" spans="17:34" x14ac:dyDescent="0.35">
      <c r="Q8119" s="218"/>
      <c r="AH8119" s="233"/>
    </row>
    <row r="8120" spans="17:34" x14ac:dyDescent="0.35">
      <c r="Q8120" s="218"/>
      <c r="AH8120" s="233"/>
    </row>
    <row r="8121" spans="17:34" x14ac:dyDescent="0.35">
      <c r="Q8121" s="218"/>
      <c r="AH8121" s="233"/>
    </row>
    <row r="8122" spans="17:34" x14ac:dyDescent="0.35">
      <c r="Q8122" s="218"/>
      <c r="AH8122" s="233"/>
    </row>
    <row r="8123" spans="17:34" x14ac:dyDescent="0.35">
      <c r="Q8123" s="218"/>
      <c r="AH8123" s="233"/>
    </row>
    <row r="8124" spans="17:34" x14ac:dyDescent="0.35">
      <c r="Q8124" s="218"/>
      <c r="AH8124" s="233"/>
    </row>
    <row r="8125" spans="17:34" x14ac:dyDescent="0.35">
      <c r="Q8125" s="218"/>
      <c r="AH8125" s="233"/>
    </row>
    <row r="8126" spans="17:34" x14ac:dyDescent="0.35">
      <c r="Q8126" s="218"/>
      <c r="AH8126" s="233"/>
    </row>
    <row r="8127" spans="17:34" x14ac:dyDescent="0.35">
      <c r="Q8127" s="218"/>
      <c r="AH8127" s="233"/>
    </row>
    <row r="8128" spans="17:34" x14ac:dyDescent="0.35">
      <c r="Q8128" s="218"/>
      <c r="AH8128" s="233"/>
    </row>
    <row r="8129" spans="17:34" x14ac:dyDescent="0.35">
      <c r="Q8129" s="218"/>
      <c r="AH8129" s="233"/>
    </row>
    <row r="8130" spans="17:34" x14ac:dyDescent="0.35">
      <c r="Q8130" s="218"/>
      <c r="AH8130" s="233"/>
    </row>
    <row r="8131" spans="17:34" x14ac:dyDescent="0.35">
      <c r="Q8131" s="218"/>
      <c r="AH8131" s="233"/>
    </row>
    <row r="8132" spans="17:34" x14ac:dyDescent="0.35">
      <c r="Q8132" s="218"/>
      <c r="AH8132" s="233"/>
    </row>
    <row r="8133" spans="17:34" x14ac:dyDescent="0.35">
      <c r="Q8133" s="218"/>
      <c r="AH8133" s="233"/>
    </row>
    <row r="8134" spans="17:34" x14ac:dyDescent="0.35">
      <c r="Q8134" s="218"/>
      <c r="AH8134" s="233"/>
    </row>
    <row r="8135" spans="17:34" x14ac:dyDescent="0.35">
      <c r="Q8135" s="218"/>
      <c r="AH8135" s="233"/>
    </row>
    <row r="8136" spans="17:34" x14ac:dyDescent="0.35">
      <c r="Q8136" s="218"/>
      <c r="AH8136" s="233"/>
    </row>
    <row r="8137" spans="17:34" x14ac:dyDescent="0.35">
      <c r="Q8137" s="218"/>
      <c r="AH8137" s="233"/>
    </row>
    <row r="8138" spans="17:34" x14ac:dyDescent="0.35">
      <c r="Q8138" s="218"/>
      <c r="AH8138" s="233"/>
    </row>
    <row r="8139" spans="17:34" x14ac:dyDescent="0.35">
      <c r="Q8139" s="218"/>
      <c r="AH8139" s="233"/>
    </row>
    <row r="8140" spans="17:34" x14ac:dyDescent="0.35">
      <c r="Q8140" s="218"/>
      <c r="AH8140" s="233"/>
    </row>
    <row r="8141" spans="17:34" x14ac:dyDescent="0.35">
      <c r="Q8141" s="218"/>
      <c r="AH8141" s="233"/>
    </row>
    <row r="8142" spans="17:34" x14ac:dyDescent="0.35">
      <c r="Q8142" s="218"/>
      <c r="AH8142" s="233"/>
    </row>
    <row r="8143" spans="17:34" x14ac:dyDescent="0.35">
      <c r="Q8143" s="218"/>
      <c r="AH8143" s="233"/>
    </row>
    <row r="8144" spans="17:34" x14ac:dyDescent="0.35">
      <c r="Q8144" s="218"/>
      <c r="AH8144" s="233"/>
    </row>
    <row r="8145" spans="17:34" x14ac:dyDescent="0.35">
      <c r="Q8145" s="218"/>
      <c r="AH8145" s="233"/>
    </row>
    <row r="8146" spans="17:34" x14ac:dyDescent="0.35">
      <c r="Q8146" s="218"/>
      <c r="AH8146" s="233"/>
    </row>
    <row r="8147" spans="17:34" x14ac:dyDescent="0.35">
      <c r="Q8147" s="218"/>
      <c r="AH8147" s="233"/>
    </row>
    <row r="8148" spans="17:34" x14ac:dyDescent="0.35">
      <c r="Q8148" s="218"/>
      <c r="AH8148" s="233"/>
    </row>
    <row r="8149" spans="17:34" x14ac:dyDescent="0.35">
      <c r="Q8149" s="218"/>
      <c r="AH8149" s="233"/>
    </row>
    <row r="8150" spans="17:34" x14ac:dyDescent="0.35">
      <c r="Q8150" s="218"/>
      <c r="AH8150" s="233"/>
    </row>
    <row r="8151" spans="17:34" x14ac:dyDescent="0.35">
      <c r="Q8151" s="218"/>
      <c r="AH8151" s="233"/>
    </row>
    <row r="8152" spans="17:34" x14ac:dyDescent="0.35">
      <c r="Q8152" s="218"/>
      <c r="AH8152" s="233"/>
    </row>
    <row r="8153" spans="17:34" x14ac:dyDescent="0.35">
      <c r="Q8153" s="218"/>
      <c r="AH8153" s="233"/>
    </row>
    <row r="8154" spans="17:34" x14ac:dyDescent="0.35">
      <c r="Q8154" s="218"/>
      <c r="AH8154" s="233"/>
    </row>
    <row r="8155" spans="17:34" x14ac:dyDescent="0.35">
      <c r="Q8155" s="218"/>
      <c r="AH8155" s="233"/>
    </row>
    <row r="8156" spans="17:34" x14ac:dyDescent="0.35">
      <c r="Q8156" s="218"/>
      <c r="AH8156" s="233"/>
    </row>
    <row r="8157" spans="17:34" x14ac:dyDescent="0.35">
      <c r="Q8157" s="218"/>
      <c r="AH8157" s="233"/>
    </row>
    <row r="8158" spans="17:34" x14ac:dyDescent="0.35">
      <c r="Q8158" s="218"/>
      <c r="AH8158" s="233"/>
    </row>
    <row r="8159" spans="17:34" x14ac:dyDescent="0.35">
      <c r="Q8159" s="218"/>
      <c r="AH8159" s="233"/>
    </row>
    <row r="8160" spans="17:34" x14ac:dyDescent="0.35">
      <c r="Q8160" s="218"/>
      <c r="AH8160" s="233"/>
    </row>
    <row r="8161" spans="17:34" x14ac:dyDescent="0.35">
      <c r="Q8161" s="218"/>
      <c r="AH8161" s="233"/>
    </row>
    <row r="8162" spans="17:34" x14ac:dyDescent="0.35">
      <c r="Q8162" s="218"/>
      <c r="AH8162" s="233"/>
    </row>
    <row r="8163" spans="17:34" x14ac:dyDescent="0.35">
      <c r="Q8163" s="218"/>
      <c r="AH8163" s="233"/>
    </row>
    <row r="8164" spans="17:34" x14ac:dyDescent="0.35">
      <c r="Q8164" s="218"/>
      <c r="AH8164" s="233"/>
    </row>
    <row r="8165" spans="17:34" x14ac:dyDescent="0.35">
      <c r="Q8165" s="218"/>
      <c r="AH8165" s="233"/>
    </row>
    <row r="8166" spans="17:34" x14ac:dyDescent="0.35">
      <c r="Q8166" s="218"/>
      <c r="AH8166" s="233"/>
    </row>
    <row r="8167" spans="17:34" x14ac:dyDescent="0.35">
      <c r="Q8167" s="218"/>
      <c r="AH8167" s="233"/>
    </row>
    <row r="8168" spans="17:34" x14ac:dyDescent="0.35">
      <c r="Q8168" s="218"/>
      <c r="AH8168" s="233"/>
    </row>
    <row r="8169" spans="17:34" x14ac:dyDescent="0.35">
      <c r="Q8169" s="218"/>
      <c r="AH8169" s="233"/>
    </row>
    <row r="8170" spans="17:34" x14ac:dyDescent="0.35">
      <c r="Q8170" s="218"/>
      <c r="AH8170" s="233"/>
    </row>
    <row r="8171" spans="17:34" x14ac:dyDescent="0.35">
      <c r="Q8171" s="218"/>
      <c r="AH8171" s="233"/>
    </row>
    <row r="8172" spans="17:34" x14ac:dyDescent="0.35">
      <c r="Q8172" s="218"/>
      <c r="AH8172" s="233"/>
    </row>
    <row r="8173" spans="17:34" x14ac:dyDescent="0.35">
      <c r="Q8173" s="218"/>
      <c r="AH8173" s="233"/>
    </row>
    <row r="8174" spans="17:34" x14ac:dyDescent="0.35">
      <c r="Q8174" s="218"/>
      <c r="AH8174" s="233"/>
    </row>
    <row r="8175" spans="17:34" x14ac:dyDescent="0.35">
      <c r="Q8175" s="218"/>
      <c r="AH8175" s="233"/>
    </row>
    <row r="8176" spans="17:34" x14ac:dyDescent="0.35">
      <c r="Q8176" s="218"/>
      <c r="AH8176" s="233"/>
    </row>
    <row r="8177" spans="17:34" x14ac:dyDescent="0.35">
      <c r="Q8177" s="218"/>
      <c r="AH8177" s="233"/>
    </row>
    <row r="8178" spans="17:34" x14ac:dyDescent="0.35">
      <c r="Q8178" s="218"/>
      <c r="AH8178" s="233"/>
    </row>
    <row r="8179" spans="17:34" x14ac:dyDescent="0.35">
      <c r="Q8179" s="218"/>
      <c r="AH8179" s="233"/>
    </row>
    <row r="8180" spans="17:34" x14ac:dyDescent="0.35">
      <c r="Q8180" s="218"/>
      <c r="AH8180" s="233"/>
    </row>
    <row r="8181" spans="17:34" x14ac:dyDescent="0.35">
      <c r="Q8181" s="218"/>
      <c r="AH8181" s="233"/>
    </row>
    <row r="8182" spans="17:34" x14ac:dyDescent="0.35">
      <c r="Q8182" s="218"/>
      <c r="AH8182" s="233"/>
    </row>
    <row r="8183" spans="17:34" x14ac:dyDescent="0.35">
      <c r="Q8183" s="218"/>
      <c r="AH8183" s="233"/>
    </row>
    <row r="8184" spans="17:34" x14ac:dyDescent="0.35">
      <c r="Q8184" s="218"/>
      <c r="AH8184" s="233"/>
    </row>
    <row r="8185" spans="17:34" x14ac:dyDescent="0.35">
      <c r="Q8185" s="218"/>
      <c r="AH8185" s="233"/>
    </row>
    <row r="8186" spans="17:34" x14ac:dyDescent="0.35">
      <c r="Q8186" s="218"/>
      <c r="AH8186" s="233"/>
    </row>
    <row r="8187" spans="17:34" x14ac:dyDescent="0.35">
      <c r="Q8187" s="218"/>
      <c r="AH8187" s="233"/>
    </row>
    <row r="8188" spans="17:34" x14ac:dyDescent="0.35">
      <c r="Q8188" s="218"/>
      <c r="AH8188" s="233"/>
    </row>
    <row r="8189" spans="17:34" x14ac:dyDescent="0.35">
      <c r="Q8189" s="218"/>
      <c r="AH8189" s="233"/>
    </row>
    <row r="8190" spans="17:34" x14ac:dyDescent="0.35">
      <c r="Q8190" s="218"/>
      <c r="AH8190" s="233"/>
    </row>
    <row r="8191" spans="17:34" x14ac:dyDescent="0.35">
      <c r="Q8191" s="218"/>
      <c r="AH8191" s="233"/>
    </row>
    <row r="8192" spans="17:34" x14ac:dyDescent="0.35">
      <c r="Q8192" s="218"/>
      <c r="AH8192" s="233"/>
    </row>
    <row r="8193" spans="17:34" x14ac:dyDescent="0.35">
      <c r="Q8193" s="218"/>
      <c r="AH8193" s="233"/>
    </row>
    <row r="8194" spans="17:34" x14ac:dyDescent="0.35">
      <c r="Q8194" s="218"/>
      <c r="AH8194" s="233"/>
    </row>
    <row r="8195" spans="17:34" x14ac:dyDescent="0.35">
      <c r="Q8195" s="218"/>
      <c r="AH8195" s="233"/>
    </row>
    <row r="8196" spans="17:34" x14ac:dyDescent="0.35">
      <c r="Q8196" s="218"/>
      <c r="AH8196" s="233"/>
    </row>
    <row r="8197" spans="17:34" x14ac:dyDescent="0.35">
      <c r="Q8197" s="218"/>
      <c r="AH8197" s="233"/>
    </row>
    <row r="8198" spans="17:34" x14ac:dyDescent="0.35">
      <c r="Q8198" s="218"/>
      <c r="AH8198" s="233"/>
    </row>
    <row r="8199" spans="17:34" x14ac:dyDescent="0.35">
      <c r="Q8199" s="218"/>
      <c r="AH8199" s="233"/>
    </row>
    <row r="8200" spans="17:34" x14ac:dyDescent="0.35">
      <c r="Q8200" s="218"/>
      <c r="AH8200" s="233"/>
    </row>
    <row r="8201" spans="17:34" x14ac:dyDescent="0.35">
      <c r="Q8201" s="218"/>
      <c r="AH8201" s="233"/>
    </row>
    <row r="8202" spans="17:34" x14ac:dyDescent="0.35">
      <c r="Q8202" s="218"/>
      <c r="AH8202" s="233"/>
    </row>
    <row r="8203" spans="17:34" x14ac:dyDescent="0.35">
      <c r="Q8203" s="218"/>
      <c r="AH8203" s="233"/>
    </row>
    <row r="8204" spans="17:34" x14ac:dyDescent="0.35">
      <c r="Q8204" s="218"/>
      <c r="AH8204" s="233"/>
    </row>
    <row r="8205" spans="17:34" x14ac:dyDescent="0.35">
      <c r="Q8205" s="218"/>
      <c r="AH8205" s="233"/>
    </row>
    <row r="8206" spans="17:34" x14ac:dyDescent="0.35">
      <c r="Q8206" s="218"/>
      <c r="AH8206" s="233"/>
    </row>
    <row r="8207" spans="17:34" x14ac:dyDescent="0.35">
      <c r="Q8207" s="218"/>
      <c r="AH8207" s="233"/>
    </row>
    <row r="8208" spans="17:34" x14ac:dyDescent="0.35">
      <c r="Q8208" s="218"/>
      <c r="AH8208" s="233"/>
    </row>
    <row r="8209" spans="17:34" x14ac:dyDescent="0.35">
      <c r="Q8209" s="218"/>
      <c r="AH8209" s="233"/>
    </row>
    <row r="8210" spans="17:34" x14ac:dyDescent="0.35">
      <c r="Q8210" s="218"/>
      <c r="AH8210" s="233"/>
    </row>
    <row r="8211" spans="17:34" x14ac:dyDescent="0.35">
      <c r="Q8211" s="218"/>
      <c r="AH8211" s="233"/>
    </row>
    <row r="8212" spans="17:34" x14ac:dyDescent="0.35">
      <c r="Q8212" s="218"/>
      <c r="AH8212" s="233"/>
    </row>
    <row r="8213" spans="17:34" x14ac:dyDescent="0.35">
      <c r="Q8213" s="218"/>
      <c r="AH8213" s="233"/>
    </row>
    <row r="8214" spans="17:34" x14ac:dyDescent="0.35">
      <c r="Q8214" s="218"/>
      <c r="AH8214" s="233"/>
    </row>
    <row r="8215" spans="17:34" x14ac:dyDescent="0.35">
      <c r="Q8215" s="218"/>
      <c r="AH8215" s="233"/>
    </row>
    <row r="8216" spans="17:34" x14ac:dyDescent="0.35">
      <c r="Q8216" s="218"/>
      <c r="AH8216" s="233"/>
    </row>
    <row r="8217" spans="17:34" x14ac:dyDescent="0.35">
      <c r="Q8217" s="218"/>
      <c r="AH8217" s="233"/>
    </row>
    <row r="8218" spans="17:34" x14ac:dyDescent="0.35">
      <c r="Q8218" s="218"/>
      <c r="AH8218" s="233"/>
    </row>
    <row r="8219" spans="17:34" x14ac:dyDescent="0.35">
      <c r="Q8219" s="218"/>
      <c r="AH8219" s="233"/>
    </row>
    <row r="8220" spans="17:34" x14ac:dyDescent="0.35">
      <c r="Q8220" s="218"/>
      <c r="AH8220" s="233"/>
    </row>
    <row r="8221" spans="17:34" x14ac:dyDescent="0.35">
      <c r="Q8221" s="218"/>
      <c r="AH8221" s="233"/>
    </row>
    <row r="8222" spans="17:34" x14ac:dyDescent="0.35">
      <c r="Q8222" s="218"/>
      <c r="AH8222" s="233"/>
    </row>
    <row r="8223" spans="17:34" x14ac:dyDescent="0.35">
      <c r="Q8223" s="218"/>
      <c r="AH8223" s="233"/>
    </row>
    <row r="8224" spans="17:34" x14ac:dyDescent="0.35">
      <c r="Q8224" s="218"/>
      <c r="AH8224" s="233"/>
    </row>
    <row r="8225" spans="17:34" x14ac:dyDescent="0.35">
      <c r="Q8225" s="218"/>
      <c r="AH8225" s="233"/>
    </row>
    <row r="8226" spans="17:34" x14ac:dyDescent="0.35">
      <c r="Q8226" s="218"/>
      <c r="AH8226" s="233"/>
    </row>
    <row r="8227" spans="17:34" x14ac:dyDescent="0.35">
      <c r="Q8227" s="218"/>
      <c r="AH8227" s="233"/>
    </row>
    <row r="8228" spans="17:34" x14ac:dyDescent="0.35">
      <c r="Q8228" s="218"/>
      <c r="AH8228" s="233"/>
    </row>
    <row r="8229" spans="17:34" x14ac:dyDescent="0.35">
      <c r="Q8229" s="218"/>
      <c r="AH8229" s="233"/>
    </row>
    <row r="8230" spans="17:34" x14ac:dyDescent="0.35">
      <c r="Q8230" s="218"/>
      <c r="AH8230" s="233"/>
    </row>
    <row r="8231" spans="17:34" x14ac:dyDescent="0.35">
      <c r="Q8231" s="218"/>
      <c r="AH8231" s="233"/>
    </row>
    <row r="8232" spans="17:34" x14ac:dyDescent="0.35">
      <c r="Q8232" s="218"/>
      <c r="AH8232" s="233"/>
    </row>
    <row r="8233" spans="17:34" x14ac:dyDescent="0.35">
      <c r="Q8233" s="218"/>
      <c r="AH8233" s="233"/>
    </row>
    <row r="8234" spans="17:34" x14ac:dyDescent="0.35">
      <c r="Q8234" s="218"/>
      <c r="AH8234" s="233"/>
    </row>
    <row r="8235" spans="17:34" x14ac:dyDescent="0.35">
      <c r="Q8235" s="218"/>
      <c r="AH8235" s="233"/>
    </row>
    <row r="8236" spans="17:34" x14ac:dyDescent="0.35">
      <c r="Q8236" s="218"/>
      <c r="AH8236" s="233"/>
    </row>
    <row r="8237" spans="17:34" x14ac:dyDescent="0.35">
      <c r="Q8237" s="218"/>
      <c r="AH8237" s="233"/>
    </row>
    <row r="8238" spans="17:34" x14ac:dyDescent="0.35">
      <c r="Q8238" s="218"/>
      <c r="AH8238" s="233"/>
    </row>
    <row r="8239" spans="17:34" x14ac:dyDescent="0.35">
      <c r="Q8239" s="218"/>
      <c r="AH8239" s="233"/>
    </row>
    <row r="8240" spans="17:34" x14ac:dyDescent="0.35">
      <c r="Q8240" s="218"/>
      <c r="AH8240" s="233"/>
    </row>
    <row r="8241" spans="17:34" x14ac:dyDescent="0.35">
      <c r="Q8241" s="218"/>
      <c r="AH8241" s="233"/>
    </row>
    <row r="8242" spans="17:34" x14ac:dyDescent="0.35">
      <c r="Q8242" s="218"/>
      <c r="AH8242" s="233"/>
    </row>
    <row r="8243" spans="17:34" x14ac:dyDescent="0.35">
      <c r="Q8243" s="218"/>
      <c r="AH8243" s="233"/>
    </row>
    <row r="8244" spans="17:34" x14ac:dyDescent="0.35">
      <c r="Q8244" s="218"/>
      <c r="AH8244" s="233"/>
    </row>
    <row r="8245" spans="17:34" x14ac:dyDescent="0.35">
      <c r="Q8245" s="218"/>
      <c r="AH8245" s="233"/>
    </row>
    <row r="8246" spans="17:34" x14ac:dyDescent="0.35">
      <c r="Q8246" s="218"/>
      <c r="AH8246" s="233"/>
    </row>
    <row r="8247" spans="17:34" x14ac:dyDescent="0.35">
      <c r="Q8247" s="218"/>
      <c r="AH8247" s="233"/>
    </row>
    <row r="8248" spans="17:34" x14ac:dyDescent="0.35">
      <c r="Q8248" s="218"/>
      <c r="AH8248" s="233"/>
    </row>
    <row r="8249" spans="17:34" x14ac:dyDescent="0.35">
      <c r="Q8249" s="218"/>
      <c r="AH8249" s="233"/>
    </row>
    <row r="8250" spans="17:34" x14ac:dyDescent="0.35">
      <c r="Q8250" s="218"/>
      <c r="AH8250" s="233"/>
    </row>
    <row r="8251" spans="17:34" x14ac:dyDescent="0.35">
      <c r="Q8251" s="218"/>
      <c r="AH8251" s="233"/>
    </row>
    <row r="8252" spans="17:34" x14ac:dyDescent="0.35">
      <c r="Q8252" s="218"/>
      <c r="AH8252" s="233"/>
    </row>
    <row r="8253" spans="17:34" x14ac:dyDescent="0.35">
      <c r="Q8253" s="218"/>
      <c r="AH8253" s="233"/>
    </row>
    <row r="8254" spans="17:34" x14ac:dyDescent="0.35">
      <c r="Q8254" s="218"/>
      <c r="AH8254" s="233"/>
    </row>
    <row r="8255" spans="17:34" x14ac:dyDescent="0.35">
      <c r="Q8255" s="218"/>
      <c r="AH8255" s="233"/>
    </row>
    <row r="8256" spans="17:34" x14ac:dyDescent="0.35">
      <c r="Q8256" s="218"/>
      <c r="AH8256" s="233"/>
    </row>
    <row r="8257" spans="17:34" x14ac:dyDescent="0.35">
      <c r="Q8257" s="218"/>
      <c r="AH8257" s="233"/>
    </row>
    <row r="8258" spans="17:34" x14ac:dyDescent="0.35">
      <c r="Q8258" s="218"/>
      <c r="AH8258" s="233"/>
    </row>
    <row r="8259" spans="17:34" x14ac:dyDescent="0.35">
      <c r="Q8259" s="218"/>
      <c r="AH8259" s="233"/>
    </row>
    <row r="8260" spans="17:34" x14ac:dyDescent="0.35">
      <c r="Q8260" s="218"/>
      <c r="AH8260" s="233"/>
    </row>
    <row r="8261" spans="17:34" x14ac:dyDescent="0.35">
      <c r="Q8261" s="218"/>
      <c r="AH8261" s="233"/>
    </row>
    <row r="8262" spans="17:34" x14ac:dyDescent="0.35">
      <c r="Q8262" s="218"/>
      <c r="AH8262" s="233"/>
    </row>
    <row r="8263" spans="17:34" x14ac:dyDescent="0.35">
      <c r="Q8263" s="218"/>
      <c r="AH8263" s="233"/>
    </row>
    <row r="8264" spans="17:34" x14ac:dyDescent="0.35">
      <c r="Q8264" s="218"/>
      <c r="AH8264" s="233"/>
    </row>
    <row r="8265" spans="17:34" x14ac:dyDescent="0.35">
      <c r="Q8265" s="218"/>
      <c r="AH8265" s="233"/>
    </row>
    <row r="8266" spans="17:34" x14ac:dyDescent="0.35">
      <c r="Q8266" s="218"/>
      <c r="AH8266" s="233"/>
    </row>
    <row r="8267" spans="17:34" x14ac:dyDescent="0.35">
      <c r="Q8267" s="218"/>
      <c r="AH8267" s="233"/>
    </row>
    <row r="8268" spans="17:34" x14ac:dyDescent="0.35">
      <c r="Q8268" s="218"/>
      <c r="AH8268" s="233"/>
    </row>
    <row r="8269" spans="17:34" x14ac:dyDescent="0.35">
      <c r="Q8269" s="218"/>
      <c r="AH8269" s="233"/>
    </row>
    <row r="8270" spans="17:34" x14ac:dyDescent="0.35">
      <c r="Q8270" s="218"/>
      <c r="AH8270" s="233"/>
    </row>
    <row r="8271" spans="17:34" x14ac:dyDescent="0.35">
      <c r="Q8271" s="218"/>
      <c r="AH8271" s="233"/>
    </row>
    <row r="8272" spans="17:34" x14ac:dyDescent="0.35">
      <c r="Q8272" s="218"/>
      <c r="AH8272" s="233"/>
    </row>
    <row r="8273" spans="17:34" x14ac:dyDescent="0.35">
      <c r="Q8273" s="218"/>
      <c r="AH8273" s="233"/>
    </row>
    <row r="8274" spans="17:34" x14ac:dyDescent="0.35">
      <c r="Q8274" s="218"/>
      <c r="AH8274" s="233"/>
    </row>
    <row r="8275" spans="17:34" x14ac:dyDescent="0.35">
      <c r="Q8275" s="218"/>
      <c r="AH8275" s="233"/>
    </row>
    <row r="8276" spans="17:34" x14ac:dyDescent="0.35">
      <c r="Q8276" s="218"/>
      <c r="AH8276" s="233"/>
    </row>
    <row r="8277" spans="17:34" x14ac:dyDescent="0.35">
      <c r="Q8277" s="218"/>
      <c r="AH8277" s="233"/>
    </row>
    <row r="8278" spans="17:34" x14ac:dyDescent="0.35">
      <c r="Q8278" s="218"/>
      <c r="AH8278" s="233"/>
    </row>
    <row r="8279" spans="17:34" x14ac:dyDescent="0.35">
      <c r="Q8279" s="218"/>
      <c r="AH8279" s="233"/>
    </row>
    <row r="8280" spans="17:34" x14ac:dyDescent="0.35">
      <c r="Q8280" s="218"/>
      <c r="AH8280" s="233"/>
    </row>
    <row r="8281" spans="17:34" x14ac:dyDescent="0.35">
      <c r="Q8281" s="218"/>
      <c r="AH8281" s="233"/>
    </row>
    <row r="8282" spans="17:34" x14ac:dyDescent="0.35">
      <c r="Q8282" s="218"/>
      <c r="AH8282" s="233"/>
    </row>
    <row r="8283" spans="17:34" x14ac:dyDescent="0.35">
      <c r="Q8283" s="218"/>
      <c r="AH8283" s="233"/>
    </row>
    <row r="8284" spans="17:34" x14ac:dyDescent="0.35">
      <c r="Q8284" s="218"/>
      <c r="AH8284" s="233"/>
    </row>
    <row r="8285" spans="17:34" x14ac:dyDescent="0.35">
      <c r="Q8285" s="218"/>
      <c r="AH8285" s="233"/>
    </row>
    <row r="8286" spans="17:34" x14ac:dyDescent="0.35">
      <c r="Q8286" s="218"/>
      <c r="AH8286" s="233"/>
    </row>
    <row r="8287" spans="17:34" x14ac:dyDescent="0.35">
      <c r="Q8287" s="218"/>
      <c r="AH8287" s="233"/>
    </row>
    <row r="8288" spans="17:34" x14ac:dyDescent="0.35">
      <c r="Q8288" s="218"/>
      <c r="AH8288" s="233"/>
    </row>
    <row r="8289" spans="17:34" x14ac:dyDescent="0.35">
      <c r="Q8289" s="218"/>
      <c r="AH8289" s="233"/>
    </row>
    <row r="8290" spans="17:34" x14ac:dyDescent="0.35">
      <c r="Q8290" s="218"/>
      <c r="AH8290" s="233"/>
    </row>
    <row r="8291" spans="17:34" x14ac:dyDescent="0.35">
      <c r="Q8291" s="218"/>
      <c r="AH8291" s="233"/>
    </row>
    <row r="8292" spans="17:34" x14ac:dyDescent="0.35">
      <c r="Q8292" s="218"/>
      <c r="AH8292" s="233"/>
    </row>
    <row r="8293" spans="17:34" x14ac:dyDescent="0.35">
      <c r="Q8293" s="218"/>
      <c r="AH8293" s="233"/>
    </row>
    <row r="8294" spans="17:34" x14ac:dyDescent="0.35">
      <c r="Q8294" s="218"/>
      <c r="AH8294" s="233"/>
    </row>
    <row r="8295" spans="17:34" x14ac:dyDescent="0.35">
      <c r="Q8295" s="218"/>
      <c r="AH8295" s="233"/>
    </row>
    <row r="8296" spans="17:34" x14ac:dyDescent="0.35">
      <c r="Q8296" s="218"/>
      <c r="AH8296" s="233"/>
    </row>
    <row r="8297" spans="17:34" x14ac:dyDescent="0.35">
      <c r="Q8297" s="218"/>
      <c r="AH8297" s="233"/>
    </row>
    <row r="8298" spans="17:34" x14ac:dyDescent="0.35">
      <c r="Q8298" s="218"/>
      <c r="AH8298" s="233"/>
    </row>
    <row r="8299" spans="17:34" x14ac:dyDescent="0.35">
      <c r="Q8299" s="218"/>
      <c r="AH8299" s="233"/>
    </row>
    <row r="8300" spans="17:34" x14ac:dyDescent="0.35">
      <c r="Q8300" s="218"/>
      <c r="AH8300" s="233"/>
    </row>
    <row r="8301" spans="17:34" x14ac:dyDescent="0.35">
      <c r="Q8301" s="218"/>
      <c r="AH8301" s="233"/>
    </row>
    <row r="8302" spans="17:34" x14ac:dyDescent="0.35">
      <c r="Q8302" s="218"/>
      <c r="AH8302" s="233"/>
    </row>
    <row r="8303" spans="17:34" x14ac:dyDescent="0.35">
      <c r="Q8303" s="218"/>
      <c r="AH8303" s="233"/>
    </row>
    <row r="8304" spans="17:34" x14ac:dyDescent="0.35">
      <c r="Q8304" s="218"/>
      <c r="AH8304" s="233"/>
    </row>
    <row r="8305" spans="17:34" x14ac:dyDescent="0.35">
      <c r="Q8305" s="218"/>
      <c r="AH8305" s="233"/>
    </row>
    <row r="8306" spans="17:34" x14ac:dyDescent="0.35">
      <c r="Q8306" s="218"/>
      <c r="AH8306" s="233"/>
    </row>
    <row r="8307" spans="17:34" x14ac:dyDescent="0.35">
      <c r="Q8307" s="218"/>
      <c r="AH8307" s="233"/>
    </row>
    <row r="8308" spans="17:34" x14ac:dyDescent="0.35">
      <c r="Q8308" s="218"/>
      <c r="AH8308" s="233"/>
    </row>
    <row r="8309" spans="17:34" x14ac:dyDescent="0.35">
      <c r="Q8309" s="218"/>
      <c r="AH8309" s="233"/>
    </row>
    <row r="8310" spans="17:34" x14ac:dyDescent="0.35">
      <c r="Q8310" s="218"/>
      <c r="AH8310" s="233"/>
    </row>
    <row r="8311" spans="17:34" x14ac:dyDescent="0.35">
      <c r="Q8311" s="218"/>
      <c r="AH8311" s="233"/>
    </row>
    <row r="8312" spans="17:34" x14ac:dyDescent="0.35">
      <c r="Q8312" s="218"/>
      <c r="AH8312" s="233"/>
    </row>
    <row r="8313" spans="17:34" x14ac:dyDescent="0.35">
      <c r="Q8313" s="218"/>
      <c r="AH8313" s="233"/>
    </row>
    <row r="8314" spans="17:34" x14ac:dyDescent="0.35">
      <c r="Q8314" s="218"/>
      <c r="AH8314" s="233"/>
    </row>
    <row r="8315" spans="17:34" x14ac:dyDescent="0.35">
      <c r="Q8315" s="218"/>
      <c r="AH8315" s="233"/>
    </row>
    <row r="8316" spans="17:34" x14ac:dyDescent="0.35">
      <c r="Q8316" s="218"/>
      <c r="AH8316" s="233"/>
    </row>
    <row r="8317" spans="17:34" x14ac:dyDescent="0.35">
      <c r="Q8317" s="218"/>
      <c r="AH8317" s="233"/>
    </row>
    <row r="8318" spans="17:34" x14ac:dyDescent="0.35">
      <c r="Q8318" s="218"/>
      <c r="AH8318" s="233"/>
    </row>
    <row r="8319" spans="17:34" x14ac:dyDescent="0.35">
      <c r="Q8319" s="218"/>
      <c r="AH8319" s="233"/>
    </row>
    <row r="8320" spans="17:34" x14ac:dyDescent="0.35">
      <c r="Q8320" s="218"/>
      <c r="AH8320" s="233"/>
    </row>
    <row r="8321" spans="17:34" x14ac:dyDescent="0.35">
      <c r="Q8321" s="218"/>
      <c r="AH8321" s="233"/>
    </row>
    <row r="8322" spans="17:34" x14ac:dyDescent="0.35">
      <c r="Q8322" s="218"/>
      <c r="AH8322" s="233"/>
    </row>
    <row r="8323" spans="17:34" x14ac:dyDescent="0.35">
      <c r="Q8323" s="218"/>
      <c r="AH8323" s="233"/>
    </row>
    <row r="8324" spans="17:34" x14ac:dyDescent="0.35">
      <c r="Q8324" s="218"/>
      <c r="AH8324" s="233"/>
    </row>
    <row r="8325" spans="17:34" x14ac:dyDescent="0.35">
      <c r="Q8325" s="218"/>
      <c r="AH8325" s="233"/>
    </row>
    <row r="8326" spans="17:34" x14ac:dyDescent="0.35">
      <c r="Q8326" s="218"/>
      <c r="AH8326" s="233"/>
    </row>
    <row r="8327" spans="17:34" x14ac:dyDescent="0.35">
      <c r="Q8327" s="218"/>
      <c r="AH8327" s="233"/>
    </row>
    <row r="8328" spans="17:34" x14ac:dyDescent="0.35">
      <c r="Q8328" s="218"/>
      <c r="AH8328" s="233"/>
    </row>
    <row r="8329" spans="17:34" x14ac:dyDescent="0.35">
      <c r="Q8329" s="218"/>
      <c r="AH8329" s="233"/>
    </row>
    <row r="8330" spans="17:34" x14ac:dyDescent="0.35">
      <c r="Q8330" s="218"/>
      <c r="AH8330" s="233"/>
    </row>
    <row r="8331" spans="17:34" x14ac:dyDescent="0.35">
      <c r="Q8331" s="218"/>
      <c r="AH8331" s="233"/>
    </row>
    <row r="8332" spans="17:34" x14ac:dyDescent="0.35">
      <c r="Q8332" s="218"/>
      <c r="AH8332" s="233"/>
    </row>
    <row r="8333" spans="17:34" x14ac:dyDescent="0.35">
      <c r="Q8333" s="218"/>
      <c r="AH8333" s="233"/>
    </row>
    <row r="8334" spans="17:34" x14ac:dyDescent="0.35">
      <c r="Q8334" s="218"/>
      <c r="AH8334" s="233"/>
    </row>
    <row r="8335" spans="17:34" x14ac:dyDescent="0.35">
      <c r="Q8335" s="218"/>
      <c r="AH8335" s="233"/>
    </row>
    <row r="8336" spans="17:34" x14ac:dyDescent="0.35">
      <c r="Q8336" s="218"/>
      <c r="AH8336" s="233"/>
    </row>
    <row r="8337" spans="17:34" x14ac:dyDescent="0.35">
      <c r="Q8337" s="218"/>
      <c r="AH8337" s="233"/>
    </row>
    <row r="8338" spans="17:34" x14ac:dyDescent="0.35">
      <c r="Q8338" s="218"/>
      <c r="AH8338" s="233"/>
    </row>
    <row r="8339" spans="17:34" x14ac:dyDescent="0.35">
      <c r="Q8339" s="218"/>
      <c r="AH8339" s="233"/>
    </row>
    <row r="8340" spans="17:34" x14ac:dyDescent="0.35">
      <c r="Q8340" s="218"/>
      <c r="AH8340" s="233"/>
    </row>
    <row r="8341" spans="17:34" x14ac:dyDescent="0.35">
      <c r="Q8341" s="218"/>
      <c r="AH8341" s="233"/>
    </row>
    <row r="8342" spans="17:34" x14ac:dyDescent="0.35">
      <c r="Q8342" s="218"/>
      <c r="AH8342" s="233"/>
    </row>
    <row r="8343" spans="17:34" x14ac:dyDescent="0.35">
      <c r="Q8343" s="218"/>
      <c r="AH8343" s="233"/>
    </row>
    <row r="8344" spans="17:34" x14ac:dyDescent="0.35">
      <c r="Q8344" s="218"/>
      <c r="AH8344" s="233"/>
    </row>
    <row r="8345" spans="17:34" x14ac:dyDescent="0.35">
      <c r="Q8345" s="218"/>
      <c r="AH8345" s="233"/>
    </row>
    <row r="8346" spans="17:34" x14ac:dyDescent="0.35">
      <c r="Q8346" s="218"/>
      <c r="AH8346" s="233"/>
    </row>
    <row r="8347" spans="17:34" x14ac:dyDescent="0.35">
      <c r="Q8347" s="218"/>
      <c r="AH8347" s="233"/>
    </row>
    <row r="8348" spans="17:34" x14ac:dyDescent="0.35">
      <c r="Q8348" s="218"/>
      <c r="AH8348" s="233"/>
    </row>
    <row r="8349" spans="17:34" x14ac:dyDescent="0.35">
      <c r="Q8349" s="218"/>
      <c r="AH8349" s="233"/>
    </row>
    <row r="8350" spans="17:34" x14ac:dyDescent="0.35">
      <c r="Q8350" s="218"/>
      <c r="AH8350" s="233"/>
    </row>
    <row r="8351" spans="17:34" x14ac:dyDescent="0.35">
      <c r="Q8351" s="218"/>
      <c r="AH8351" s="233"/>
    </row>
    <row r="8352" spans="17:34" x14ac:dyDescent="0.35">
      <c r="Q8352" s="218"/>
      <c r="AH8352" s="233"/>
    </row>
    <row r="8353" spans="17:34" x14ac:dyDescent="0.35">
      <c r="Q8353" s="218"/>
      <c r="AH8353" s="233"/>
    </row>
    <row r="8354" spans="17:34" x14ac:dyDescent="0.35">
      <c r="Q8354" s="218"/>
      <c r="AH8354" s="233"/>
    </row>
    <row r="8355" spans="17:34" x14ac:dyDescent="0.35">
      <c r="Q8355" s="218"/>
      <c r="AH8355" s="233"/>
    </row>
    <row r="8356" spans="17:34" x14ac:dyDescent="0.35">
      <c r="Q8356" s="218"/>
      <c r="AH8356" s="233"/>
    </row>
    <row r="8357" spans="17:34" x14ac:dyDescent="0.35">
      <c r="Q8357" s="218"/>
      <c r="AH8357" s="233"/>
    </row>
    <row r="8358" spans="17:34" x14ac:dyDescent="0.35">
      <c r="Q8358" s="218"/>
      <c r="AH8358" s="233"/>
    </row>
    <row r="8359" spans="17:34" x14ac:dyDescent="0.35">
      <c r="Q8359" s="218"/>
      <c r="AH8359" s="233"/>
    </row>
    <row r="8360" spans="17:34" x14ac:dyDescent="0.35">
      <c r="Q8360" s="218"/>
      <c r="AH8360" s="233"/>
    </row>
    <row r="8361" spans="17:34" x14ac:dyDescent="0.35">
      <c r="Q8361" s="218"/>
      <c r="AH8361" s="233"/>
    </row>
    <row r="8362" spans="17:34" x14ac:dyDescent="0.35">
      <c r="Q8362" s="218"/>
      <c r="AH8362" s="233"/>
    </row>
    <row r="8363" spans="17:34" x14ac:dyDescent="0.35">
      <c r="Q8363" s="218"/>
      <c r="AH8363" s="233"/>
    </row>
    <row r="8364" spans="17:34" x14ac:dyDescent="0.35">
      <c r="Q8364" s="218"/>
      <c r="AH8364" s="233"/>
    </row>
    <row r="8365" spans="17:34" x14ac:dyDescent="0.35">
      <c r="Q8365" s="218"/>
      <c r="AH8365" s="233"/>
    </row>
    <row r="8366" spans="17:34" x14ac:dyDescent="0.35">
      <c r="Q8366" s="218"/>
      <c r="AH8366" s="233"/>
    </row>
    <row r="8367" spans="17:34" x14ac:dyDescent="0.35">
      <c r="Q8367" s="218"/>
      <c r="AH8367" s="233"/>
    </row>
    <row r="8368" spans="17:34" x14ac:dyDescent="0.35">
      <c r="Q8368" s="218"/>
      <c r="AH8368" s="233"/>
    </row>
    <row r="8369" spans="17:34" x14ac:dyDescent="0.35">
      <c r="Q8369" s="218"/>
      <c r="AH8369" s="233"/>
    </row>
    <row r="8370" spans="17:34" x14ac:dyDescent="0.35">
      <c r="Q8370" s="218"/>
      <c r="AH8370" s="233"/>
    </row>
    <row r="8371" spans="17:34" x14ac:dyDescent="0.35">
      <c r="Q8371" s="218"/>
      <c r="AH8371" s="233"/>
    </row>
    <row r="8372" spans="17:34" x14ac:dyDescent="0.35">
      <c r="Q8372" s="218"/>
      <c r="AH8372" s="233"/>
    </row>
    <row r="8373" spans="17:34" x14ac:dyDescent="0.35">
      <c r="Q8373" s="218"/>
      <c r="AH8373" s="233"/>
    </row>
    <row r="8374" spans="17:34" x14ac:dyDescent="0.35">
      <c r="Q8374" s="218"/>
      <c r="AH8374" s="233"/>
    </row>
    <row r="8375" spans="17:34" x14ac:dyDescent="0.35">
      <c r="Q8375" s="218"/>
      <c r="AH8375" s="233"/>
    </row>
    <row r="8376" spans="17:34" x14ac:dyDescent="0.35">
      <c r="Q8376" s="218"/>
      <c r="AH8376" s="233"/>
    </row>
    <row r="8377" spans="17:34" x14ac:dyDescent="0.35">
      <c r="Q8377" s="218"/>
      <c r="AH8377" s="233"/>
    </row>
    <row r="8378" spans="17:34" x14ac:dyDescent="0.35">
      <c r="Q8378" s="218"/>
      <c r="AH8378" s="233"/>
    </row>
    <row r="8379" spans="17:34" x14ac:dyDescent="0.35">
      <c r="Q8379" s="218"/>
      <c r="AH8379" s="233"/>
    </row>
    <row r="8380" spans="17:34" x14ac:dyDescent="0.35">
      <c r="Q8380" s="218"/>
      <c r="AH8380" s="233"/>
    </row>
    <row r="8381" spans="17:34" x14ac:dyDescent="0.35">
      <c r="Q8381" s="218"/>
      <c r="AH8381" s="233"/>
    </row>
    <row r="8382" spans="17:34" x14ac:dyDescent="0.35">
      <c r="Q8382" s="218"/>
      <c r="AH8382" s="233"/>
    </row>
    <row r="8383" spans="17:34" x14ac:dyDescent="0.35">
      <c r="Q8383" s="218"/>
      <c r="AH8383" s="233"/>
    </row>
    <row r="8384" spans="17:34" x14ac:dyDescent="0.35">
      <c r="Q8384" s="218"/>
      <c r="AH8384" s="233"/>
    </row>
    <row r="8385" spans="17:34" x14ac:dyDescent="0.35">
      <c r="Q8385" s="218"/>
      <c r="AH8385" s="233"/>
    </row>
    <row r="8386" spans="17:34" x14ac:dyDescent="0.35">
      <c r="Q8386" s="218"/>
      <c r="AH8386" s="233"/>
    </row>
    <row r="8387" spans="17:34" x14ac:dyDescent="0.35">
      <c r="Q8387" s="218"/>
      <c r="AH8387" s="233"/>
    </row>
    <row r="8388" spans="17:34" x14ac:dyDescent="0.35">
      <c r="Q8388" s="218"/>
      <c r="AH8388" s="233"/>
    </row>
    <row r="8389" spans="17:34" x14ac:dyDescent="0.35">
      <c r="Q8389" s="218"/>
      <c r="AH8389" s="233"/>
    </row>
    <row r="8390" spans="17:34" x14ac:dyDescent="0.35">
      <c r="Q8390" s="218"/>
      <c r="AH8390" s="233"/>
    </row>
    <row r="8391" spans="17:34" x14ac:dyDescent="0.35">
      <c r="Q8391" s="218"/>
      <c r="AH8391" s="233"/>
    </row>
    <row r="8392" spans="17:34" x14ac:dyDescent="0.35">
      <c r="Q8392" s="218"/>
      <c r="AH8392" s="233"/>
    </row>
    <row r="8393" spans="17:34" x14ac:dyDescent="0.35">
      <c r="Q8393" s="218"/>
      <c r="AH8393" s="233"/>
    </row>
    <row r="8394" spans="17:34" x14ac:dyDescent="0.35">
      <c r="Q8394" s="218"/>
      <c r="AH8394" s="233"/>
    </row>
    <row r="8395" spans="17:34" x14ac:dyDescent="0.35">
      <c r="Q8395" s="218"/>
      <c r="AH8395" s="233"/>
    </row>
    <row r="8396" spans="17:34" x14ac:dyDescent="0.35">
      <c r="Q8396" s="218"/>
      <c r="AH8396" s="233"/>
    </row>
    <row r="8397" spans="17:34" x14ac:dyDescent="0.35">
      <c r="Q8397" s="218"/>
      <c r="AH8397" s="233"/>
    </row>
    <row r="8398" spans="17:34" x14ac:dyDescent="0.35">
      <c r="Q8398" s="218"/>
      <c r="AH8398" s="233"/>
    </row>
    <row r="8399" spans="17:34" x14ac:dyDescent="0.35">
      <c r="Q8399" s="218"/>
      <c r="AH8399" s="233"/>
    </row>
    <row r="8400" spans="17:34" x14ac:dyDescent="0.35">
      <c r="Q8400" s="218"/>
      <c r="AH8400" s="233"/>
    </row>
    <row r="8401" spans="17:34" x14ac:dyDescent="0.35">
      <c r="Q8401" s="218"/>
      <c r="AH8401" s="233"/>
    </row>
    <row r="8402" spans="17:34" x14ac:dyDescent="0.35">
      <c r="Q8402" s="218"/>
      <c r="AH8402" s="233"/>
    </row>
    <row r="8403" spans="17:34" x14ac:dyDescent="0.35">
      <c r="Q8403" s="218"/>
      <c r="AH8403" s="233"/>
    </row>
    <row r="8404" spans="17:34" x14ac:dyDescent="0.35">
      <c r="Q8404" s="218"/>
      <c r="AH8404" s="233"/>
    </row>
    <row r="8405" spans="17:34" x14ac:dyDescent="0.35">
      <c r="Q8405" s="218"/>
      <c r="AH8405" s="233"/>
    </row>
    <row r="8406" spans="17:34" x14ac:dyDescent="0.35">
      <c r="Q8406" s="218"/>
      <c r="AH8406" s="233"/>
    </row>
    <row r="8407" spans="17:34" x14ac:dyDescent="0.35">
      <c r="Q8407" s="218"/>
      <c r="AH8407" s="233"/>
    </row>
    <row r="8408" spans="17:34" x14ac:dyDescent="0.35">
      <c r="Q8408" s="218"/>
      <c r="AH8408" s="233"/>
    </row>
    <row r="8409" spans="17:34" x14ac:dyDescent="0.35">
      <c r="Q8409" s="218"/>
      <c r="AH8409" s="233"/>
    </row>
    <row r="8410" spans="17:34" x14ac:dyDescent="0.35">
      <c r="Q8410" s="218"/>
      <c r="AH8410" s="233"/>
    </row>
    <row r="8411" spans="17:34" x14ac:dyDescent="0.35">
      <c r="Q8411" s="218"/>
      <c r="AH8411" s="233"/>
    </row>
    <row r="8412" spans="17:34" x14ac:dyDescent="0.35">
      <c r="Q8412" s="218"/>
      <c r="AH8412" s="233"/>
    </row>
    <row r="8413" spans="17:34" x14ac:dyDescent="0.35">
      <c r="Q8413" s="218"/>
      <c r="AH8413" s="233"/>
    </row>
    <row r="8414" spans="17:34" x14ac:dyDescent="0.35">
      <c r="Q8414" s="218"/>
      <c r="AH8414" s="233"/>
    </row>
    <row r="8415" spans="17:34" x14ac:dyDescent="0.35">
      <c r="Q8415" s="218"/>
      <c r="AH8415" s="233"/>
    </row>
    <row r="8416" spans="17:34" x14ac:dyDescent="0.35">
      <c r="Q8416" s="218"/>
      <c r="AH8416" s="233"/>
    </row>
    <row r="8417" spans="17:34" x14ac:dyDescent="0.35">
      <c r="Q8417" s="218"/>
      <c r="AH8417" s="233"/>
    </row>
    <row r="8418" spans="17:34" x14ac:dyDescent="0.35">
      <c r="Q8418" s="218"/>
      <c r="AH8418" s="233"/>
    </row>
    <row r="8419" spans="17:34" x14ac:dyDescent="0.35">
      <c r="Q8419" s="218"/>
      <c r="AH8419" s="233"/>
    </row>
    <row r="8420" spans="17:34" x14ac:dyDescent="0.35">
      <c r="Q8420" s="218"/>
      <c r="AH8420" s="233"/>
    </row>
    <row r="8421" spans="17:34" x14ac:dyDescent="0.35">
      <c r="Q8421" s="218"/>
      <c r="AH8421" s="233"/>
    </row>
    <row r="8422" spans="17:34" x14ac:dyDescent="0.35">
      <c r="Q8422" s="218"/>
      <c r="AH8422" s="233"/>
    </row>
    <row r="8423" spans="17:34" x14ac:dyDescent="0.35">
      <c r="Q8423" s="218"/>
      <c r="AH8423" s="233"/>
    </row>
    <row r="8424" spans="17:34" x14ac:dyDescent="0.35">
      <c r="Q8424" s="218"/>
      <c r="AH8424" s="233"/>
    </row>
    <row r="8425" spans="17:34" x14ac:dyDescent="0.35">
      <c r="Q8425" s="218"/>
      <c r="AH8425" s="233"/>
    </row>
    <row r="8426" spans="17:34" x14ac:dyDescent="0.35">
      <c r="Q8426" s="218"/>
      <c r="AH8426" s="233"/>
    </row>
    <row r="8427" spans="17:34" x14ac:dyDescent="0.35">
      <c r="Q8427" s="218"/>
      <c r="AH8427" s="233"/>
    </row>
    <row r="8428" spans="17:34" x14ac:dyDescent="0.35">
      <c r="Q8428" s="218"/>
      <c r="AH8428" s="233"/>
    </row>
    <row r="8429" spans="17:34" x14ac:dyDescent="0.35">
      <c r="Q8429" s="218"/>
      <c r="AH8429" s="233"/>
    </row>
    <row r="8430" spans="17:34" x14ac:dyDescent="0.35">
      <c r="Q8430" s="218"/>
      <c r="AH8430" s="233"/>
    </row>
    <row r="8431" spans="17:34" x14ac:dyDescent="0.35">
      <c r="Q8431" s="218"/>
      <c r="AH8431" s="233"/>
    </row>
    <row r="8432" spans="17:34" x14ac:dyDescent="0.35">
      <c r="Q8432" s="218"/>
      <c r="AH8432" s="233"/>
    </row>
    <row r="8433" spans="17:34" x14ac:dyDescent="0.35">
      <c r="Q8433" s="218"/>
      <c r="AH8433" s="233"/>
    </row>
    <row r="8434" spans="17:34" x14ac:dyDescent="0.35">
      <c r="Q8434" s="218"/>
      <c r="AH8434" s="233"/>
    </row>
    <row r="8435" spans="17:34" x14ac:dyDescent="0.35">
      <c r="Q8435" s="218"/>
      <c r="AH8435" s="233"/>
    </row>
    <row r="8436" spans="17:34" x14ac:dyDescent="0.35">
      <c r="Q8436" s="218"/>
      <c r="AH8436" s="233"/>
    </row>
    <row r="8437" spans="17:34" x14ac:dyDescent="0.35">
      <c r="Q8437" s="218"/>
      <c r="AH8437" s="233"/>
    </row>
    <row r="8438" spans="17:34" x14ac:dyDescent="0.35">
      <c r="Q8438" s="218"/>
      <c r="AH8438" s="233"/>
    </row>
    <row r="8439" spans="17:34" x14ac:dyDescent="0.35">
      <c r="Q8439" s="218"/>
      <c r="AH8439" s="233"/>
    </row>
    <row r="8440" spans="17:34" x14ac:dyDescent="0.35">
      <c r="Q8440" s="218"/>
      <c r="AH8440" s="233"/>
    </row>
    <row r="8441" spans="17:34" x14ac:dyDescent="0.35">
      <c r="Q8441" s="218"/>
      <c r="AH8441" s="233"/>
    </row>
    <row r="8442" spans="17:34" x14ac:dyDescent="0.35">
      <c r="Q8442" s="218"/>
      <c r="AH8442" s="233"/>
    </row>
    <row r="8443" spans="17:34" x14ac:dyDescent="0.35">
      <c r="Q8443" s="218"/>
      <c r="AH8443" s="233"/>
    </row>
    <row r="8444" spans="17:34" x14ac:dyDescent="0.35">
      <c r="Q8444" s="218"/>
      <c r="AH8444" s="233"/>
    </row>
    <row r="8445" spans="17:34" x14ac:dyDescent="0.35">
      <c r="Q8445" s="218"/>
      <c r="AH8445" s="233"/>
    </row>
    <row r="8446" spans="17:34" x14ac:dyDescent="0.35">
      <c r="Q8446" s="218"/>
      <c r="AH8446" s="233"/>
    </row>
    <row r="8447" spans="17:34" x14ac:dyDescent="0.35">
      <c r="Q8447" s="218"/>
      <c r="AH8447" s="233"/>
    </row>
    <row r="8448" spans="17:34" x14ac:dyDescent="0.35">
      <c r="Q8448" s="218"/>
      <c r="AH8448" s="233"/>
    </row>
    <row r="8449" spans="17:34" x14ac:dyDescent="0.35">
      <c r="Q8449" s="218"/>
      <c r="AH8449" s="233"/>
    </row>
    <row r="8450" spans="17:34" x14ac:dyDescent="0.35">
      <c r="Q8450" s="218"/>
      <c r="AH8450" s="233"/>
    </row>
    <row r="8451" spans="17:34" x14ac:dyDescent="0.35">
      <c r="Q8451" s="218"/>
      <c r="AH8451" s="233"/>
    </row>
    <row r="8452" spans="17:34" x14ac:dyDescent="0.35">
      <c r="Q8452" s="218"/>
      <c r="AH8452" s="233"/>
    </row>
    <row r="8453" spans="17:34" x14ac:dyDescent="0.35">
      <c r="Q8453" s="218"/>
      <c r="AH8453" s="233"/>
    </row>
    <row r="8454" spans="17:34" x14ac:dyDescent="0.35">
      <c r="Q8454" s="218"/>
      <c r="AH8454" s="233"/>
    </row>
    <row r="8455" spans="17:34" x14ac:dyDescent="0.35">
      <c r="Q8455" s="218"/>
      <c r="AH8455" s="233"/>
    </row>
    <row r="8456" spans="17:34" x14ac:dyDescent="0.35">
      <c r="Q8456" s="218"/>
      <c r="AH8456" s="233"/>
    </row>
    <row r="8457" spans="17:34" x14ac:dyDescent="0.35">
      <c r="Q8457" s="218"/>
      <c r="AH8457" s="233"/>
    </row>
    <row r="8458" spans="17:34" x14ac:dyDescent="0.35">
      <c r="Q8458" s="218"/>
      <c r="AH8458" s="233"/>
    </row>
    <row r="8459" spans="17:34" x14ac:dyDescent="0.35">
      <c r="Q8459" s="218"/>
      <c r="AH8459" s="233"/>
    </row>
    <row r="8460" spans="17:34" x14ac:dyDescent="0.35">
      <c r="Q8460" s="218"/>
      <c r="AH8460" s="233"/>
    </row>
    <row r="8461" spans="17:34" x14ac:dyDescent="0.35">
      <c r="Q8461" s="218"/>
      <c r="AH8461" s="233"/>
    </row>
    <row r="8462" spans="17:34" x14ac:dyDescent="0.35">
      <c r="Q8462" s="218"/>
      <c r="AH8462" s="233"/>
    </row>
    <row r="8463" spans="17:34" x14ac:dyDescent="0.35">
      <c r="Q8463" s="218"/>
      <c r="AH8463" s="233"/>
    </row>
    <row r="8464" spans="17:34" x14ac:dyDescent="0.35">
      <c r="Q8464" s="218"/>
      <c r="AH8464" s="233"/>
    </row>
    <row r="8465" spans="17:34" x14ac:dyDescent="0.35">
      <c r="Q8465" s="218"/>
      <c r="AH8465" s="233"/>
    </row>
    <row r="8466" spans="17:34" x14ac:dyDescent="0.35">
      <c r="Q8466" s="218"/>
      <c r="AH8466" s="233"/>
    </row>
    <row r="8467" spans="17:34" x14ac:dyDescent="0.35">
      <c r="Q8467" s="218"/>
      <c r="AH8467" s="233"/>
    </row>
    <row r="8468" spans="17:34" x14ac:dyDescent="0.35">
      <c r="Q8468" s="218"/>
      <c r="AH8468" s="233"/>
    </row>
    <row r="8469" spans="17:34" x14ac:dyDescent="0.35">
      <c r="Q8469" s="218"/>
      <c r="AH8469" s="233"/>
    </row>
    <row r="8470" spans="17:34" x14ac:dyDescent="0.35">
      <c r="Q8470" s="218"/>
      <c r="AH8470" s="233"/>
    </row>
    <row r="8471" spans="17:34" x14ac:dyDescent="0.35">
      <c r="Q8471" s="218"/>
      <c r="AH8471" s="233"/>
    </row>
    <row r="8472" spans="17:34" x14ac:dyDescent="0.35">
      <c r="Q8472" s="218"/>
      <c r="AH8472" s="233"/>
    </row>
    <row r="8473" spans="17:34" x14ac:dyDescent="0.35">
      <c r="Q8473" s="218"/>
      <c r="AH8473" s="233"/>
    </row>
    <row r="8474" spans="17:34" x14ac:dyDescent="0.35">
      <c r="Q8474" s="218"/>
      <c r="AH8474" s="233"/>
    </row>
    <row r="8475" spans="17:34" x14ac:dyDescent="0.35">
      <c r="Q8475" s="218"/>
      <c r="AH8475" s="233"/>
    </row>
    <row r="8476" spans="17:34" x14ac:dyDescent="0.35">
      <c r="Q8476" s="218"/>
      <c r="AH8476" s="233"/>
    </row>
    <row r="8477" spans="17:34" x14ac:dyDescent="0.35">
      <c r="Q8477" s="218"/>
      <c r="AH8477" s="233"/>
    </row>
    <row r="8478" spans="17:34" x14ac:dyDescent="0.35">
      <c r="Q8478" s="218"/>
      <c r="AH8478" s="233"/>
    </row>
    <row r="8479" spans="17:34" x14ac:dyDescent="0.35">
      <c r="Q8479" s="218"/>
      <c r="AH8479" s="233"/>
    </row>
    <row r="8480" spans="17:34" x14ac:dyDescent="0.35">
      <c r="Q8480" s="218"/>
      <c r="AH8480" s="233"/>
    </row>
    <row r="8481" spans="17:34" x14ac:dyDescent="0.35">
      <c r="Q8481" s="218"/>
      <c r="AH8481" s="233"/>
    </row>
    <row r="8482" spans="17:34" x14ac:dyDescent="0.35">
      <c r="Q8482" s="218"/>
      <c r="AH8482" s="233"/>
    </row>
    <row r="8483" spans="17:34" x14ac:dyDescent="0.35">
      <c r="Q8483" s="218"/>
      <c r="AH8483" s="233"/>
    </row>
    <row r="8484" spans="17:34" x14ac:dyDescent="0.35">
      <c r="Q8484" s="218"/>
      <c r="AH8484" s="233"/>
    </row>
    <row r="8485" spans="17:34" x14ac:dyDescent="0.35">
      <c r="Q8485" s="218"/>
      <c r="AH8485" s="233"/>
    </row>
    <row r="8486" spans="17:34" x14ac:dyDescent="0.35">
      <c r="Q8486" s="218"/>
      <c r="AH8486" s="233"/>
    </row>
    <row r="8487" spans="17:34" x14ac:dyDescent="0.35">
      <c r="Q8487" s="218"/>
      <c r="AH8487" s="233"/>
    </row>
    <row r="8488" spans="17:34" x14ac:dyDescent="0.35">
      <c r="Q8488" s="218"/>
      <c r="AH8488" s="233"/>
    </row>
    <row r="8489" spans="17:34" x14ac:dyDescent="0.35">
      <c r="Q8489" s="218"/>
      <c r="AH8489" s="233"/>
    </row>
    <row r="8490" spans="17:34" x14ac:dyDescent="0.35">
      <c r="Q8490" s="218"/>
      <c r="AH8490" s="233"/>
    </row>
    <row r="8491" spans="17:34" x14ac:dyDescent="0.35">
      <c r="Q8491" s="218"/>
      <c r="AH8491" s="233"/>
    </row>
    <row r="8492" spans="17:34" x14ac:dyDescent="0.35">
      <c r="Q8492" s="218"/>
      <c r="AH8492" s="233"/>
    </row>
    <row r="8493" spans="17:34" x14ac:dyDescent="0.35">
      <c r="Q8493" s="218"/>
      <c r="AH8493" s="233"/>
    </row>
    <row r="8494" spans="17:34" x14ac:dyDescent="0.35">
      <c r="Q8494" s="218"/>
      <c r="AH8494" s="233"/>
    </row>
    <row r="8495" spans="17:34" x14ac:dyDescent="0.35">
      <c r="Q8495" s="218"/>
      <c r="AH8495" s="233"/>
    </row>
    <row r="8496" spans="17:34" x14ac:dyDescent="0.35">
      <c r="Q8496" s="218"/>
      <c r="AH8496" s="233"/>
    </row>
    <row r="8497" spans="17:34" x14ac:dyDescent="0.35">
      <c r="Q8497" s="218"/>
      <c r="AH8497" s="233"/>
    </row>
    <row r="8498" spans="17:34" x14ac:dyDescent="0.35">
      <c r="Q8498" s="218"/>
      <c r="AH8498" s="233"/>
    </row>
    <row r="8499" spans="17:34" x14ac:dyDescent="0.35">
      <c r="Q8499" s="218"/>
      <c r="AH8499" s="233"/>
    </row>
    <row r="8500" spans="17:34" x14ac:dyDescent="0.35">
      <c r="Q8500" s="218"/>
      <c r="AH8500" s="233"/>
    </row>
    <row r="8501" spans="17:34" x14ac:dyDescent="0.35">
      <c r="Q8501" s="218"/>
      <c r="AH8501" s="233"/>
    </row>
    <row r="8502" spans="17:34" x14ac:dyDescent="0.35">
      <c r="Q8502" s="218"/>
      <c r="AH8502" s="233"/>
    </row>
    <row r="8503" spans="17:34" x14ac:dyDescent="0.35">
      <c r="Q8503" s="218"/>
      <c r="AH8503" s="233"/>
    </row>
    <row r="8504" spans="17:34" x14ac:dyDescent="0.35">
      <c r="Q8504" s="218"/>
      <c r="AH8504" s="233"/>
    </row>
    <row r="8505" spans="17:34" x14ac:dyDescent="0.35">
      <c r="Q8505" s="218"/>
      <c r="AH8505" s="233"/>
    </row>
    <row r="8506" spans="17:34" x14ac:dyDescent="0.35">
      <c r="Q8506" s="218"/>
      <c r="AH8506" s="233"/>
    </row>
    <row r="8507" spans="17:34" x14ac:dyDescent="0.35">
      <c r="Q8507" s="218"/>
      <c r="AH8507" s="233"/>
    </row>
    <row r="8508" spans="17:34" x14ac:dyDescent="0.35">
      <c r="Q8508" s="218"/>
      <c r="AH8508" s="233"/>
    </row>
    <row r="8509" spans="17:34" x14ac:dyDescent="0.35">
      <c r="Q8509" s="218"/>
      <c r="AH8509" s="233"/>
    </row>
    <row r="8510" spans="17:34" x14ac:dyDescent="0.35">
      <c r="Q8510" s="218"/>
      <c r="AH8510" s="233"/>
    </row>
    <row r="8511" spans="17:34" x14ac:dyDescent="0.35">
      <c r="Q8511" s="218"/>
      <c r="AH8511" s="233"/>
    </row>
    <row r="8512" spans="17:34" x14ac:dyDescent="0.35">
      <c r="Q8512" s="218"/>
      <c r="AH8512" s="233"/>
    </row>
    <row r="8513" spans="17:34" x14ac:dyDescent="0.35">
      <c r="Q8513" s="218"/>
      <c r="AH8513" s="233"/>
    </row>
    <row r="8514" spans="17:34" x14ac:dyDescent="0.35">
      <c r="Q8514" s="218"/>
      <c r="AH8514" s="233"/>
    </row>
    <row r="8515" spans="17:34" x14ac:dyDescent="0.35">
      <c r="Q8515" s="218"/>
      <c r="AH8515" s="233"/>
    </row>
    <row r="8516" spans="17:34" x14ac:dyDescent="0.35">
      <c r="Q8516" s="218"/>
      <c r="AH8516" s="233"/>
    </row>
    <row r="8517" spans="17:34" x14ac:dyDescent="0.35">
      <c r="Q8517" s="218"/>
      <c r="AH8517" s="233"/>
    </row>
    <row r="8518" spans="17:34" x14ac:dyDescent="0.35">
      <c r="Q8518" s="218"/>
      <c r="AH8518" s="233"/>
    </row>
    <row r="8519" spans="17:34" x14ac:dyDescent="0.35">
      <c r="Q8519" s="218"/>
      <c r="AH8519" s="233"/>
    </row>
    <row r="8520" spans="17:34" x14ac:dyDescent="0.35">
      <c r="Q8520" s="218"/>
      <c r="AH8520" s="233"/>
    </row>
    <row r="8521" spans="17:34" x14ac:dyDescent="0.35">
      <c r="Q8521" s="218"/>
      <c r="AH8521" s="233"/>
    </row>
    <row r="8522" spans="17:34" x14ac:dyDescent="0.35">
      <c r="Q8522" s="218"/>
      <c r="AH8522" s="233"/>
    </row>
    <row r="8523" spans="17:34" x14ac:dyDescent="0.35">
      <c r="Q8523" s="218"/>
      <c r="AH8523" s="233"/>
    </row>
    <row r="8524" spans="17:34" x14ac:dyDescent="0.35">
      <c r="Q8524" s="218"/>
      <c r="AH8524" s="233"/>
    </row>
    <row r="8525" spans="17:34" x14ac:dyDescent="0.35">
      <c r="Q8525" s="218"/>
      <c r="AH8525" s="233"/>
    </row>
    <row r="8526" spans="17:34" x14ac:dyDescent="0.35">
      <c r="Q8526" s="218"/>
      <c r="AH8526" s="233"/>
    </row>
    <row r="8527" spans="17:34" x14ac:dyDescent="0.35">
      <c r="Q8527" s="218"/>
      <c r="AH8527" s="233"/>
    </row>
    <row r="8528" spans="17:34" x14ac:dyDescent="0.35">
      <c r="Q8528" s="218"/>
      <c r="AH8528" s="233"/>
    </row>
    <row r="8529" spans="17:34" x14ac:dyDescent="0.35">
      <c r="Q8529" s="218"/>
      <c r="AH8529" s="233"/>
    </row>
    <row r="8530" spans="17:34" x14ac:dyDescent="0.35">
      <c r="Q8530" s="218"/>
      <c r="AH8530" s="233"/>
    </row>
    <row r="8531" spans="17:34" x14ac:dyDescent="0.35">
      <c r="Q8531" s="218"/>
      <c r="AH8531" s="233"/>
    </row>
    <row r="8532" spans="17:34" x14ac:dyDescent="0.35">
      <c r="Q8532" s="218"/>
      <c r="AH8532" s="233"/>
    </row>
    <row r="8533" spans="17:34" x14ac:dyDescent="0.35">
      <c r="Q8533" s="218"/>
      <c r="AH8533" s="233"/>
    </row>
    <row r="8534" spans="17:34" x14ac:dyDescent="0.35">
      <c r="Q8534" s="218"/>
      <c r="AH8534" s="233"/>
    </row>
    <row r="8535" spans="17:34" x14ac:dyDescent="0.35">
      <c r="Q8535" s="218"/>
      <c r="AH8535" s="233"/>
    </row>
    <row r="8536" spans="17:34" x14ac:dyDescent="0.35">
      <c r="Q8536" s="218"/>
      <c r="AH8536" s="233"/>
    </row>
    <row r="8537" spans="17:34" x14ac:dyDescent="0.35">
      <c r="Q8537" s="218"/>
      <c r="AH8537" s="233"/>
    </row>
    <row r="8538" spans="17:34" x14ac:dyDescent="0.35">
      <c r="Q8538" s="218"/>
      <c r="AH8538" s="233"/>
    </row>
    <row r="8539" spans="17:34" x14ac:dyDescent="0.35">
      <c r="Q8539" s="218"/>
      <c r="AH8539" s="233"/>
    </row>
    <row r="8540" spans="17:34" x14ac:dyDescent="0.35">
      <c r="Q8540" s="218"/>
      <c r="AH8540" s="233"/>
    </row>
    <row r="8541" spans="17:34" x14ac:dyDescent="0.35">
      <c r="Q8541" s="218"/>
      <c r="AH8541" s="233"/>
    </row>
    <row r="8542" spans="17:34" x14ac:dyDescent="0.35">
      <c r="Q8542" s="218"/>
      <c r="AH8542" s="233"/>
    </row>
    <row r="8543" spans="17:34" x14ac:dyDescent="0.35">
      <c r="Q8543" s="218"/>
      <c r="AH8543" s="233"/>
    </row>
    <row r="8544" spans="17:34" x14ac:dyDescent="0.35">
      <c r="Q8544" s="218"/>
      <c r="AH8544" s="233"/>
    </row>
    <row r="8545" spans="17:34" x14ac:dyDescent="0.35">
      <c r="Q8545" s="218"/>
      <c r="AH8545" s="233"/>
    </row>
    <row r="8546" spans="17:34" x14ac:dyDescent="0.35">
      <c r="Q8546" s="218"/>
      <c r="AH8546" s="233"/>
    </row>
    <row r="8547" spans="17:34" x14ac:dyDescent="0.35">
      <c r="Q8547" s="218"/>
      <c r="AH8547" s="233"/>
    </row>
    <row r="8548" spans="17:34" x14ac:dyDescent="0.35">
      <c r="Q8548" s="218"/>
      <c r="AH8548" s="233"/>
    </row>
    <row r="8549" spans="17:34" x14ac:dyDescent="0.35">
      <c r="Q8549" s="218"/>
      <c r="AH8549" s="233"/>
    </row>
    <row r="8550" spans="17:34" x14ac:dyDescent="0.35">
      <c r="Q8550" s="218"/>
      <c r="AH8550" s="233"/>
    </row>
    <row r="8551" spans="17:34" x14ac:dyDescent="0.35">
      <c r="Q8551" s="218"/>
      <c r="AH8551" s="233"/>
    </row>
    <row r="8552" spans="17:34" x14ac:dyDescent="0.35">
      <c r="Q8552" s="218"/>
      <c r="AH8552" s="233"/>
    </row>
    <row r="8553" spans="17:34" x14ac:dyDescent="0.35">
      <c r="Q8553" s="218"/>
      <c r="AH8553" s="233"/>
    </row>
    <row r="8554" spans="17:34" x14ac:dyDescent="0.35">
      <c r="Q8554" s="218"/>
      <c r="AH8554" s="233"/>
    </row>
    <row r="8555" spans="17:34" x14ac:dyDescent="0.35">
      <c r="Q8555" s="218"/>
      <c r="AH8555" s="233"/>
    </row>
    <row r="8556" spans="17:34" x14ac:dyDescent="0.35">
      <c r="Q8556" s="218"/>
      <c r="AH8556" s="233"/>
    </row>
    <row r="8557" spans="17:34" x14ac:dyDescent="0.35">
      <c r="Q8557" s="218"/>
      <c r="AH8557" s="233"/>
    </row>
    <row r="8558" spans="17:34" x14ac:dyDescent="0.35">
      <c r="Q8558" s="218"/>
      <c r="AH8558" s="233"/>
    </row>
    <row r="8559" spans="17:34" x14ac:dyDescent="0.35">
      <c r="Q8559" s="218"/>
      <c r="AH8559" s="233"/>
    </row>
    <row r="8560" spans="17:34" x14ac:dyDescent="0.35">
      <c r="Q8560" s="218"/>
      <c r="AH8560" s="233"/>
    </row>
    <row r="8561" spans="17:34" x14ac:dyDescent="0.35">
      <c r="Q8561" s="218"/>
      <c r="AH8561" s="233"/>
    </row>
    <row r="8562" spans="17:34" x14ac:dyDescent="0.35">
      <c r="Q8562" s="218"/>
      <c r="AH8562" s="233"/>
    </row>
    <row r="8563" spans="17:34" x14ac:dyDescent="0.35">
      <c r="Q8563" s="218"/>
      <c r="AH8563" s="233"/>
    </row>
    <row r="8564" spans="17:34" x14ac:dyDescent="0.35">
      <c r="Q8564" s="218"/>
      <c r="AH8564" s="233"/>
    </row>
    <row r="8565" spans="17:34" x14ac:dyDescent="0.35">
      <c r="Q8565" s="218"/>
      <c r="AH8565" s="233"/>
    </row>
    <row r="8566" spans="17:34" x14ac:dyDescent="0.35">
      <c r="Q8566" s="218"/>
      <c r="AH8566" s="233"/>
    </row>
    <row r="8567" spans="17:34" x14ac:dyDescent="0.35">
      <c r="Q8567" s="218"/>
      <c r="AH8567" s="233"/>
    </row>
    <row r="8568" spans="17:34" x14ac:dyDescent="0.35">
      <c r="Q8568" s="218"/>
      <c r="AH8568" s="233"/>
    </row>
    <row r="8569" spans="17:34" x14ac:dyDescent="0.35">
      <c r="Q8569" s="218"/>
      <c r="AH8569" s="233"/>
    </row>
    <row r="8570" spans="17:34" x14ac:dyDescent="0.35">
      <c r="Q8570" s="218"/>
      <c r="AH8570" s="233"/>
    </row>
    <row r="8571" spans="17:34" x14ac:dyDescent="0.35">
      <c r="Q8571" s="218"/>
      <c r="AH8571" s="233"/>
    </row>
    <row r="8572" spans="17:34" x14ac:dyDescent="0.35">
      <c r="Q8572" s="218"/>
      <c r="AH8572" s="233"/>
    </row>
    <row r="8573" spans="17:34" x14ac:dyDescent="0.35">
      <c r="Q8573" s="218"/>
      <c r="AH8573" s="233"/>
    </row>
    <row r="8574" spans="17:34" x14ac:dyDescent="0.35">
      <c r="Q8574" s="218"/>
      <c r="AH8574" s="233"/>
    </row>
    <row r="8575" spans="17:34" x14ac:dyDescent="0.35">
      <c r="Q8575" s="218"/>
      <c r="AH8575" s="233"/>
    </row>
    <row r="8576" spans="17:34" x14ac:dyDescent="0.35">
      <c r="Q8576" s="218"/>
      <c r="AH8576" s="233"/>
    </row>
    <row r="8577" spans="17:34" x14ac:dyDescent="0.35">
      <c r="Q8577" s="218"/>
      <c r="AH8577" s="233"/>
    </row>
    <row r="8578" spans="17:34" x14ac:dyDescent="0.35">
      <c r="Q8578" s="218"/>
      <c r="AH8578" s="233"/>
    </row>
    <row r="8579" spans="17:34" x14ac:dyDescent="0.35">
      <c r="Q8579" s="218"/>
      <c r="AH8579" s="233"/>
    </row>
    <row r="8580" spans="17:34" x14ac:dyDescent="0.35">
      <c r="Q8580" s="218"/>
      <c r="AH8580" s="233"/>
    </row>
    <row r="8581" spans="17:34" x14ac:dyDescent="0.35">
      <c r="Q8581" s="218"/>
      <c r="AH8581" s="233"/>
    </row>
    <row r="8582" spans="17:34" x14ac:dyDescent="0.35">
      <c r="Q8582" s="218"/>
      <c r="AH8582" s="233"/>
    </row>
    <row r="8583" spans="17:34" x14ac:dyDescent="0.35">
      <c r="Q8583" s="218"/>
      <c r="AH8583" s="233"/>
    </row>
    <row r="8584" spans="17:34" x14ac:dyDescent="0.35">
      <c r="Q8584" s="218"/>
      <c r="AH8584" s="233"/>
    </row>
    <row r="8585" spans="17:34" x14ac:dyDescent="0.35">
      <c r="Q8585" s="218"/>
      <c r="AH8585" s="233"/>
    </row>
    <row r="8586" spans="17:34" x14ac:dyDescent="0.35">
      <c r="Q8586" s="218"/>
      <c r="AH8586" s="233"/>
    </row>
    <row r="8587" spans="17:34" x14ac:dyDescent="0.35">
      <c r="Q8587" s="218"/>
      <c r="AH8587" s="233"/>
    </row>
    <row r="8588" spans="17:34" x14ac:dyDescent="0.35">
      <c r="Q8588" s="218"/>
      <c r="AH8588" s="233"/>
    </row>
    <row r="8589" spans="17:34" x14ac:dyDescent="0.35">
      <c r="Q8589" s="218"/>
      <c r="AH8589" s="233"/>
    </row>
    <row r="8590" spans="17:34" x14ac:dyDescent="0.35">
      <c r="Q8590" s="218"/>
      <c r="AH8590" s="233"/>
    </row>
    <row r="8591" spans="17:34" x14ac:dyDescent="0.35">
      <c r="Q8591" s="218"/>
      <c r="AH8591" s="233"/>
    </row>
    <row r="8592" spans="17:34" x14ac:dyDescent="0.35">
      <c r="Q8592" s="218"/>
      <c r="AH8592" s="233"/>
    </row>
    <row r="8593" spans="17:34" x14ac:dyDescent="0.35">
      <c r="Q8593" s="218"/>
      <c r="AH8593" s="233"/>
    </row>
    <row r="8594" spans="17:34" x14ac:dyDescent="0.35">
      <c r="Q8594" s="218"/>
      <c r="AH8594" s="233"/>
    </row>
    <row r="8595" spans="17:34" x14ac:dyDescent="0.35">
      <c r="Q8595" s="218"/>
      <c r="AH8595" s="233"/>
    </row>
    <row r="8596" spans="17:34" x14ac:dyDescent="0.35">
      <c r="Q8596" s="218"/>
      <c r="AH8596" s="233"/>
    </row>
    <row r="8597" spans="17:34" x14ac:dyDescent="0.35">
      <c r="Q8597" s="218"/>
      <c r="AH8597" s="233"/>
    </row>
    <row r="8598" spans="17:34" x14ac:dyDescent="0.35">
      <c r="Q8598" s="218"/>
      <c r="AH8598" s="233"/>
    </row>
    <row r="8599" spans="17:34" x14ac:dyDescent="0.35">
      <c r="Q8599" s="218"/>
      <c r="AH8599" s="233"/>
    </row>
    <row r="8600" spans="17:34" x14ac:dyDescent="0.35">
      <c r="Q8600" s="218"/>
      <c r="AH8600" s="233"/>
    </row>
    <row r="8601" spans="17:34" x14ac:dyDescent="0.35">
      <c r="Q8601" s="218"/>
      <c r="AH8601" s="233"/>
    </row>
    <row r="8602" spans="17:34" x14ac:dyDescent="0.35">
      <c r="Q8602" s="218"/>
      <c r="AH8602" s="233"/>
    </row>
    <row r="8603" spans="17:34" x14ac:dyDescent="0.35">
      <c r="Q8603" s="218"/>
      <c r="AH8603" s="233"/>
    </row>
    <row r="8604" spans="17:34" x14ac:dyDescent="0.35">
      <c r="Q8604" s="218"/>
      <c r="AH8604" s="233"/>
    </row>
    <row r="8605" spans="17:34" x14ac:dyDescent="0.35">
      <c r="Q8605" s="218"/>
      <c r="AH8605" s="233"/>
    </row>
    <row r="8606" spans="17:34" x14ac:dyDescent="0.35">
      <c r="Q8606" s="218"/>
      <c r="AH8606" s="233"/>
    </row>
    <row r="8607" spans="17:34" x14ac:dyDescent="0.35">
      <c r="Q8607" s="218"/>
      <c r="AH8607" s="233"/>
    </row>
    <row r="8608" spans="17:34" x14ac:dyDescent="0.35">
      <c r="Q8608" s="218"/>
      <c r="AH8608" s="233"/>
    </row>
    <row r="8609" spans="17:34" x14ac:dyDescent="0.35">
      <c r="Q8609" s="218"/>
      <c r="AH8609" s="233"/>
    </row>
    <row r="8610" spans="17:34" x14ac:dyDescent="0.35">
      <c r="Q8610" s="218"/>
      <c r="AH8610" s="233"/>
    </row>
    <row r="8611" spans="17:34" x14ac:dyDescent="0.35">
      <c r="Q8611" s="218"/>
      <c r="AH8611" s="233"/>
    </row>
    <row r="8612" spans="17:34" x14ac:dyDescent="0.35">
      <c r="Q8612" s="218"/>
      <c r="AH8612" s="233"/>
    </row>
    <row r="8613" spans="17:34" x14ac:dyDescent="0.35">
      <c r="Q8613" s="218"/>
      <c r="AH8613" s="233"/>
    </row>
    <row r="8614" spans="17:34" x14ac:dyDescent="0.35">
      <c r="Q8614" s="218"/>
      <c r="AH8614" s="233"/>
    </row>
    <row r="8615" spans="17:34" x14ac:dyDescent="0.35">
      <c r="Q8615" s="218"/>
      <c r="AH8615" s="233"/>
    </row>
    <row r="8616" spans="17:34" x14ac:dyDescent="0.35">
      <c r="Q8616" s="218"/>
      <c r="AH8616" s="233"/>
    </row>
    <row r="8617" spans="17:34" x14ac:dyDescent="0.35">
      <c r="Q8617" s="218"/>
      <c r="AH8617" s="233"/>
    </row>
    <row r="8618" spans="17:34" x14ac:dyDescent="0.35">
      <c r="Q8618" s="218"/>
      <c r="AH8618" s="233"/>
    </row>
    <row r="8619" spans="17:34" x14ac:dyDescent="0.35">
      <c r="Q8619" s="218"/>
      <c r="AH8619" s="233"/>
    </row>
    <row r="8620" spans="17:34" x14ac:dyDescent="0.35">
      <c r="Q8620" s="218"/>
      <c r="AH8620" s="233"/>
    </row>
    <row r="8621" spans="17:34" x14ac:dyDescent="0.35">
      <c r="Q8621" s="218"/>
      <c r="AH8621" s="233"/>
    </row>
    <row r="8622" spans="17:34" x14ac:dyDescent="0.35">
      <c r="Q8622" s="218"/>
      <c r="AH8622" s="233"/>
    </row>
    <row r="8623" spans="17:34" x14ac:dyDescent="0.35">
      <c r="Q8623" s="218"/>
      <c r="AH8623" s="233"/>
    </row>
    <row r="8624" spans="17:34" x14ac:dyDescent="0.35">
      <c r="Q8624" s="218"/>
      <c r="AH8624" s="233"/>
    </row>
    <row r="8625" spans="17:34" x14ac:dyDescent="0.35">
      <c r="Q8625" s="218"/>
      <c r="AH8625" s="233"/>
    </row>
    <row r="8626" spans="17:34" x14ac:dyDescent="0.35">
      <c r="Q8626" s="218"/>
      <c r="AH8626" s="233"/>
    </row>
    <row r="8627" spans="17:34" x14ac:dyDescent="0.35">
      <c r="Q8627" s="218"/>
      <c r="AH8627" s="233"/>
    </row>
    <row r="8628" spans="17:34" x14ac:dyDescent="0.35">
      <c r="Q8628" s="218"/>
      <c r="AH8628" s="233"/>
    </row>
    <row r="8629" spans="17:34" x14ac:dyDescent="0.35">
      <c r="Q8629" s="218"/>
      <c r="AH8629" s="233"/>
    </row>
    <row r="8630" spans="17:34" x14ac:dyDescent="0.35">
      <c r="Q8630" s="218"/>
      <c r="AH8630" s="233"/>
    </row>
    <row r="8631" spans="17:34" x14ac:dyDescent="0.35">
      <c r="Q8631" s="218"/>
      <c r="AH8631" s="233"/>
    </row>
    <row r="8632" spans="17:34" x14ac:dyDescent="0.35">
      <c r="Q8632" s="218"/>
      <c r="AH8632" s="233"/>
    </row>
    <row r="8633" spans="17:34" x14ac:dyDescent="0.35">
      <c r="Q8633" s="218"/>
      <c r="AH8633" s="233"/>
    </row>
    <row r="8634" spans="17:34" x14ac:dyDescent="0.35">
      <c r="Q8634" s="218"/>
      <c r="AH8634" s="233"/>
    </row>
    <row r="8635" spans="17:34" x14ac:dyDescent="0.35">
      <c r="Q8635" s="218"/>
      <c r="AH8635" s="233"/>
    </row>
    <row r="8636" spans="17:34" x14ac:dyDescent="0.35">
      <c r="Q8636" s="218"/>
      <c r="AH8636" s="233"/>
    </row>
    <row r="8637" spans="17:34" x14ac:dyDescent="0.35">
      <c r="Q8637" s="218"/>
      <c r="AH8637" s="233"/>
    </row>
    <row r="8638" spans="17:34" x14ac:dyDescent="0.35">
      <c r="Q8638" s="218"/>
      <c r="AH8638" s="233"/>
    </row>
    <row r="8639" spans="17:34" x14ac:dyDescent="0.35">
      <c r="Q8639" s="218"/>
      <c r="AH8639" s="233"/>
    </row>
    <row r="8640" spans="17:34" x14ac:dyDescent="0.35">
      <c r="Q8640" s="218"/>
      <c r="AH8640" s="233"/>
    </row>
    <row r="8641" spans="17:34" x14ac:dyDescent="0.35">
      <c r="Q8641" s="218"/>
      <c r="AH8641" s="233"/>
    </row>
    <row r="8642" spans="17:34" x14ac:dyDescent="0.35">
      <c r="Q8642" s="218"/>
      <c r="AH8642" s="233"/>
    </row>
    <row r="8643" spans="17:34" x14ac:dyDescent="0.35">
      <c r="Q8643" s="218"/>
      <c r="AH8643" s="233"/>
    </row>
    <row r="8644" spans="17:34" x14ac:dyDescent="0.35">
      <c r="Q8644" s="218"/>
      <c r="AH8644" s="233"/>
    </row>
    <row r="8645" spans="17:34" x14ac:dyDescent="0.35">
      <c r="Q8645" s="218"/>
      <c r="AH8645" s="233"/>
    </row>
    <row r="8646" spans="17:34" x14ac:dyDescent="0.35">
      <c r="Q8646" s="218"/>
      <c r="AH8646" s="233"/>
    </row>
    <row r="8647" spans="17:34" x14ac:dyDescent="0.35">
      <c r="Q8647" s="218"/>
      <c r="AH8647" s="233"/>
    </row>
    <row r="8648" spans="17:34" x14ac:dyDescent="0.35">
      <c r="Q8648" s="218"/>
      <c r="AH8648" s="233"/>
    </row>
    <row r="8649" spans="17:34" x14ac:dyDescent="0.35">
      <c r="Q8649" s="218"/>
      <c r="AH8649" s="233"/>
    </row>
    <row r="8650" spans="17:34" x14ac:dyDescent="0.35">
      <c r="Q8650" s="218"/>
      <c r="AH8650" s="233"/>
    </row>
    <row r="8651" spans="17:34" x14ac:dyDescent="0.35">
      <c r="Q8651" s="218"/>
      <c r="AH8651" s="233"/>
    </row>
    <row r="8652" spans="17:34" x14ac:dyDescent="0.35">
      <c r="Q8652" s="218"/>
      <c r="AH8652" s="233"/>
    </row>
    <row r="8653" spans="17:34" x14ac:dyDescent="0.35">
      <c r="Q8653" s="218"/>
      <c r="AH8653" s="233"/>
    </row>
    <row r="8654" spans="17:34" x14ac:dyDescent="0.35">
      <c r="Q8654" s="218"/>
      <c r="AH8654" s="233"/>
    </row>
    <row r="8655" spans="17:34" x14ac:dyDescent="0.35">
      <c r="Q8655" s="218"/>
      <c r="AH8655" s="233"/>
    </row>
    <row r="8656" spans="17:34" x14ac:dyDescent="0.35">
      <c r="Q8656" s="218"/>
      <c r="AH8656" s="233"/>
    </row>
    <row r="8657" spans="17:34" x14ac:dyDescent="0.35">
      <c r="Q8657" s="218"/>
      <c r="AH8657" s="233"/>
    </row>
    <row r="8658" spans="17:34" x14ac:dyDescent="0.35">
      <c r="Q8658" s="218"/>
      <c r="AH8658" s="233"/>
    </row>
    <row r="8659" spans="17:34" x14ac:dyDescent="0.35">
      <c r="Q8659" s="218"/>
      <c r="AH8659" s="233"/>
    </row>
    <row r="8660" spans="17:34" x14ac:dyDescent="0.35">
      <c r="Q8660" s="218"/>
      <c r="AH8660" s="233"/>
    </row>
    <row r="8661" spans="17:34" x14ac:dyDescent="0.35">
      <c r="Q8661" s="218"/>
      <c r="AH8661" s="233"/>
    </row>
    <row r="8662" spans="17:34" x14ac:dyDescent="0.35">
      <c r="Q8662" s="218"/>
      <c r="AH8662" s="233"/>
    </row>
    <row r="8663" spans="17:34" x14ac:dyDescent="0.35">
      <c r="Q8663" s="218"/>
      <c r="AH8663" s="233"/>
    </row>
    <row r="8664" spans="17:34" x14ac:dyDescent="0.35">
      <c r="Q8664" s="218"/>
      <c r="AH8664" s="233"/>
    </row>
    <row r="8665" spans="17:34" x14ac:dyDescent="0.35">
      <c r="Q8665" s="218"/>
      <c r="AH8665" s="233"/>
    </row>
    <row r="8666" spans="17:34" x14ac:dyDescent="0.35">
      <c r="Q8666" s="218"/>
      <c r="AH8666" s="233"/>
    </row>
    <row r="8667" spans="17:34" x14ac:dyDescent="0.35">
      <c r="Q8667" s="218"/>
      <c r="AH8667" s="233"/>
    </row>
    <row r="8668" spans="17:34" x14ac:dyDescent="0.35">
      <c r="Q8668" s="218"/>
      <c r="AH8668" s="233"/>
    </row>
    <row r="8669" spans="17:34" x14ac:dyDescent="0.35">
      <c r="Q8669" s="218"/>
      <c r="AH8669" s="233"/>
    </row>
    <row r="8670" spans="17:34" x14ac:dyDescent="0.35">
      <c r="Q8670" s="218"/>
      <c r="AH8670" s="233"/>
    </row>
    <row r="8671" spans="17:34" x14ac:dyDescent="0.35">
      <c r="Q8671" s="218"/>
      <c r="AH8671" s="233"/>
    </row>
    <row r="8672" spans="17:34" x14ac:dyDescent="0.35">
      <c r="Q8672" s="218"/>
      <c r="AH8672" s="233"/>
    </row>
    <row r="8673" spans="17:34" x14ac:dyDescent="0.35">
      <c r="Q8673" s="218"/>
      <c r="AH8673" s="233"/>
    </row>
    <row r="8674" spans="17:34" x14ac:dyDescent="0.35">
      <c r="Q8674" s="218"/>
      <c r="AH8674" s="233"/>
    </row>
    <row r="8675" spans="17:34" x14ac:dyDescent="0.35">
      <c r="Q8675" s="218"/>
      <c r="AH8675" s="233"/>
    </row>
    <row r="8676" spans="17:34" x14ac:dyDescent="0.35">
      <c r="Q8676" s="218"/>
      <c r="AH8676" s="233"/>
    </row>
    <row r="8677" spans="17:34" x14ac:dyDescent="0.35">
      <c r="Q8677" s="218"/>
      <c r="AH8677" s="233"/>
    </row>
    <row r="8678" spans="17:34" x14ac:dyDescent="0.35">
      <c r="Q8678" s="218"/>
      <c r="AH8678" s="233"/>
    </row>
    <row r="8679" spans="17:34" x14ac:dyDescent="0.35">
      <c r="Q8679" s="218"/>
      <c r="AH8679" s="233"/>
    </row>
    <row r="8680" spans="17:34" x14ac:dyDescent="0.35">
      <c r="Q8680" s="218"/>
      <c r="AH8680" s="233"/>
    </row>
    <row r="8681" spans="17:34" x14ac:dyDescent="0.35">
      <c r="Q8681" s="218"/>
      <c r="AH8681" s="233"/>
    </row>
    <row r="8682" spans="17:34" x14ac:dyDescent="0.35">
      <c r="Q8682" s="218"/>
      <c r="AH8682" s="233"/>
    </row>
    <row r="8683" spans="17:34" x14ac:dyDescent="0.35">
      <c r="Q8683" s="218"/>
      <c r="AH8683" s="233"/>
    </row>
    <row r="8684" spans="17:34" x14ac:dyDescent="0.35">
      <c r="Q8684" s="218"/>
      <c r="AH8684" s="233"/>
    </row>
    <row r="8685" spans="17:34" x14ac:dyDescent="0.35">
      <c r="Q8685" s="218"/>
      <c r="AH8685" s="233"/>
    </row>
    <row r="8686" spans="17:34" x14ac:dyDescent="0.35">
      <c r="Q8686" s="218"/>
      <c r="AH8686" s="233"/>
    </row>
    <row r="8687" spans="17:34" x14ac:dyDescent="0.35">
      <c r="Q8687" s="218"/>
      <c r="AH8687" s="233"/>
    </row>
    <row r="8688" spans="17:34" x14ac:dyDescent="0.35">
      <c r="Q8688" s="218"/>
      <c r="AH8688" s="233"/>
    </row>
    <row r="8689" spans="17:34" x14ac:dyDescent="0.35">
      <c r="Q8689" s="218"/>
      <c r="AH8689" s="233"/>
    </row>
    <row r="8690" spans="17:34" x14ac:dyDescent="0.35">
      <c r="Q8690" s="218"/>
      <c r="AH8690" s="233"/>
    </row>
    <row r="8691" spans="17:34" x14ac:dyDescent="0.35">
      <c r="Q8691" s="218"/>
      <c r="AH8691" s="233"/>
    </row>
    <row r="8692" spans="17:34" x14ac:dyDescent="0.35">
      <c r="Q8692" s="218"/>
      <c r="AH8692" s="233"/>
    </row>
    <row r="8693" spans="17:34" x14ac:dyDescent="0.35">
      <c r="Q8693" s="218"/>
      <c r="AH8693" s="233"/>
    </row>
    <row r="8694" spans="17:34" x14ac:dyDescent="0.35">
      <c r="Q8694" s="218"/>
      <c r="AH8694" s="233"/>
    </row>
    <row r="8695" spans="17:34" x14ac:dyDescent="0.35">
      <c r="Q8695" s="218"/>
      <c r="AH8695" s="233"/>
    </row>
    <row r="8696" spans="17:34" x14ac:dyDescent="0.35">
      <c r="Q8696" s="218"/>
      <c r="AH8696" s="233"/>
    </row>
    <row r="8697" spans="17:34" x14ac:dyDescent="0.35">
      <c r="Q8697" s="218"/>
      <c r="AH8697" s="233"/>
    </row>
    <row r="8698" spans="17:34" x14ac:dyDescent="0.35">
      <c r="Q8698" s="218"/>
      <c r="AH8698" s="233"/>
    </row>
    <row r="8699" spans="17:34" x14ac:dyDescent="0.35">
      <c r="Q8699" s="218"/>
      <c r="AH8699" s="233"/>
    </row>
    <row r="8700" spans="17:34" x14ac:dyDescent="0.35">
      <c r="Q8700" s="218"/>
      <c r="AH8700" s="233"/>
    </row>
    <row r="8701" spans="17:34" x14ac:dyDescent="0.35">
      <c r="Q8701" s="218"/>
      <c r="AH8701" s="233"/>
    </row>
    <row r="8702" spans="17:34" x14ac:dyDescent="0.35">
      <c r="Q8702" s="218"/>
      <c r="AH8702" s="233"/>
    </row>
    <row r="8703" spans="17:34" x14ac:dyDescent="0.35">
      <c r="Q8703" s="218"/>
      <c r="AH8703" s="233"/>
    </row>
    <row r="8704" spans="17:34" x14ac:dyDescent="0.35">
      <c r="Q8704" s="218"/>
      <c r="AH8704" s="233"/>
    </row>
    <row r="8705" spans="17:34" x14ac:dyDescent="0.35">
      <c r="Q8705" s="218"/>
      <c r="AH8705" s="233"/>
    </row>
    <row r="8706" spans="17:34" x14ac:dyDescent="0.35">
      <c r="Q8706" s="218"/>
      <c r="AH8706" s="233"/>
    </row>
    <row r="8707" spans="17:34" x14ac:dyDescent="0.35">
      <c r="Q8707" s="218"/>
      <c r="AH8707" s="233"/>
    </row>
    <row r="8708" spans="17:34" x14ac:dyDescent="0.35">
      <c r="Q8708" s="218"/>
      <c r="AH8708" s="233"/>
    </row>
    <row r="8709" spans="17:34" x14ac:dyDescent="0.35">
      <c r="Q8709" s="218"/>
      <c r="AH8709" s="233"/>
    </row>
    <row r="8710" spans="17:34" x14ac:dyDescent="0.35">
      <c r="Q8710" s="218"/>
      <c r="AH8710" s="233"/>
    </row>
    <row r="8711" spans="17:34" x14ac:dyDescent="0.35">
      <c r="Q8711" s="218"/>
      <c r="AH8711" s="233"/>
    </row>
    <row r="8712" spans="17:34" x14ac:dyDescent="0.35">
      <c r="Q8712" s="218"/>
      <c r="AH8712" s="233"/>
    </row>
    <row r="8713" spans="17:34" x14ac:dyDescent="0.35">
      <c r="Q8713" s="218"/>
      <c r="AH8713" s="233"/>
    </row>
    <row r="8714" spans="17:34" x14ac:dyDescent="0.35">
      <c r="Q8714" s="218"/>
      <c r="AH8714" s="233"/>
    </row>
    <row r="8715" spans="17:34" x14ac:dyDescent="0.35">
      <c r="Q8715" s="218"/>
      <c r="AH8715" s="233"/>
    </row>
    <row r="8716" spans="17:34" x14ac:dyDescent="0.35">
      <c r="Q8716" s="218"/>
      <c r="AH8716" s="233"/>
    </row>
    <row r="8717" spans="17:34" x14ac:dyDescent="0.35">
      <c r="Q8717" s="218"/>
      <c r="AH8717" s="233"/>
    </row>
    <row r="8718" spans="17:34" x14ac:dyDescent="0.35">
      <c r="Q8718" s="218"/>
      <c r="AH8718" s="233"/>
    </row>
    <row r="8719" spans="17:34" x14ac:dyDescent="0.35">
      <c r="Q8719" s="218"/>
      <c r="AH8719" s="233"/>
    </row>
    <row r="8720" spans="17:34" x14ac:dyDescent="0.35">
      <c r="Q8720" s="218"/>
      <c r="AH8720" s="233"/>
    </row>
    <row r="8721" spans="17:34" x14ac:dyDescent="0.35">
      <c r="Q8721" s="218"/>
      <c r="AH8721" s="233"/>
    </row>
    <row r="8722" spans="17:34" x14ac:dyDescent="0.35">
      <c r="Q8722" s="218"/>
      <c r="AH8722" s="233"/>
    </row>
    <row r="8723" spans="17:34" x14ac:dyDescent="0.35">
      <c r="Q8723" s="218"/>
      <c r="AH8723" s="233"/>
    </row>
    <row r="8724" spans="17:34" x14ac:dyDescent="0.35">
      <c r="Q8724" s="218"/>
      <c r="AH8724" s="233"/>
    </row>
    <row r="8725" spans="17:34" x14ac:dyDescent="0.35">
      <c r="Q8725" s="218"/>
      <c r="AH8725" s="233"/>
    </row>
    <row r="8726" spans="17:34" x14ac:dyDescent="0.35">
      <c r="Q8726" s="218"/>
      <c r="AH8726" s="233"/>
    </row>
    <row r="8727" spans="17:34" x14ac:dyDescent="0.35">
      <c r="Q8727" s="218"/>
      <c r="AH8727" s="233"/>
    </row>
    <row r="8728" spans="17:34" x14ac:dyDescent="0.35">
      <c r="Q8728" s="218"/>
      <c r="AH8728" s="233"/>
    </row>
    <row r="8729" spans="17:34" x14ac:dyDescent="0.35">
      <c r="Q8729" s="218"/>
      <c r="AH8729" s="233"/>
    </row>
    <row r="8730" spans="17:34" x14ac:dyDescent="0.35">
      <c r="Q8730" s="218"/>
      <c r="AH8730" s="233"/>
    </row>
    <row r="8731" spans="17:34" x14ac:dyDescent="0.35">
      <c r="Q8731" s="218"/>
      <c r="AH8731" s="233"/>
    </row>
    <row r="8732" spans="17:34" x14ac:dyDescent="0.35">
      <c r="Q8732" s="218"/>
      <c r="AH8732" s="233"/>
    </row>
    <row r="8733" spans="17:34" x14ac:dyDescent="0.35">
      <c r="Q8733" s="218"/>
      <c r="AH8733" s="233"/>
    </row>
    <row r="8734" spans="17:34" x14ac:dyDescent="0.35">
      <c r="Q8734" s="218"/>
      <c r="AH8734" s="233"/>
    </row>
    <row r="8735" spans="17:34" x14ac:dyDescent="0.35">
      <c r="Q8735" s="218"/>
      <c r="AH8735" s="233"/>
    </row>
    <row r="8736" spans="17:34" x14ac:dyDescent="0.35">
      <c r="Q8736" s="218"/>
      <c r="AH8736" s="233"/>
    </row>
    <row r="8737" spans="17:34" x14ac:dyDescent="0.35">
      <c r="Q8737" s="218"/>
      <c r="AH8737" s="233"/>
    </row>
    <row r="8738" spans="17:34" x14ac:dyDescent="0.35">
      <c r="Q8738" s="218"/>
      <c r="AH8738" s="233"/>
    </row>
    <row r="8739" spans="17:34" x14ac:dyDescent="0.35">
      <c r="Q8739" s="218"/>
      <c r="AH8739" s="233"/>
    </row>
    <row r="8740" spans="17:34" x14ac:dyDescent="0.35">
      <c r="Q8740" s="218"/>
      <c r="AH8740" s="233"/>
    </row>
    <row r="8741" spans="17:34" x14ac:dyDescent="0.35">
      <c r="Q8741" s="218"/>
      <c r="AH8741" s="233"/>
    </row>
    <row r="8742" spans="17:34" x14ac:dyDescent="0.35">
      <c r="Q8742" s="218"/>
      <c r="AH8742" s="233"/>
    </row>
    <row r="8743" spans="17:34" x14ac:dyDescent="0.35">
      <c r="Q8743" s="218"/>
      <c r="AH8743" s="233"/>
    </row>
    <row r="8744" spans="17:34" x14ac:dyDescent="0.35">
      <c r="Q8744" s="218"/>
      <c r="AH8744" s="233"/>
    </row>
    <row r="8745" spans="17:34" x14ac:dyDescent="0.35">
      <c r="Q8745" s="218"/>
      <c r="AH8745" s="233"/>
    </row>
    <row r="8746" spans="17:34" x14ac:dyDescent="0.35">
      <c r="Q8746" s="218"/>
      <c r="AH8746" s="233"/>
    </row>
    <row r="8747" spans="17:34" x14ac:dyDescent="0.35">
      <c r="Q8747" s="218"/>
      <c r="AH8747" s="233"/>
    </row>
    <row r="8748" spans="17:34" x14ac:dyDescent="0.35">
      <c r="Q8748" s="218"/>
      <c r="AH8748" s="233"/>
    </row>
    <row r="8749" spans="17:34" x14ac:dyDescent="0.35">
      <c r="Q8749" s="218"/>
      <c r="AH8749" s="233"/>
    </row>
    <row r="8750" spans="17:34" x14ac:dyDescent="0.35">
      <c r="Q8750" s="218"/>
      <c r="AH8750" s="233"/>
    </row>
    <row r="8751" spans="17:34" x14ac:dyDescent="0.35">
      <c r="Q8751" s="218"/>
      <c r="AH8751" s="233"/>
    </row>
    <row r="8752" spans="17:34" x14ac:dyDescent="0.35">
      <c r="Q8752" s="218"/>
      <c r="AH8752" s="233"/>
    </row>
    <row r="8753" spans="17:34" x14ac:dyDescent="0.35">
      <c r="Q8753" s="218"/>
      <c r="AH8753" s="233"/>
    </row>
    <row r="8754" spans="17:34" x14ac:dyDescent="0.35">
      <c r="Q8754" s="218"/>
      <c r="AH8754" s="233"/>
    </row>
    <row r="8755" spans="17:34" x14ac:dyDescent="0.35">
      <c r="Q8755" s="218"/>
      <c r="AH8755" s="233"/>
    </row>
    <row r="8756" spans="17:34" x14ac:dyDescent="0.35">
      <c r="Q8756" s="218"/>
      <c r="AH8756" s="233"/>
    </row>
    <row r="8757" spans="17:34" x14ac:dyDescent="0.35">
      <c r="Q8757" s="218"/>
      <c r="AH8757" s="233"/>
    </row>
    <row r="8758" spans="17:34" x14ac:dyDescent="0.35">
      <c r="Q8758" s="218"/>
      <c r="AH8758" s="233"/>
    </row>
    <row r="8759" spans="17:34" x14ac:dyDescent="0.35">
      <c r="Q8759" s="218"/>
      <c r="AH8759" s="233"/>
    </row>
    <row r="8760" spans="17:34" x14ac:dyDescent="0.35">
      <c r="Q8760" s="218"/>
      <c r="AH8760" s="233"/>
    </row>
    <row r="8761" spans="17:34" x14ac:dyDescent="0.35">
      <c r="Q8761" s="218"/>
      <c r="AH8761" s="233"/>
    </row>
    <row r="8762" spans="17:34" x14ac:dyDescent="0.35">
      <c r="Q8762" s="218"/>
      <c r="AH8762" s="233"/>
    </row>
    <row r="8763" spans="17:34" x14ac:dyDescent="0.35">
      <c r="Q8763" s="218"/>
      <c r="AH8763" s="233"/>
    </row>
    <row r="8764" spans="17:34" x14ac:dyDescent="0.35">
      <c r="Q8764" s="218"/>
      <c r="AH8764" s="233"/>
    </row>
    <row r="8765" spans="17:34" x14ac:dyDescent="0.35">
      <c r="Q8765" s="218"/>
      <c r="AH8765" s="233"/>
    </row>
    <row r="8766" spans="17:34" x14ac:dyDescent="0.35">
      <c r="Q8766" s="218"/>
      <c r="AH8766" s="233"/>
    </row>
    <row r="8767" spans="17:34" x14ac:dyDescent="0.35">
      <c r="Q8767" s="218"/>
      <c r="AH8767" s="233"/>
    </row>
    <row r="8768" spans="17:34" x14ac:dyDescent="0.35">
      <c r="Q8768" s="218"/>
      <c r="AH8768" s="233"/>
    </row>
    <row r="8769" spans="17:34" x14ac:dyDescent="0.35">
      <c r="Q8769" s="218"/>
      <c r="AH8769" s="233"/>
    </row>
    <row r="8770" spans="17:34" x14ac:dyDescent="0.35">
      <c r="Q8770" s="218"/>
      <c r="AH8770" s="233"/>
    </row>
    <row r="8771" spans="17:34" x14ac:dyDescent="0.35">
      <c r="Q8771" s="218"/>
      <c r="AH8771" s="233"/>
    </row>
    <row r="8772" spans="17:34" x14ac:dyDescent="0.35">
      <c r="Q8772" s="218"/>
      <c r="AH8772" s="233"/>
    </row>
    <row r="8773" spans="17:34" x14ac:dyDescent="0.35">
      <c r="Q8773" s="218"/>
      <c r="AH8773" s="233"/>
    </row>
    <row r="8774" spans="17:34" x14ac:dyDescent="0.35">
      <c r="Q8774" s="218"/>
      <c r="AH8774" s="233"/>
    </row>
    <row r="8775" spans="17:34" x14ac:dyDescent="0.35">
      <c r="Q8775" s="218"/>
      <c r="AH8775" s="233"/>
    </row>
    <row r="8776" spans="17:34" x14ac:dyDescent="0.35">
      <c r="Q8776" s="218"/>
      <c r="AH8776" s="233"/>
    </row>
    <row r="8777" spans="17:34" x14ac:dyDescent="0.35">
      <c r="Q8777" s="218"/>
      <c r="AH8777" s="233"/>
    </row>
    <row r="8778" spans="17:34" x14ac:dyDescent="0.35">
      <c r="Q8778" s="218"/>
      <c r="AH8778" s="233"/>
    </row>
    <row r="8779" spans="17:34" x14ac:dyDescent="0.35">
      <c r="Q8779" s="218"/>
      <c r="AH8779" s="233"/>
    </row>
    <row r="8780" spans="17:34" x14ac:dyDescent="0.35">
      <c r="Q8780" s="218"/>
      <c r="AH8780" s="233"/>
    </row>
    <row r="8781" spans="17:34" x14ac:dyDescent="0.35">
      <c r="Q8781" s="218"/>
      <c r="AH8781" s="233"/>
    </row>
    <row r="8782" spans="17:34" x14ac:dyDescent="0.35">
      <c r="Q8782" s="218"/>
      <c r="AH8782" s="233"/>
    </row>
    <row r="8783" spans="17:34" x14ac:dyDescent="0.35">
      <c r="Q8783" s="218"/>
      <c r="AH8783" s="233"/>
    </row>
    <row r="8784" spans="17:34" x14ac:dyDescent="0.35">
      <c r="Q8784" s="218"/>
      <c r="AH8784" s="233"/>
    </row>
    <row r="8785" spans="17:34" x14ac:dyDescent="0.35">
      <c r="Q8785" s="218"/>
      <c r="AH8785" s="233"/>
    </row>
    <row r="8786" spans="17:34" x14ac:dyDescent="0.35">
      <c r="Q8786" s="218"/>
      <c r="AH8786" s="233"/>
    </row>
    <row r="8787" spans="17:34" x14ac:dyDescent="0.35">
      <c r="Q8787" s="218"/>
      <c r="AH8787" s="233"/>
    </row>
    <row r="8788" spans="17:34" x14ac:dyDescent="0.35">
      <c r="Q8788" s="218"/>
      <c r="AH8788" s="233"/>
    </row>
    <row r="8789" spans="17:34" x14ac:dyDescent="0.35">
      <c r="Q8789" s="218"/>
      <c r="AH8789" s="233"/>
    </row>
    <row r="8790" spans="17:34" x14ac:dyDescent="0.35">
      <c r="Q8790" s="218"/>
      <c r="AH8790" s="233"/>
    </row>
    <row r="8791" spans="17:34" x14ac:dyDescent="0.35">
      <c r="Q8791" s="218"/>
      <c r="AH8791" s="233"/>
    </row>
    <row r="8792" spans="17:34" x14ac:dyDescent="0.35">
      <c r="Q8792" s="218"/>
      <c r="AH8792" s="233"/>
    </row>
    <row r="8793" spans="17:34" x14ac:dyDescent="0.35">
      <c r="Q8793" s="218"/>
      <c r="AH8793" s="233"/>
    </row>
    <row r="8794" spans="17:34" x14ac:dyDescent="0.35">
      <c r="Q8794" s="218"/>
      <c r="AH8794" s="233"/>
    </row>
    <row r="8795" spans="17:34" x14ac:dyDescent="0.35">
      <c r="Q8795" s="218"/>
      <c r="AH8795" s="233"/>
    </row>
    <row r="8796" spans="17:34" x14ac:dyDescent="0.35">
      <c r="Q8796" s="218"/>
      <c r="AH8796" s="233"/>
    </row>
    <row r="8797" spans="17:34" x14ac:dyDescent="0.35">
      <c r="Q8797" s="218"/>
      <c r="AH8797" s="233"/>
    </row>
    <row r="8798" spans="17:34" x14ac:dyDescent="0.35">
      <c r="Q8798" s="218"/>
      <c r="AH8798" s="233"/>
    </row>
    <row r="8799" spans="17:34" x14ac:dyDescent="0.35">
      <c r="Q8799" s="218"/>
      <c r="AH8799" s="233"/>
    </row>
    <row r="8800" spans="17:34" x14ac:dyDescent="0.35">
      <c r="Q8800" s="218"/>
      <c r="AH8800" s="233"/>
    </row>
    <row r="8801" spans="17:34" x14ac:dyDescent="0.35">
      <c r="Q8801" s="218"/>
      <c r="AH8801" s="233"/>
    </row>
    <row r="8802" spans="17:34" x14ac:dyDescent="0.35">
      <c r="Q8802" s="218"/>
      <c r="AH8802" s="233"/>
    </row>
    <row r="8803" spans="17:34" x14ac:dyDescent="0.35">
      <c r="Q8803" s="218"/>
      <c r="AH8803" s="233"/>
    </row>
    <row r="8804" spans="17:34" x14ac:dyDescent="0.35">
      <c r="Q8804" s="218"/>
      <c r="AH8804" s="233"/>
    </row>
    <row r="8805" spans="17:34" x14ac:dyDescent="0.35">
      <c r="Q8805" s="218"/>
      <c r="AH8805" s="233"/>
    </row>
    <row r="8806" spans="17:34" x14ac:dyDescent="0.35">
      <c r="Q8806" s="218"/>
      <c r="AH8806" s="233"/>
    </row>
    <row r="8807" spans="17:34" x14ac:dyDescent="0.35">
      <c r="Q8807" s="218"/>
      <c r="AH8807" s="233"/>
    </row>
    <row r="8808" spans="17:34" x14ac:dyDescent="0.35">
      <c r="Q8808" s="218"/>
      <c r="AH8808" s="233"/>
    </row>
    <row r="8809" spans="17:34" x14ac:dyDescent="0.35">
      <c r="Q8809" s="218"/>
      <c r="AH8809" s="233"/>
    </row>
    <row r="8810" spans="17:34" x14ac:dyDescent="0.35">
      <c r="Q8810" s="218"/>
      <c r="AH8810" s="233"/>
    </row>
    <row r="8811" spans="17:34" x14ac:dyDescent="0.35">
      <c r="Q8811" s="218"/>
      <c r="AH8811" s="233"/>
    </row>
    <row r="8812" spans="17:34" x14ac:dyDescent="0.35">
      <c r="Q8812" s="218"/>
      <c r="AH8812" s="233"/>
    </row>
    <row r="8813" spans="17:34" x14ac:dyDescent="0.35">
      <c r="Q8813" s="218"/>
      <c r="AH8813" s="233"/>
    </row>
    <row r="8814" spans="17:34" x14ac:dyDescent="0.35">
      <c r="Q8814" s="218"/>
      <c r="AH8814" s="233"/>
    </row>
    <row r="8815" spans="17:34" x14ac:dyDescent="0.35">
      <c r="Q8815" s="218"/>
      <c r="AH8815" s="233"/>
    </row>
    <row r="8816" spans="17:34" x14ac:dyDescent="0.35">
      <c r="Q8816" s="218"/>
      <c r="AH8816" s="233"/>
    </row>
    <row r="8817" spans="17:34" x14ac:dyDescent="0.35">
      <c r="Q8817" s="218"/>
      <c r="AH8817" s="233"/>
    </row>
    <row r="8818" spans="17:34" x14ac:dyDescent="0.35">
      <c r="Q8818" s="218"/>
      <c r="AH8818" s="233"/>
    </row>
    <row r="8819" spans="17:34" x14ac:dyDescent="0.35">
      <c r="Q8819" s="218"/>
      <c r="AH8819" s="233"/>
    </row>
    <row r="8820" spans="17:34" x14ac:dyDescent="0.35">
      <c r="Q8820" s="218"/>
      <c r="AH8820" s="233"/>
    </row>
    <row r="8821" spans="17:34" x14ac:dyDescent="0.35">
      <c r="Q8821" s="218"/>
      <c r="AH8821" s="233"/>
    </row>
    <row r="8822" spans="17:34" x14ac:dyDescent="0.35">
      <c r="Q8822" s="218"/>
      <c r="AH8822" s="233"/>
    </row>
    <row r="8823" spans="17:34" x14ac:dyDescent="0.35">
      <c r="Q8823" s="218"/>
      <c r="AH8823" s="233"/>
    </row>
    <row r="8824" spans="17:34" x14ac:dyDescent="0.35">
      <c r="Q8824" s="218"/>
      <c r="AH8824" s="233"/>
    </row>
    <row r="8825" spans="17:34" x14ac:dyDescent="0.35">
      <c r="Q8825" s="218"/>
      <c r="AH8825" s="233"/>
    </row>
    <row r="8826" spans="17:34" x14ac:dyDescent="0.35">
      <c r="Q8826" s="218"/>
      <c r="AH8826" s="233"/>
    </row>
    <row r="8827" spans="17:34" x14ac:dyDescent="0.35">
      <c r="Q8827" s="218"/>
      <c r="AH8827" s="233"/>
    </row>
    <row r="8828" spans="17:34" x14ac:dyDescent="0.35">
      <c r="Q8828" s="218"/>
      <c r="AH8828" s="233"/>
    </row>
    <row r="8829" spans="17:34" x14ac:dyDescent="0.35">
      <c r="Q8829" s="218"/>
      <c r="AH8829" s="233"/>
    </row>
    <row r="8830" spans="17:34" x14ac:dyDescent="0.35">
      <c r="Q8830" s="218"/>
      <c r="AH8830" s="233"/>
    </row>
    <row r="8831" spans="17:34" x14ac:dyDescent="0.35">
      <c r="Q8831" s="218"/>
      <c r="AH8831" s="233"/>
    </row>
    <row r="8832" spans="17:34" x14ac:dyDescent="0.35">
      <c r="Q8832" s="218"/>
      <c r="AH8832" s="233"/>
    </row>
    <row r="8833" spans="17:34" x14ac:dyDescent="0.35">
      <c r="Q8833" s="218"/>
      <c r="AH8833" s="233"/>
    </row>
    <row r="8834" spans="17:34" x14ac:dyDescent="0.35">
      <c r="Q8834" s="218"/>
      <c r="AH8834" s="233"/>
    </row>
    <row r="8835" spans="17:34" x14ac:dyDescent="0.35">
      <c r="Q8835" s="218"/>
      <c r="AH8835" s="233"/>
    </row>
    <row r="8836" spans="17:34" x14ac:dyDescent="0.35">
      <c r="Q8836" s="218"/>
      <c r="AH8836" s="233"/>
    </row>
    <row r="8837" spans="17:34" x14ac:dyDescent="0.35">
      <c r="Q8837" s="218"/>
      <c r="AH8837" s="233"/>
    </row>
    <row r="8838" spans="17:34" x14ac:dyDescent="0.35">
      <c r="Q8838" s="218"/>
      <c r="AH8838" s="233"/>
    </row>
    <row r="8839" spans="17:34" x14ac:dyDescent="0.35">
      <c r="Q8839" s="218"/>
      <c r="AH8839" s="233"/>
    </row>
    <row r="8840" spans="17:34" x14ac:dyDescent="0.35">
      <c r="Q8840" s="218"/>
      <c r="AH8840" s="233"/>
    </row>
    <row r="8841" spans="17:34" x14ac:dyDescent="0.35">
      <c r="Q8841" s="218"/>
      <c r="AH8841" s="233"/>
    </row>
    <row r="8842" spans="17:34" x14ac:dyDescent="0.35">
      <c r="Q8842" s="218"/>
      <c r="AH8842" s="233"/>
    </row>
    <row r="8843" spans="17:34" x14ac:dyDescent="0.35">
      <c r="Q8843" s="218"/>
      <c r="AH8843" s="233"/>
    </row>
    <row r="8844" spans="17:34" x14ac:dyDescent="0.35">
      <c r="Q8844" s="218"/>
      <c r="AH8844" s="233"/>
    </row>
    <row r="8845" spans="17:34" x14ac:dyDescent="0.35">
      <c r="Q8845" s="218"/>
      <c r="AH8845" s="233"/>
    </row>
    <row r="8846" spans="17:34" x14ac:dyDescent="0.35">
      <c r="Q8846" s="218"/>
      <c r="AH8846" s="233"/>
    </row>
    <row r="8847" spans="17:34" x14ac:dyDescent="0.35">
      <c r="Q8847" s="218"/>
      <c r="AH8847" s="233"/>
    </row>
    <row r="8848" spans="17:34" x14ac:dyDescent="0.35">
      <c r="Q8848" s="218"/>
      <c r="AH8848" s="233"/>
    </row>
    <row r="8849" spans="17:34" x14ac:dyDescent="0.35">
      <c r="Q8849" s="218"/>
      <c r="AH8849" s="233"/>
    </row>
    <row r="8850" spans="17:34" x14ac:dyDescent="0.35">
      <c r="Q8850" s="218"/>
      <c r="AH8850" s="233"/>
    </row>
    <row r="8851" spans="17:34" x14ac:dyDescent="0.35">
      <c r="Q8851" s="218"/>
      <c r="AH8851" s="233"/>
    </row>
    <row r="8852" spans="17:34" x14ac:dyDescent="0.35">
      <c r="Q8852" s="218"/>
      <c r="AH8852" s="233"/>
    </row>
    <row r="8853" spans="17:34" x14ac:dyDescent="0.35">
      <c r="Q8853" s="218"/>
      <c r="AH8853" s="233"/>
    </row>
    <row r="8854" spans="17:34" x14ac:dyDescent="0.35">
      <c r="Q8854" s="218"/>
      <c r="AH8854" s="233"/>
    </row>
    <row r="8855" spans="17:34" x14ac:dyDescent="0.35">
      <c r="Q8855" s="218"/>
      <c r="AH8855" s="233"/>
    </row>
    <row r="8856" spans="17:34" x14ac:dyDescent="0.35">
      <c r="Q8856" s="218"/>
      <c r="AH8856" s="233"/>
    </row>
    <row r="8857" spans="17:34" x14ac:dyDescent="0.35">
      <c r="Q8857" s="218"/>
      <c r="AH8857" s="233"/>
    </row>
    <row r="8858" spans="17:34" x14ac:dyDescent="0.35">
      <c r="Q8858" s="218"/>
      <c r="AH8858" s="233"/>
    </row>
    <row r="8859" spans="17:34" x14ac:dyDescent="0.35">
      <c r="Q8859" s="218"/>
      <c r="AH8859" s="233"/>
    </row>
    <row r="8860" spans="17:34" x14ac:dyDescent="0.35">
      <c r="Q8860" s="218"/>
      <c r="AH8860" s="233"/>
    </row>
    <row r="8861" spans="17:34" x14ac:dyDescent="0.35">
      <c r="Q8861" s="218"/>
      <c r="AH8861" s="233"/>
    </row>
    <row r="8862" spans="17:34" x14ac:dyDescent="0.35">
      <c r="Q8862" s="218"/>
      <c r="AH8862" s="233"/>
    </row>
    <row r="8863" spans="17:34" x14ac:dyDescent="0.35">
      <c r="Q8863" s="218"/>
      <c r="AH8863" s="233"/>
    </row>
    <row r="8864" spans="17:34" x14ac:dyDescent="0.35">
      <c r="Q8864" s="218"/>
      <c r="AH8864" s="233"/>
    </row>
    <row r="8865" spans="17:34" x14ac:dyDescent="0.35">
      <c r="Q8865" s="218"/>
      <c r="AH8865" s="233"/>
    </row>
    <row r="8866" spans="17:34" x14ac:dyDescent="0.35">
      <c r="Q8866" s="218"/>
      <c r="AH8866" s="233"/>
    </row>
    <row r="8867" spans="17:34" x14ac:dyDescent="0.35">
      <c r="Q8867" s="218"/>
      <c r="AH8867" s="233"/>
    </row>
    <row r="8868" spans="17:34" x14ac:dyDescent="0.35">
      <c r="Q8868" s="218"/>
      <c r="AH8868" s="233"/>
    </row>
    <row r="8869" spans="17:34" x14ac:dyDescent="0.35">
      <c r="Q8869" s="218"/>
      <c r="AH8869" s="233"/>
    </row>
    <row r="8870" spans="17:34" x14ac:dyDescent="0.35">
      <c r="Q8870" s="218"/>
      <c r="AH8870" s="233"/>
    </row>
    <row r="8871" spans="17:34" x14ac:dyDescent="0.35">
      <c r="Q8871" s="218"/>
      <c r="AH8871" s="233"/>
    </row>
    <row r="8872" spans="17:34" x14ac:dyDescent="0.35">
      <c r="Q8872" s="218"/>
      <c r="AH8872" s="233"/>
    </row>
    <row r="8873" spans="17:34" x14ac:dyDescent="0.35">
      <c r="Q8873" s="218"/>
      <c r="AH8873" s="233"/>
    </row>
    <row r="8874" spans="17:34" x14ac:dyDescent="0.35">
      <c r="Q8874" s="218"/>
      <c r="AH8874" s="233"/>
    </row>
    <row r="8875" spans="17:34" x14ac:dyDescent="0.35">
      <c r="Q8875" s="218"/>
      <c r="AH8875" s="233"/>
    </row>
    <row r="8876" spans="17:34" x14ac:dyDescent="0.35">
      <c r="Q8876" s="218"/>
      <c r="AH8876" s="233"/>
    </row>
    <row r="8877" spans="17:34" x14ac:dyDescent="0.35">
      <c r="Q8877" s="218"/>
      <c r="AH8877" s="233"/>
    </row>
    <row r="8878" spans="17:34" x14ac:dyDescent="0.35">
      <c r="Q8878" s="218"/>
      <c r="AH8878" s="233"/>
    </row>
    <row r="8879" spans="17:34" x14ac:dyDescent="0.35">
      <c r="Q8879" s="218"/>
      <c r="AH8879" s="233"/>
    </row>
    <row r="8880" spans="17:34" x14ac:dyDescent="0.35">
      <c r="Q8880" s="218"/>
      <c r="AH8880" s="233"/>
    </row>
    <row r="8881" spans="17:34" x14ac:dyDescent="0.35">
      <c r="Q8881" s="218"/>
      <c r="AH8881" s="233"/>
    </row>
    <row r="8882" spans="17:34" x14ac:dyDescent="0.35">
      <c r="Q8882" s="218"/>
      <c r="AH8882" s="233"/>
    </row>
    <row r="8883" spans="17:34" x14ac:dyDescent="0.35">
      <c r="Q8883" s="218"/>
      <c r="AH8883" s="233"/>
    </row>
    <row r="8884" spans="17:34" x14ac:dyDescent="0.35">
      <c r="Q8884" s="218"/>
      <c r="AH8884" s="233"/>
    </row>
    <row r="8885" spans="17:34" x14ac:dyDescent="0.35">
      <c r="Q8885" s="218"/>
      <c r="AH8885" s="233"/>
    </row>
    <row r="8886" spans="17:34" x14ac:dyDescent="0.35">
      <c r="Q8886" s="218"/>
      <c r="AH8886" s="233"/>
    </row>
    <row r="8887" spans="17:34" x14ac:dyDescent="0.35">
      <c r="Q8887" s="218"/>
      <c r="AH8887" s="233"/>
    </row>
    <row r="8888" spans="17:34" x14ac:dyDescent="0.35">
      <c r="Q8888" s="218"/>
      <c r="AH8888" s="233"/>
    </row>
    <row r="8889" spans="17:34" x14ac:dyDescent="0.35">
      <c r="Q8889" s="218"/>
      <c r="AH8889" s="233"/>
    </row>
    <row r="8890" spans="17:34" x14ac:dyDescent="0.35">
      <c r="Q8890" s="218"/>
      <c r="AH8890" s="233"/>
    </row>
    <row r="8891" spans="17:34" x14ac:dyDescent="0.35">
      <c r="Q8891" s="218"/>
      <c r="AH8891" s="233"/>
    </row>
    <row r="8892" spans="17:34" x14ac:dyDescent="0.35">
      <c r="Q8892" s="218"/>
      <c r="AH8892" s="233"/>
    </row>
    <row r="8893" spans="17:34" x14ac:dyDescent="0.35">
      <c r="Q8893" s="218"/>
      <c r="AH8893" s="233"/>
    </row>
    <row r="8894" spans="17:34" x14ac:dyDescent="0.35">
      <c r="Q8894" s="218"/>
      <c r="AH8894" s="233"/>
    </row>
    <row r="8895" spans="17:34" x14ac:dyDescent="0.35">
      <c r="Q8895" s="218"/>
      <c r="AH8895" s="233"/>
    </row>
    <row r="8896" spans="17:34" x14ac:dyDescent="0.35">
      <c r="Q8896" s="218"/>
      <c r="AH8896" s="233"/>
    </row>
    <row r="8897" spans="17:34" x14ac:dyDescent="0.35">
      <c r="Q8897" s="218"/>
      <c r="AH8897" s="233"/>
    </row>
    <row r="8898" spans="17:34" x14ac:dyDescent="0.35">
      <c r="Q8898" s="218"/>
      <c r="AH8898" s="233"/>
    </row>
    <row r="8899" spans="17:34" x14ac:dyDescent="0.35">
      <c r="Q8899" s="218"/>
      <c r="AH8899" s="233"/>
    </row>
    <row r="8900" spans="17:34" x14ac:dyDescent="0.35">
      <c r="Q8900" s="218"/>
      <c r="AH8900" s="233"/>
    </row>
    <row r="8901" spans="17:34" x14ac:dyDescent="0.35">
      <c r="Q8901" s="218"/>
      <c r="AH8901" s="233"/>
    </row>
    <row r="8902" spans="17:34" x14ac:dyDescent="0.35">
      <c r="Q8902" s="218"/>
      <c r="AH8902" s="233"/>
    </row>
    <row r="8903" spans="17:34" x14ac:dyDescent="0.35">
      <c r="Q8903" s="218"/>
      <c r="AH8903" s="233"/>
    </row>
    <row r="8904" spans="17:34" x14ac:dyDescent="0.35">
      <c r="Q8904" s="218"/>
      <c r="AH8904" s="233"/>
    </row>
    <row r="8905" spans="17:34" x14ac:dyDescent="0.35">
      <c r="Q8905" s="218"/>
      <c r="AH8905" s="233"/>
    </row>
    <row r="8906" spans="17:34" x14ac:dyDescent="0.35">
      <c r="Q8906" s="218"/>
      <c r="AH8906" s="233"/>
    </row>
    <row r="8907" spans="17:34" x14ac:dyDescent="0.35">
      <c r="Q8907" s="218"/>
      <c r="AH8907" s="233"/>
    </row>
    <row r="8908" spans="17:34" x14ac:dyDescent="0.35">
      <c r="Q8908" s="218"/>
      <c r="AH8908" s="233"/>
    </row>
    <row r="8909" spans="17:34" x14ac:dyDescent="0.35">
      <c r="Q8909" s="218"/>
      <c r="AH8909" s="233"/>
    </row>
    <row r="8910" spans="17:34" x14ac:dyDescent="0.35">
      <c r="Q8910" s="218"/>
      <c r="AH8910" s="233"/>
    </row>
    <row r="8911" spans="17:34" x14ac:dyDescent="0.35">
      <c r="Q8911" s="218"/>
      <c r="AH8911" s="233"/>
    </row>
    <row r="8912" spans="17:34" x14ac:dyDescent="0.35">
      <c r="Q8912" s="218"/>
      <c r="AH8912" s="233"/>
    </row>
    <row r="8913" spans="17:34" x14ac:dyDescent="0.35">
      <c r="Q8913" s="218"/>
      <c r="AH8913" s="233"/>
    </row>
    <row r="8914" spans="17:34" x14ac:dyDescent="0.35">
      <c r="Q8914" s="218"/>
      <c r="AH8914" s="233"/>
    </row>
    <row r="8915" spans="17:34" x14ac:dyDescent="0.35">
      <c r="Q8915" s="218"/>
      <c r="AH8915" s="233"/>
    </row>
    <row r="8916" spans="17:34" x14ac:dyDescent="0.35">
      <c r="Q8916" s="218"/>
      <c r="AH8916" s="233"/>
    </row>
    <row r="8917" spans="17:34" x14ac:dyDescent="0.35">
      <c r="Q8917" s="218"/>
      <c r="AH8917" s="233"/>
    </row>
    <row r="8918" spans="17:34" x14ac:dyDescent="0.35">
      <c r="Q8918" s="218"/>
      <c r="AH8918" s="233"/>
    </row>
    <row r="8919" spans="17:34" x14ac:dyDescent="0.35">
      <c r="Q8919" s="218"/>
      <c r="AH8919" s="233"/>
    </row>
    <row r="8920" spans="17:34" x14ac:dyDescent="0.35">
      <c r="Q8920" s="218"/>
      <c r="AH8920" s="233"/>
    </row>
    <row r="8921" spans="17:34" x14ac:dyDescent="0.35">
      <c r="Q8921" s="218"/>
      <c r="AH8921" s="233"/>
    </row>
    <row r="8922" spans="17:34" x14ac:dyDescent="0.35">
      <c r="Q8922" s="218"/>
      <c r="AH8922" s="233"/>
    </row>
    <row r="8923" spans="17:34" x14ac:dyDescent="0.35">
      <c r="Q8923" s="218"/>
      <c r="AH8923" s="233"/>
    </row>
    <row r="8924" spans="17:34" x14ac:dyDescent="0.35">
      <c r="Q8924" s="218"/>
      <c r="AH8924" s="233"/>
    </row>
    <row r="8925" spans="17:34" x14ac:dyDescent="0.35">
      <c r="Q8925" s="218"/>
      <c r="AH8925" s="233"/>
    </row>
    <row r="8926" spans="17:34" x14ac:dyDescent="0.35">
      <c r="Q8926" s="218"/>
      <c r="AH8926" s="233"/>
    </row>
    <row r="8927" spans="17:34" x14ac:dyDescent="0.35">
      <c r="Q8927" s="218"/>
      <c r="AH8927" s="233"/>
    </row>
    <row r="8928" spans="17:34" x14ac:dyDescent="0.35">
      <c r="Q8928" s="218"/>
      <c r="AH8928" s="233"/>
    </row>
    <row r="8929" spans="17:34" x14ac:dyDescent="0.35">
      <c r="Q8929" s="218"/>
      <c r="AH8929" s="233"/>
    </row>
    <row r="8930" spans="17:34" x14ac:dyDescent="0.35">
      <c r="Q8930" s="218"/>
      <c r="AH8930" s="233"/>
    </row>
    <row r="8931" spans="17:34" x14ac:dyDescent="0.35">
      <c r="Q8931" s="218"/>
      <c r="AH8931" s="233"/>
    </row>
    <row r="8932" spans="17:34" x14ac:dyDescent="0.35">
      <c r="Q8932" s="218"/>
      <c r="AH8932" s="233"/>
    </row>
    <row r="8933" spans="17:34" x14ac:dyDescent="0.35">
      <c r="Q8933" s="218"/>
      <c r="AH8933" s="233"/>
    </row>
    <row r="8934" spans="17:34" x14ac:dyDescent="0.35">
      <c r="Q8934" s="218"/>
      <c r="AH8934" s="233"/>
    </row>
    <row r="8935" spans="17:34" x14ac:dyDescent="0.35">
      <c r="Q8935" s="218"/>
      <c r="AH8935" s="233"/>
    </row>
    <row r="8936" spans="17:34" x14ac:dyDescent="0.35">
      <c r="Q8936" s="218"/>
      <c r="AH8936" s="233"/>
    </row>
    <row r="8937" spans="17:34" x14ac:dyDescent="0.35">
      <c r="Q8937" s="218"/>
      <c r="AH8937" s="233"/>
    </row>
    <row r="8938" spans="17:34" x14ac:dyDescent="0.35">
      <c r="Q8938" s="218"/>
      <c r="AH8938" s="233"/>
    </row>
    <row r="8939" spans="17:34" x14ac:dyDescent="0.35">
      <c r="Q8939" s="218"/>
      <c r="AH8939" s="233"/>
    </row>
    <row r="8940" spans="17:34" x14ac:dyDescent="0.35">
      <c r="Q8940" s="218"/>
      <c r="AH8940" s="233"/>
    </row>
    <row r="8941" spans="17:34" x14ac:dyDescent="0.35">
      <c r="Q8941" s="218"/>
      <c r="AH8941" s="233"/>
    </row>
    <row r="8942" spans="17:34" x14ac:dyDescent="0.35">
      <c r="Q8942" s="218"/>
      <c r="AH8942" s="233"/>
    </row>
    <row r="8943" spans="17:34" x14ac:dyDescent="0.35">
      <c r="Q8943" s="218"/>
      <c r="AH8943" s="233"/>
    </row>
    <row r="8944" spans="17:34" x14ac:dyDescent="0.35">
      <c r="Q8944" s="218"/>
      <c r="AH8944" s="233"/>
    </row>
    <row r="8945" spans="17:34" x14ac:dyDescent="0.35">
      <c r="Q8945" s="218"/>
      <c r="AH8945" s="233"/>
    </row>
    <row r="8946" spans="17:34" x14ac:dyDescent="0.35">
      <c r="Q8946" s="218"/>
      <c r="AH8946" s="233"/>
    </row>
    <row r="8947" spans="17:34" x14ac:dyDescent="0.35">
      <c r="Q8947" s="218"/>
      <c r="AH8947" s="233"/>
    </row>
    <row r="8948" spans="17:34" x14ac:dyDescent="0.35">
      <c r="Q8948" s="218"/>
      <c r="AH8948" s="233"/>
    </row>
    <row r="8949" spans="17:34" x14ac:dyDescent="0.35">
      <c r="Q8949" s="218"/>
      <c r="AH8949" s="233"/>
    </row>
    <row r="8950" spans="17:34" x14ac:dyDescent="0.35">
      <c r="Q8950" s="218"/>
      <c r="AH8950" s="233"/>
    </row>
    <row r="8951" spans="17:34" x14ac:dyDescent="0.35">
      <c r="Q8951" s="218"/>
      <c r="AH8951" s="233"/>
    </row>
    <row r="8952" spans="17:34" x14ac:dyDescent="0.35">
      <c r="Q8952" s="218"/>
      <c r="AH8952" s="233"/>
    </row>
    <row r="8953" spans="17:34" x14ac:dyDescent="0.35">
      <c r="Q8953" s="218"/>
      <c r="AH8953" s="233"/>
    </row>
    <row r="8954" spans="17:34" x14ac:dyDescent="0.35">
      <c r="Q8954" s="218"/>
      <c r="AH8954" s="233"/>
    </row>
    <row r="8955" spans="17:34" x14ac:dyDescent="0.35">
      <c r="Q8955" s="218"/>
      <c r="AH8955" s="233"/>
    </row>
    <row r="8956" spans="17:34" x14ac:dyDescent="0.35">
      <c r="Q8956" s="218"/>
      <c r="AH8956" s="233"/>
    </row>
    <row r="8957" spans="17:34" x14ac:dyDescent="0.35">
      <c r="Q8957" s="218"/>
      <c r="AH8957" s="233"/>
    </row>
    <row r="8958" spans="17:34" x14ac:dyDescent="0.35">
      <c r="Q8958" s="218"/>
      <c r="AH8958" s="233"/>
    </row>
    <row r="8959" spans="17:34" x14ac:dyDescent="0.35">
      <c r="Q8959" s="218"/>
      <c r="AH8959" s="233"/>
    </row>
    <row r="8960" spans="17:34" x14ac:dyDescent="0.35">
      <c r="Q8960" s="218"/>
      <c r="AH8960" s="233"/>
    </row>
    <row r="8961" spans="17:34" x14ac:dyDescent="0.35">
      <c r="Q8961" s="218"/>
      <c r="AH8961" s="233"/>
    </row>
    <row r="8962" spans="17:34" x14ac:dyDescent="0.35">
      <c r="Q8962" s="218"/>
      <c r="AH8962" s="233"/>
    </row>
    <row r="8963" spans="17:34" x14ac:dyDescent="0.35">
      <c r="Q8963" s="218"/>
      <c r="AH8963" s="233"/>
    </row>
    <row r="8964" spans="17:34" x14ac:dyDescent="0.35">
      <c r="Q8964" s="218"/>
      <c r="AH8964" s="233"/>
    </row>
    <row r="8965" spans="17:34" x14ac:dyDescent="0.35">
      <c r="Q8965" s="218"/>
      <c r="AH8965" s="233"/>
    </row>
    <row r="8966" spans="17:34" x14ac:dyDescent="0.35">
      <c r="Q8966" s="218"/>
      <c r="AH8966" s="233"/>
    </row>
    <row r="8967" spans="17:34" x14ac:dyDescent="0.35">
      <c r="Q8967" s="218"/>
      <c r="AH8967" s="233"/>
    </row>
    <row r="8968" spans="17:34" x14ac:dyDescent="0.35">
      <c r="Q8968" s="218"/>
      <c r="AH8968" s="233"/>
    </row>
    <row r="8969" spans="17:34" x14ac:dyDescent="0.35">
      <c r="Q8969" s="218"/>
      <c r="AH8969" s="233"/>
    </row>
    <row r="8970" spans="17:34" x14ac:dyDescent="0.35">
      <c r="Q8970" s="218"/>
      <c r="AH8970" s="233"/>
    </row>
    <row r="8971" spans="17:34" x14ac:dyDescent="0.35">
      <c r="Q8971" s="218"/>
      <c r="AH8971" s="233"/>
    </row>
    <row r="8972" spans="17:34" x14ac:dyDescent="0.35">
      <c r="Q8972" s="218"/>
      <c r="AH8972" s="233"/>
    </row>
    <row r="8973" spans="17:34" x14ac:dyDescent="0.35">
      <c r="Q8973" s="218"/>
      <c r="AH8973" s="233"/>
    </row>
    <row r="8974" spans="17:34" x14ac:dyDescent="0.35">
      <c r="Q8974" s="218"/>
      <c r="AH8974" s="233"/>
    </row>
    <row r="8975" spans="17:34" x14ac:dyDescent="0.35">
      <c r="Q8975" s="218"/>
      <c r="AH8975" s="233"/>
    </row>
    <row r="8976" spans="17:34" x14ac:dyDescent="0.35">
      <c r="Q8976" s="218"/>
      <c r="AH8976" s="233"/>
    </row>
    <row r="8977" spans="17:34" x14ac:dyDescent="0.35">
      <c r="Q8977" s="218"/>
      <c r="AH8977" s="233"/>
    </row>
    <row r="8978" spans="17:34" x14ac:dyDescent="0.35">
      <c r="Q8978" s="218"/>
      <c r="AH8978" s="233"/>
    </row>
    <row r="8979" spans="17:34" x14ac:dyDescent="0.35">
      <c r="Q8979" s="218"/>
      <c r="AH8979" s="233"/>
    </row>
    <row r="8980" spans="17:34" x14ac:dyDescent="0.35">
      <c r="Q8980" s="218"/>
      <c r="AH8980" s="233"/>
    </row>
    <row r="8981" spans="17:34" x14ac:dyDescent="0.35">
      <c r="Q8981" s="218"/>
      <c r="AH8981" s="233"/>
    </row>
    <row r="8982" spans="17:34" x14ac:dyDescent="0.35">
      <c r="Q8982" s="218"/>
      <c r="AH8982" s="233"/>
    </row>
    <row r="8983" spans="17:34" x14ac:dyDescent="0.35">
      <c r="Q8983" s="218"/>
      <c r="AH8983" s="233"/>
    </row>
    <row r="8984" spans="17:34" x14ac:dyDescent="0.35">
      <c r="Q8984" s="218"/>
      <c r="AH8984" s="233"/>
    </row>
    <row r="8985" spans="17:34" x14ac:dyDescent="0.35">
      <c r="Q8985" s="218"/>
      <c r="AH8985" s="233"/>
    </row>
    <row r="8986" spans="17:34" x14ac:dyDescent="0.35">
      <c r="Q8986" s="218"/>
      <c r="AH8986" s="233"/>
    </row>
    <row r="8987" spans="17:34" x14ac:dyDescent="0.35">
      <c r="Q8987" s="218"/>
      <c r="AH8987" s="233"/>
    </row>
    <row r="8988" spans="17:34" x14ac:dyDescent="0.35">
      <c r="Q8988" s="218"/>
      <c r="AH8988" s="233"/>
    </row>
    <row r="8989" spans="17:34" x14ac:dyDescent="0.35">
      <c r="Q8989" s="218"/>
      <c r="AH8989" s="233"/>
    </row>
    <row r="8990" spans="17:34" x14ac:dyDescent="0.35">
      <c r="Q8990" s="218"/>
      <c r="AH8990" s="233"/>
    </row>
    <row r="8991" spans="17:34" x14ac:dyDescent="0.35">
      <c r="Q8991" s="218"/>
      <c r="AH8991" s="233"/>
    </row>
    <row r="8992" spans="17:34" x14ac:dyDescent="0.35">
      <c r="Q8992" s="218"/>
      <c r="AH8992" s="233"/>
    </row>
    <row r="8993" spans="17:34" x14ac:dyDescent="0.35">
      <c r="Q8993" s="218"/>
      <c r="AH8993" s="233"/>
    </row>
    <row r="8994" spans="17:34" x14ac:dyDescent="0.35">
      <c r="Q8994" s="218"/>
      <c r="AH8994" s="233"/>
    </row>
    <row r="8995" spans="17:34" x14ac:dyDescent="0.35">
      <c r="Q8995" s="218"/>
      <c r="AH8995" s="233"/>
    </row>
    <row r="8996" spans="17:34" x14ac:dyDescent="0.35">
      <c r="Q8996" s="218"/>
      <c r="AH8996" s="233"/>
    </row>
    <row r="8997" spans="17:34" x14ac:dyDescent="0.35">
      <c r="Q8997" s="218"/>
      <c r="AH8997" s="233"/>
    </row>
    <row r="8998" spans="17:34" x14ac:dyDescent="0.35">
      <c r="Q8998" s="218"/>
      <c r="AH8998" s="233"/>
    </row>
    <row r="8999" spans="17:34" x14ac:dyDescent="0.35">
      <c r="Q8999" s="218"/>
      <c r="AH8999" s="233"/>
    </row>
    <row r="9000" spans="17:34" x14ac:dyDescent="0.35">
      <c r="Q9000" s="218"/>
      <c r="AH9000" s="233"/>
    </row>
    <row r="9001" spans="17:34" x14ac:dyDescent="0.35">
      <c r="Q9001" s="218"/>
      <c r="AH9001" s="233"/>
    </row>
    <row r="9002" spans="17:34" x14ac:dyDescent="0.35">
      <c r="Q9002" s="218"/>
      <c r="AH9002" s="233"/>
    </row>
    <row r="9003" spans="17:34" x14ac:dyDescent="0.35">
      <c r="Q9003" s="218"/>
      <c r="AH9003" s="233"/>
    </row>
    <row r="9004" spans="17:34" x14ac:dyDescent="0.35">
      <c r="Q9004" s="218"/>
      <c r="AH9004" s="233"/>
    </row>
    <row r="9005" spans="17:34" x14ac:dyDescent="0.35">
      <c r="Q9005" s="218"/>
      <c r="AH9005" s="233"/>
    </row>
    <row r="9006" spans="17:34" x14ac:dyDescent="0.35">
      <c r="Q9006" s="218"/>
      <c r="AH9006" s="233"/>
    </row>
    <row r="9007" spans="17:34" x14ac:dyDescent="0.35">
      <c r="Q9007" s="218"/>
      <c r="AH9007" s="233"/>
    </row>
    <row r="9008" spans="17:34" x14ac:dyDescent="0.35">
      <c r="Q9008" s="218"/>
      <c r="AH9008" s="233"/>
    </row>
    <row r="9009" spans="17:34" x14ac:dyDescent="0.35">
      <c r="Q9009" s="218"/>
      <c r="AH9009" s="233"/>
    </row>
    <row r="9010" spans="17:34" x14ac:dyDescent="0.35">
      <c r="Q9010" s="218"/>
      <c r="AH9010" s="233"/>
    </row>
    <row r="9011" spans="17:34" x14ac:dyDescent="0.35">
      <c r="Q9011" s="218"/>
      <c r="AH9011" s="233"/>
    </row>
    <row r="9012" spans="17:34" x14ac:dyDescent="0.35">
      <c r="Q9012" s="218"/>
      <c r="AH9012" s="233"/>
    </row>
    <row r="9013" spans="17:34" x14ac:dyDescent="0.35">
      <c r="Q9013" s="218"/>
      <c r="AH9013" s="233"/>
    </row>
    <row r="9014" spans="17:34" x14ac:dyDescent="0.35">
      <c r="Q9014" s="218"/>
      <c r="AH9014" s="233"/>
    </row>
    <row r="9015" spans="17:34" x14ac:dyDescent="0.35">
      <c r="Q9015" s="218"/>
      <c r="AH9015" s="233"/>
    </row>
    <row r="9016" spans="17:34" x14ac:dyDescent="0.35">
      <c r="Q9016" s="218"/>
      <c r="AH9016" s="233"/>
    </row>
    <row r="9017" spans="17:34" x14ac:dyDescent="0.35">
      <c r="Q9017" s="218"/>
      <c r="AH9017" s="233"/>
    </row>
    <row r="9018" spans="17:34" x14ac:dyDescent="0.35">
      <c r="Q9018" s="218"/>
      <c r="AH9018" s="233"/>
    </row>
    <row r="9019" spans="17:34" x14ac:dyDescent="0.35">
      <c r="Q9019" s="218"/>
      <c r="AH9019" s="233"/>
    </row>
    <row r="9020" spans="17:34" x14ac:dyDescent="0.35">
      <c r="Q9020" s="218"/>
      <c r="AH9020" s="233"/>
    </row>
    <row r="9021" spans="17:34" x14ac:dyDescent="0.35">
      <c r="Q9021" s="218"/>
      <c r="AH9021" s="233"/>
    </row>
    <row r="9022" spans="17:34" x14ac:dyDescent="0.35">
      <c r="Q9022" s="218"/>
      <c r="AH9022" s="233"/>
    </row>
    <row r="9023" spans="17:34" x14ac:dyDescent="0.35">
      <c r="Q9023" s="218"/>
      <c r="AH9023" s="233"/>
    </row>
    <row r="9024" spans="17:34" x14ac:dyDescent="0.35">
      <c r="Q9024" s="218"/>
      <c r="AH9024" s="233"/>
    </row>
    <row r="9025" spans="17:34" x14ac:dyDescent="0.35">
      <c r="Q9025" s="218"/>
      <c r="AH9025" s="233"/>
    </row>
    <row r="9026" spans="17:34" x14ac:dyDescent="0.35">
      <c r="Q9026" s="218"/>
      <c r="AH9026" s="233"/>
    </row>
    <row r="9027" spans="17:34" x14ac:dyDescent="0.35">
      <c r="Q9027" s="218"/>
      <c r="AH9027" s="233"/>
    </row>
    <row r="9028" spans="17:34" x14ac:dyDescent="0.35">
      <c r="Q9028" s="218"/>
      <c r="AH9028" s="233"/>
    </row>
    <row r="9029" spans="17:34" x14ac:dyDescent="0.35">
      <c r="Q9029" s="218"/>
      <c r="AH9029" s="233"/>
    </row>
    <row r="9030" spans="17:34" x14ac:dyDescent="0.35">
      <c r="Q9030" s="218"/>
      <c r="AH9030" s="233"/>
    </row>
    <row r="9031" spans="17:34" x14ac:dyDescent="0.35">
      <c r="Q9031" s="218"/>
      <c r="AH9031" s="233"/>
    </row>
    <row r="9032" spans="17:34" x14ac:dyDescent="0.35">
      <c r="Q9032" s="218"/>
      <c r="AH9032" s="233"/>
    </row>
    <row r="9033" spans="17:34" x14ac:dyDescent="0.35">
      <c r="Q9033" s="218"/>
      <c r="AH9033" s="233"/>
    </row>
    <row r="9034" spans="17:34" x14ac:dyDescent="0.35">
      <c r="Q9034" s="218"/>
      <c r="AH9034" s="233"/>
    </row>
    <row r="9035" spans="17:34" x14ac:dyDescent="0.35">
      <c r="Q9035" s="218"/>
      <c r="AH9035" s="233"/>
    </row>
    <row r="9036" spans="17:34" x14ac:dyDescent="0.35">
      <c r="Q9036" s="218"/>
      <c r="AH9036" s="233"/>
    </row>
    <row r="9037" spans="17:34" x14ac:dyDescent="0.35">
      <c r="Q9037" s="218"/>
      <c r="AH9037" s="233"/>
    </row>
    <row r="9038" spans="17:34" x14ac:dyDescent="0.35">
      <c r="Q9038" s="218"/>
      <c r="AH9038" s="233"/>
    </row>
    <row r="9039" spans="17:34" x14ac:dyDescent="0.35">
      <c r="Q9039" s="218"/>
      <c r="AH9039" s="233"/>
    </row>
    <row r="9040" spans="17:34" x14ac:dyDescent="0.35">
      <c r="Q9040" s="218"/>
      <c r="AH9040" s="233"/>
    </row>
    <row r="9041" spans="17:34" x14ac:dyDescent="0.35">
      <c r="Q9041" s="218"/>
      <c r="AH9041" s="233"/>
    </row>
    <row r="9042" spans="17:34" x14ac:dyDescent="0.35">
      <c r="Q9042" s="218"/>
      <c r="AH9042" s="233"/>
    </row>
    <row r="9043" spans="17:34" x14ac:dyDescent="0.35">
      <c r="Q9043" s="218"/>
      <c r="AH9043" s="233"/>
    </row>
    <row r="9044" spans="17:34" x14ac:dyDescent="0.35">
      <c r="Q9044" s="218"/>
      <c r="AH9044" s="233"/>
    </row>
    <row r="9045" spans="17:34" x14ac:dyDescent="0.35">
      <c r="Q9045" s="218"/>
      <c r="AH9045" s="233"/>
    </row>
    <row r="9046" spans="17:34" x14ac:dyDescent="0.35">
      <c r="Q9046" s="218"/>
      <c r="AH9046" s="233"/>
    </row>
    <row r="9047" spans="17:34" x14ac:dyDescent="0.35">
      <c r="Q9047" s="218"/>
      <c r="AH9047" s="233"/>
    </row>
    <row r="9048" spans="17:34" x14ac:dyDescent="0.35">
      <c r="Q9048" s="218"/>
      <c r="AH9048" s="233"/>
    </row>
    <row r="9049" spans="17:34" x14ac:dyDescent="0.35">
      <c r="Q9049" s="218"/>
      <c r="AH9049" s="233"/>
    </row>
    <row r="9050" spans="17:34" x14ac:dyDescent="0.35">
      <c r="Q9050" s="218"/>
      <c r="AH9050" s="233"/>
    </row>
    <row r="9051" spans="17:34" x14ac:dyDescent="0.35">
      <c r="Q9051" s="218"/>
      <c r="AH9051" s="233"/>
    </row>
    <row r="9052" spans="17:34" x14ac:dyDescent="0.35">
      <c r="Q9052" s="218"/>
      <c r="AH9052" s="233"/>
    </row>
    <row r="9053" spans="17:34" x14ac:dyDescent="0.35">
      <c r="Q9053" s="218"/>
      <c r="AH9053" s="233"/>
    </row>
    <row r="9054" spans="17:34" x14ac:dyDescent="0.35">
      <c r="Q9054" s="218"/>
      <c r="AH9054" s="233"/>
    </row>
    <row r="9055" spans="17:34" x14ac:dyDescent="0.35">
      <c r="Q9055" s="218"/>
      <c r="AH9055" s="233"/>
    </row>
    <row r="9056" spans="17:34" x14ac:dyDescent="0.35">
      <c r="Q9056" s="218"/>
      <c r="AH9056" s="233"/>
    </row>
    <row r="9057" spans="17:34" x14ac:dyDescent="0.35">
      <c r="Q9057" s="218"/>
      <c r="AH9057" s="233"/>
    </row>
    <row r="9058" spans="17:34" x14ac:dyDescent="0.35">
      <c r="Q9058" s="218"/>
      <c r="AH9058" s="233"/>
    </row>
    <row r="9059" spans="17:34" x14ac:dyDescent="0.35">
      <c r="Q9059" s="218"/>
      <c r="AH9059" s="233"/>
    </row>
    <row r="9060" spans="17:34" x14ac:dyDescent="0.35">
      <c r="Q9060" s="218"/>
      <c r="AH9060" s="233"/>
    </row>
    <row r="9061" spans="17:34" x14ac:dyDescent="0.35">
      <c r="Q9061" s="218"/>
      <c r="AH9061" s="233"/>
    </row>
    <row r="9062" spans="17:34" x14ac:dyDescent="0.35">
      <c r="Q9062" s="218"/>
      <c r="AH9062" s="233"/>
    </row>
    <row r="9063" spans="17:34" x14ac:dyDescent="0.35">
      <c r="Q9063" s="218"/>
      <c r="AH9063" s="233"/>
    </row>
    <row r="9064" spans="17:34" x14ac:dyDescent="0.35">
      <c r="Q9064" s="218"/>
      <c r="AH9064" s="233"/>
    </row>
    <row r="9065" spans="17:34" x14ac:dyDescent="0.35">
      <c r="Q9065" s="218"/>
      <c r="AH9065" s="233"/>
    </row>
    <row r="9066" spans="17:34" x14ac:dyDescent="0.35">
      <c r="Q9066" s="218"/>
      <c r="AH9066" s="233"/>
    </row>
    <row r="9067" spans="17:34" x14ac:dyDescent="0.35">
      <c r="Q9067" s="218"/>
      <c r="AH9067" s="233"/>
    </row>
    <row r="9068" spans="17:34" x14ac:dyDescent="0.35">
      <c r="Q9068" s="218"/>
      <c r="AH9068" s="233"/>
    </row>
    <row r="9069" spans="17:34" x14ac:dyDescent="0.35">
      <c r="Q9069" s="218"/>
      <c r="AH9069" s="233"/>
    </row>
    <row r="9070" spans="17:34" x14ac:dyDescent="0.35">
      <c r="Q9070" s="218"/>
      <c r="AH9070" s="233"/>
    </row>
    <row r="9071" spans="17:34" x14ac:dyDescent="0.35">
      <c r="Q9071" s="218"/>
      <c r="AH9071" s="233"/>
    </row>
    <row r="9072" spans="17:34" x14ac:dyDescent="0.35">
      <c r="Q9072" s="218"/>
      <c r="AH9072" s="233"/>
    </row>
    <row r="9073" spans="17:34" x14ac:dyDescent="0.35">
      <c r="Q9073" s="218"/>
      <c r="AH9073" s="233"/>
    </row>
    <row r="9074" spans="17:34" x14ac:dyDescent="0.35">
      <c r="Q9074" s="218"/>
      <c r="AH9074" s="233"/>
    </row>
    <row r="9075" spans="17:34" x14ac:dyDescent="0.35">
      <c r="Q9075" s="218"/>
      <c r="AH9075" s="233"/>
    </row>
    <row r="9076" spans="17:34" x14ac:dyDescent="0.35">
      <c r="Q9076" s="218"/>
      <c r="AH9076" s="233"/>
    </row>
    <row r="9077" spans="17:34" x14ac:dyDescent="0.35">
      <c r="Q9077" s="218"/>
      <c r="AH9077" s="233"/>
    </row>
    <row r="9078" spans="17:34" x14ac:dyDescent="0.35">
      <c r="Q9078" s="218"/>
      <c r="AH9078" s="233"/>
    </row>
    <row r="9079" spans="17:34" x14ac:dyDescent="0.35">
      <c r="Q9079" s="218"/>
      <c r="AH9079" s="233"/>
    </row>
    <row r="9080" spans="17:34" x14ac:dyDescent="0.35">
      <c r="Q9080" s="218"/>
      <c r="AH9080" s="233"/>
    </row>
    <row r="9081" spans="17:34" x14ac:dyDescent="0.35">
      <c r="Q9081" s="218"/>
      <c r="AH9081" s="233"/>
    </row>
    <row r="9082" spans="17:34" x14ac:dyDescent="0.35">
      <c r="Q9082" s="218"/>
      <c r="AH9082" s="233"/>
    </row>
    <row r="9083" spans="17:34" x14ac:dyDescent="0.35">
      <c r="Q9083" s="218"/>
      <c r="AH9083" s="233"/>
    </row>
    <row r="9084" spans="17:34" x14ac:dyDescent="0.35">
      <c r="Q9084" s="218"/>
      <c r="AH9084" s="233"/>
    </row>
    <row r="9085" spans="17:34" x14ac:dyDescent="0.35">
      <c r="Q9085" s="218"/>
      <c r="AH9085" s="233"/>
    </row>
    <row r="9086" spans="17:34" x14ac:dyDescent="0.35">
      <c r="Q9086" s="218"/>
      <c r="AH9086" s="233"/>
    </row>
    <row r="9087" spans="17:34" x14ac:dyDescent="0.35">
      <c r="Q9087" s="218"/>
      <c r="AH9087" s="233"/>
    </row>
    <row r="9088" spans="17:34" x14ac:dyDescent="0.35">
      <c r="Q9088" s="218"/>
      <c r="AH9088" s="233"/>
    </row>
    <row r="9089" spans="17:34" x14ac:dyDescent="0.35">
      <c r="Q9089" s="218"/>
      <c r="AH9089" s="233"/>
    </row>
    <row r="9090" spans="17:34" x14ac:dyDescent="0.35">
      <c r="Q9090" s="218"/>
      <c r="AH9090" s="233"/>
    </row>
    <row r="9091" spans="17:34" x14ac:dyDescent="0.35">
      <c r="Q9091" s="218"/>
      <c r="AH9091" s="233"/>
    </row>
    <row r="9092" spans="17:34" x14ac:dyDescent="0.35">
      <c r="Q9092" s="218"/>
      <c r="AH9092" s="233"/>
    </row>
    <row r="9093" spans="17:34" x14ac:dyDescent="0.35">
      <c r="Q9093" s="218"/>
      <c r="AH9093" s="233"/>
    </row>
    <row r="9094" spans="17:34" x14ac:dyDescent="0.35">
      <c r="Q9094" s="218"/>
      <c r="AH9094" s="233"/>
    </row>
    <row r="9095" spans="17:34" x14ac:dyDescent="0.35">
      <c r="Q9095" s="218"/>
      <c r="AH9095" s="233"/>
    </row>
    <row r="9096" spans="17:34" x14ac:dyDescent="0.35">
      <c r="Q9096" s="218"/>
      <c r="AH9096" s="233"/>
    </row>
    <row r="9097" spans="17:34" x14ac:dyDescent="0.35">
      <c r="Q9097" s="218"/>
      <c r="AH9097" s="233"/>
    </row>
    <row r="9098" spans="17:34" x14ac:dyDescent="0.35">
      <c r="Q9098" s="218"/>
      <c r="AH9098" s="233"/>
    </row>
    <row r="9099" spans="17:34" x14ac:dyDescent="0.35">
      <c r="Q9099" s="218"/>
      <c r="AH9099" s="233"/>
    </row>
    <row r="9100" spans="17:34" x14ac:dyDescent="0.35">
      <c r="Q9100" s="218"/>
      <c r="AH9100" s="233"/>
    </row>
    <row r="9101" spans="17:34" x14ac:dyDescent="0.35">
      <c r="Q9101" s="218"/>
      <c r="AH9101" s="233"/>
    </row>
    <row r="9102" spans="17:34" x14ac:dyDescent="0.35">
      <c r="Q9102" s="218"/>
      <c r="AH9102" s="233"/>
    </row>
    <row r="9103" spans="17:34" x14ac:dyDescent="0.35">
      <c r="Q9103" s="218"/>
      <c r="AH9103" s="233"/>
    </row>
    <row r="9104" spans="17:34" x14ac:dyDescent="0.35">
      <c r="Q9104" s="218"/>
      <c r="AH9104" s="233"/>
    </row>
    <row r="9105" spans="17:34" x14ac:dyDescent="0.35">
      <c r="Q9105" s="218"/>
      <c r="AH9105" s="233"/>
    </row>
    <row r="9106" spans="17:34" x14ac:dyDescent="0.35">
      <c r="Q9106" s="218"/>
      <c r="AH9106" s="233"/>
    </row>
    <row r="9107" spans="17:34" x14ac:dyDescent="0.35">
      <c r="Q9107" s="218"/>
      <c r="AH9107" s="233"/>
    </row>
    <row r="9108" spans="17:34" x14ac:dyDescent="0.35">
      <c r="Q9108" s="218"/>
      <c r="AH9108" s="233"/>
    </row>
    <row r="9109" spans="17:34" x14ac:dyDescent="0.35">
      <c r="Q9109" s="218"/>
      <c r="AH9109" s="233"/>
    </row>
    <row r="9110" spans="17:34" x14ac:dyDescent="0.35">
      <c r="Q9110" s="218"/>
      <c r="AH9110" s="233"/>
    </row>
    <row r="9111" spans="17:34" x14ac:dyDescent="0.35">
      <c r="Q9111" s="218"/>
      <c r="AH9111" s="233"/>
    </row>
    <row r="9112" spans="17:34" x14ac:dyDescent="0.35">
      <c r="Q9112" s="218"/>
      <c r="AH9112" s="233"/>
    </row>
    <row r="9113" spans="17:34" x14ac:dyDescent="0.35">
      <c r="Q9113" s="218"/>
      <c r="AH9113" s="233"/>
    </row>
    <row r="9114" spans="17:34" x14ac:dyDescent="0.35">
      <c r="Q9114" s="218"/>
      <c r="AH9114" s="233"/>
    </row>
    <row r="9115" spans="17:34" x14ac:dyDescent="0.35">
      <c r="Q9115" s="218"/>
      <c r="AH9115" s="233"/>
    </row>
    <row r="9116" spans="17:34" x14ac:dyDescent="0.35">
      <c r="Q9116" s="218"/>
      <c r="AH9116" s="233"/>
    </row>
    <row r="9117" spans="17:34" x14ac:dyDescent="0.35">
      <c r="Q9117" s="218"/>
      <c r="AH9117" s="233"/>
    </row>
    <row r="9118" spans="17:34" x14ac:dyDescent="0.35">
      <c r="Q9118" s="218"/>
      <c r="AH9118" s="233"/>
    </row>
    <row r="9119" spans="17:34" x14ac:dyDescent="0.35">
      <c r="Q9119" s="218"/>
      <c r="AH9119" s="233"/>
    </row>
    <row r="9120" spans="17:34" x14ac:dyDescent="0.35">
      <c r="Q9120" s="218"/>
      <c r="AH9120" s="233"/>
    </row>
    <row r="9121" spans="17:34" x14ac:dyDescent="0.35">
      <c r="Q9121" s="218"/>
      <c r="AH9121" s="233"/>
    </row>
    <row r="9122" spans="17:34" x14ac:dyDescent="0.35">
      <c r="Q9122" s="218"/>
      <c r="AH9122" s="233"/>
    </row>
    <row r="9123" spans="17:34" x14ac:dyDescent="0.35">
      <c r="Q9123" s="218"/>
      <c r="AH9123" s="233"/>
    </row>
    <row r="9124" spans="17:34" x14ac:dyDescent="0.35">
      <c r="Q9124" s="218"/>
      <c r="AH9124" s="233"/>
    </row>
    <row r="9125" spans="17:34" x14ac:dyDescent="0.35">
      <c r="Q9125" s="218"/>
      <c r="AH9125" s="233"/>
    </row>
    <row r="9126" spans="17:34" x14ac:dyDescent="0.35">
      <c r="Q9126" s="218"/>
      <c r="AH9126" s="233"/>
    </row>
    <row r="9127" spans="17:34" x14ac:dyDescent="0.35">
      <c r="Q9127" s="218"/>
      <c r="AH9127" s="233"/>
    </row>
    <row r="9128" spans="17:34" x14ac:dyDescent="0.35">
      <c r="Q9128" s="218"/>
      <c r="AH9128" s="233"/>
    </row>
    <row r="9129" spans="17:34" x14ac:dyDescent="0.35">
      <c r="Q9129" s="218"/>
      <c r="AH9129" s="233"/>
    </row>
    <row r="9130" spans="17:34" x14ac:dyDescent="0.35">
      <c r="Q9130" s="218"/>
      <c r="AH9130" s="233"/>
    </row>
    <row r="9131" spans="17:34" x14ac:dyDescent="0.35">
      <c r="Q9131" s="218"/>
      <c r="AH9131" s="233"/>
    </row>
    <row r="9132" spans="17:34" x14ac:dyDescent="0.35">
      <c r="Q9132" s="218"/>
      <c r="AH9132" s="233"/>
    </row>
    <row r="9133" spans="17:34" x14ac:dyDescent="0.35">
      <c r="Q9133" s="218"/>
      <c r="AH9133" s="233"/>
    </row>
    <row r="9134" spans="17:34" x14ac:dyDescent="0.35">
      <c r="Q9134" s="218"/>
      <c r="AH9134" s="233"/>
    </row>
    <row r="9135" spans="17:34" x14ac:dyDescent="0.35">
      <c r="Q9135" s="218"/>
      <c r="AH9135" s="233"/>
    </row>
    <row r="9136" spans="17:34" x14ac:dyDescent="0.35">
      <c r="Q9136" s="218"/>
      <c r="AH9136" s="233"/>
    </row>
    <row r="9137" spans="17:34" x14ac:dyDescent="0.35">
      <c r="Q9137" s="218"/>
      <c r="AH9137" s="233"/>
    </row>
    <row r="9138" spans="17:34" x14ac:dyDescent="0.35">
      <c r="Q9138" s="218"/>
      <c r="AH9138" s="233"/>
    </row>
    <row r="9139" spans="17:34" x14ac:dyDescent="0.35">
      <c r="Q9139" s="218"/>
      <c r="AH9139" s="233"/>
    </row>
    <row r="9140" spans="17:34" x14ac:dyDescent="0.35">
      <c r="Q9140" s="218"/>
      <c r="AH9140" s="233"/>
    </row>
    <row r="9141" spans="17:34" x14ac:dyDescent="0.35">
      <c r="Q9141" s="218"/>
      <c r="AH9141" s="233"/>
    </row>
    <row r="9142" spans="17:34" x14ac:dyDescent="0.35">
      <c r="Q9142" s="218"/>
      <c r="AH9142" s="233"/>
    </row>
    <row r="9143" spans="17:34" x14ac:dyDescent="0.35">
      <c r="Q9143" s="218"/>
      <c r="AH9143" s="233"/>
    </row>
    <row r="9144" spans="17:34" x14ac:dyDescent="0.35">
      <c r="Q9144" s="218"/>
      <c r="AH9144" s="233"/>
    </row>
    <row r="9145" spans="17:34" x14ac:dyDescent="0.35">
      <c r="Q9145" s="218"/>
      <c r="AH9145" s="233"/>
    </row>
    <row r="9146" spans="17:34" x14ac:dyDescent="0.35">
      <c r="Q9146" s="218"/>
      <c r="AH9146" s="233"/>
    </row>
    <row r="9147" spans="17:34" x14ac:dyDescent="0.35">
      <c r="Q9147" s="218"/>
      <c r="AH9147" s="233"/>
    </row>
    <row r="9148" spans="17:34" x14ac:dyDescent="0.35">
      <c r="Q9148" s="218"/>
      <c r="AH9148" s="233"/>
    </row>
    <row r="9149" spans="17:34" x14ac:dyDescent="0.35">
      <c r="Q9149" s="218"/>
      <c r="AH9149" s="233"/>
    </row>
    <row r="9150" spans="17:34" x14ac:dyDescent="0.35">
      <c r="Q9150" s="218"/>
      <c r="AH9150" s="233"/>
    </row>
    <row r="9151" spans="17:34" x14ac:dyDescent="0.35">
      <c r="Q9151" s="218"/>
      <c r="AH9151" s="233"/>
    </row>
    <row r="9152" spans="17:34" x14ac:dyDescent="0.35">
      <c r="Q9152" s="218"/>
      <c r="AH9152" s="233"/>
    </row>
    <row r="9153" spans="17:34" x14ac:dyDescent="0.35">
      <c r="Q9153" s="218"/>
      <c r="AH9153" s="233"/>
    </row>
    <row r="9154" spans="17:34" x14ac:dyDescent="0.35">
      <c r="Q9154" s="218"/>
      <c r="AH9154" s="233"/>
    </row>
    <row r="9155" spans="17:34" x14ac:dyDescent="0.35">
      <c r="Q9155" s="218"/>
      <c r="AH9155" s="233"/>
    </row>
    <row r="9156" spans="17:34" x14ac:dyDescent="0.35">
      <c r="Q9156" s="218"/>
      <c r="AH9156" s="233"/>
    </row>
    <row r="9157" spans="17:34" x14ac:dyDescent="0.35">
      <c r="Q9157" s="218"/>
      <c r="AH9157" s="233"/>
    </row>
    <row r="9158" spans="17:34" x14ac:dyDescent="0.35">
      <c r="Q9158" s="218"/>
      <c r="AH9158" s="233"/>
    </row>
    <row r="9159" spans="17:34" x14ac:dyDescent="0.35">
      <c r="Q9159" s="218"/>
      <c r="AH9159" s="233"/>
    </row>
    <row r="9160" spans="17:34" x14ac:dyDescent="0.35">
      <c r="Q9160" s="218"/>
      <c r="AH9160" s="233"/>
    </row>
    <row r="9161" spans="17:34" x14ac:dyDescent="0.35">
      <c r="Q9161" s="218"/>
      <c r="AH9161" s="233"/>
    </row>
    <row r="9162" spans="17:34" x14ac:dyDescent="0.35">
      <c r="Q9162" s="218"/>
      <c r="AH9162" s="233"/>
    </row>
    <row r="9163" spans="17:34" x14ac:dyDescent="0.35">
      <c r="Q9163" s="218"/>
      <c r="AH9163" s="233"/>
    </row>
    <row r="9164" spans="17:34" x14ac:dyDescent="0.35">
      <c r="Q9164" s="218"/>
      <c r="AH9164" s="233"/>
    </row>
    <row r="9165" spans="17:34" x14ac:dyDescent="0.35">
      <c r="Q9165" s="218"/>
      <c r="AH9165" s="233"/>
    </row>
    <row r="9166" spans="17:34" x14ac:dyDescent="0.35">
      <c r="Q9166" s="218"/>
      <c r="AH9166" s="233"/>
    </row>
    <row r="9167" spans="17:34" x14ac:dyDescent="0.35">
      <c r="Q9167" s="218"/>
      <c r="AH9167" s="233"/>
    </row>
    <row r="9168" spans="17:34" x14ac:dyDescent="0.35">
      <c r="Q9168" s="218"/>
      <c r="AH9168" s="233"/>
    </row>
    <row r="9169" spans="17:34" x14ac:dyDescent="0.35">
      <c r="Q9169" s="218"/>
      <c r="AH9169" s="233"/>
    </row>
    <row r="9170" spans="17:34" x14ac:dyDescent="0.35">
      <c r="Q9170" s="218"/>
      <c r="AH9170" s="233"/>
    </row>
    <row r="9171" spans="17:34" x14ac:dyDescent="0.35">
      <c r="Q9171" s="218"/>
      <c r="AH9171" s="233"/>
    </row>
    <row r="9172" spans="17:34" x14ac:dyDescent="0.35">
      <c r="Q9172" s="218"/>
      <c r="AH9172" s="233"/>
    </row>
    <row r="9173" spans="17:34" x14ac:dyDescent="0.35">
      <c r="Q9173" s="218"/>
      <c r="AH9173" s="233"/>
    </row>
    <row r="9174" spans="17:34" x14ac:dyDescent="0.35">
      <c r="Q9174" s="218"/>
      <c r="AH9174" s="233"/>
    </row>
    <row r="9175" spans="17:34" x14ac:dyDescent="0.35">
      <c r="Q9175" s="218"/>
      <c r="AH9175" s="233"/>
    </row>
    <row r="9176" spans="17:34" x14ac:dyDescent="0.35">
      <c r="Q9176" s="218"/>
      <c r="AH9176" s="233"/>
    </row>
    <row r="9177" spans="17:34" x14ac:dyDescent="0.35">
      <c r="Q9177" s="218"/>
      <c r="AH9177" s="233"/>
    </row>
    <row r="9178" spans="17:34" x14ac:dyDescent="0.35">
      <c r="Q9178" s="218"/>
      <c r="AH9178" s="233"/>
    </row>
    <row r="9179" spans="17:34" x14ac:dyDescent="0.35">
      <c r="Q9179" s="218"/>
      <c r="AH9179" s="233"/>
    </row>
    <row r="9180" spans="17:34" x14ac:dyDescent="0.35">
      <c r="Q9180" s="218"/>
      <c r="AH9180" s="233"/>
    </row>
    <row r="9181" spans="17:34" x14ac:dyDescent="0.35">
      <c r="Q9181" s="218"/>
      <c r="AH9181" s="233"/>
    </row>
    <row r="9182" spans="17:34" x14ac:dyDescent="0.35">
      <c r="Q9182" s="218"/>
      <c r="AH9182" s="233"/>
    </row>
    <row r="9183" spans="17:34" x14ac:dyDescent="0.35">
      <c r="Q9183" s="218"/>
      <c r="AH9183" s="233"/>
    </row>
    <row r="9184" spans="17:34" x14ac:dyDescent="0.35">
      <c r="Q9184" s="218"/>
      <c r="AH9184" s="233"/>
    </row>
    <row r="9185" spans="17:34" x14ac:dyDescent="0.35">
      <c r="Q9185" s="218"/>
      <c r="AH9185" s="233"/>
    </row>
    <row r="9186" spans="17:34" x14ac:dyDescent="0.35">
      <c r="Q9186" s="218"/>
      <c r="AH9186" s="233"/>
    </row>
    <row r="9187" spans="17:34" x14ac:dyDescent="0.35">
      <c r="Q9187" s="218"/>
      <c r="AH9187" s="233"/>
    </row>
    <row r="9188" spans="17:34" x14ac:dyDescent="0.35">
      <c r="Q9188" s="218"/>
      <c r="AH9188" s="233"/>
    </row>
    <row r="9189" spans="17:34" x14ac:dyDescent="0.35">
      <c r="Q9189" s="218"/>
      <c r="AH9189" s="233"/>
    </row>
    <row r="9190" spans="17:34" x14ac:dyDescent="0.35">
      <c r="Q9190" s="218"/>
      <c r="AH9190" s="233"/>
    </row>
    <row r="9191" spans="17:34" x14ac:dyDescent="0.35">
      <c r="Q9191" s="218"/>
      <c r="AH9191" s="233"/>
    </row>
    <row r="9192" spans="17:34" x14ac:dyDescent="0.35">
      <c r="Q9192" s="218"/>
      <c r="AH9192" s="233"/>
    </row>
    <row r="9193" spans="17:34" x14ac:dyDescent="0.35">
      <c r="Q9193" s="218"/>
      <c r="AH9193" s="233"/>
    </row>
    <row r="9194" spans="17:34" x14ac:dyDescent="0.35">
      <c r="Q9194" s="218"/>
      <c r="AH9194" s="233"/>
    </row>
    <row r="9195" spans="17:34" x14ac:dyDescent="0.35">
      <c r="Q9195" s="218"/>
      <c r="AH9195" s="233"/>
    </row>
    <row r="9196" spans="17:34" x14ac:dyDescent="0.35">
      <c r="Q9196" s="218"/>
      <c r="AH9196" s="233"/>
    </row>
    <row r="9197" spans="17:34" x14ac:dyDescent="0.35">
      <c r="Q9197" s="218"/>
      <c r="AH9197" s="233"/>
    </row>
    <row r="9198" spans="17:34" x14ac:dyDescent="0.35">
      <c r="Q9198" s="218"/>
      <c r="AH9198" s="233"/>
    </row>
    <row r="9199" spans="17:34" x14ac:dyDescent="0.35">
      <c r="Q9199" s="218"/>
      <c r="AH9199" s="233"/>
    </row>
    <row r="9200" spans="17:34" x14ac:dyDescent="0.35">
      <c r="Q9200" s="218"/>
      <c r="AH9200" s="233"/>
    </row>
    <row r="9201" spans="17:34" x14ac:dyDescent="0.35">
      <c r="Q9201" s="218"/>
      <c r="AH9201" s="233"/>
    </row>
    <row r="9202" spans="17:34" x14ac:dyDescent="0.35">
      <c r="Q9202" s="218"/>
      <c r="AH9202" s="233"/>
    </row>
    <row r="9203" spans="17:34" x14ac:dyDescent="0.35">
      <c r="Q9203" s="218"/>
      <c r="AH9203" s="233"/>
    </row>
    <row r="9204" spans="17:34" x14ac:dyDescent="0.35">
      <c r="Q9204" s="218"/>
      <c r="AH9204" s="233"/>
    </row>
    <row r="9205" spans="17:34" x14ac:dyDescent="0.35">
      <c r="Q9205" s="218"/>
      <c r="AH9205" s="233"/>
    </row>
    <row r="9206" spans="17:34" x14ac:dyDescent="0.35">
      <c r="Q9206" s="218"/>
      <c r="AH9206" s="233"/>
    </row>
    <row r="9207" spans="17:34" x14ac:dyDescent="0.35">
      <c r="Q9207" s="218"/>
      <c r="AH9207" s="233"/>
    </row>
    <row r="9208" spans="17:34" x14ac:dyDescent="0.35">
      <c r="Q9208" s="218"/>
      <c r="AH9208" s="233"/>
    </row>
    <row r="9209" spans="17:34" x14ac:dyDescent="0.35">
      <c r="Q9209" s="218"/>
      <c r="AH9209" s="233"/>
    </row>
    <row r="9210" spans="17:34" x14ac:dyDescent="0.35">
      <c r="Q9210" s="218"/>
      <c r="AH9210" s="233"/>
    </row>
    <row r="9211" spans="17:34" x14ac:dyDescent="0.35">
      <c r="Q9211" s="218"/>
      <c r="AH9211" s="233"/>
    </row>
    <row r="9212" spans="17:34" x14ac:dyDescent="0.35">
      <c r="Q9212" s="218"/>
      <c r="AH9212" s="233"/>
    </row>
    <row r="9213" spans="17:34" x14ac:dyDescent="0.35">
      <c r="Q9213" s="218"/>
      <c r="AH9213" s="233"/>
    </row>
    <row r="9214" spans="17:34" x14ac:dyDescent="0.35">
      <c r="Q9214" s="218"/>
      <c r="AH9214" s="233"/>
    </row>
    <row r="9215" spans="17:34" x14ac:dyDescent="0.35">
      <c r="Q9215" s="218"/>
      <c r="AH9215" s="233"/>
    </row>
    <row r="9216" spans="17:34" x14ac:dyDescent="0.35">
      <c r="Q9216" s="218"/>
      <c r="AH9216" s="233"/>
    </row>
    <row r="9217" spans="17:34" x14ac:dyDescent="0.35">
      <c r="Q9217" s="218"/>
      <c r="AH9217" s="233"/>
    </row>
    <row r="9218" spans="17:34" x14ac:dyDescent="0.35">
      <c r="Q9218" s="218"/>
      <c r="AH9218" s="233"/>
    </row>
    <row r="9219" spans="17:34" x14ac:dyDescent="0.35">
      <c r="Q9219" s="218"/>
      <c r="AH9219" s="233"/>
    </row>
    <row r="9220" spans="17:34" x14ac:dyDescent="0.35">
      <c r="Q9220" s="218"/>
      <c r="AH9220" s="233"/>
    </row>
    <row r="9221" spans="17:34" x14ac:dyDescent="0.35">
      <c r="Q9221" s="218"/>
      <c r="AH9221" s="233"/>
    </row>
    <row r="9222" spans="17:34" x14ac:dyDescent="0.35">
      <c r="Q9222" s="218"/>
      <c r="AH9222" s="233"/>
    </row>
    <row r="9223" spans="17:34" x14ac:dyDescent="0.35">
      <c r="Q9223" s="218"/>
      <c r="AH9223" s="233"/>
    </row>
    <row r="9224" spans="17:34" x14ac:dyDescent="0.35">
      <c r="Q9224" s="218"/>
      <c r="AH9224" s="233"/>
    </row>
    <row r="9225" spans="17:34" x14ac:dyDescent="0.35">
      <c r="Q9225" s="218"/>
      <c r="AH9225" s="233"/>
    </row>
    <row r="9226" spans="17:34" x14ac:dyDescent="0.35">
      <c r="Q9226" s="218"/>
      <c r="AH9226" s="233"/>
    </row>
    <row r="9227" spans="17:34" x14ac:dyDescent="0.35">
      <c r="Q9227" s="218"/>
      <c r="AH9227" s="233"/>
    </row>
    <row r="9228" spans="17:34" x14ac:dyDescent="0.35">
      <c r="Q9228" s="218"/>
      <c r="AH9228" s="233"/>
    </row>
    <row r="9229" spans="17:34" x14ac:dyDescent="0.35">
      <c r="Q9229" s="218"/>
      <c r="AH9229" s="233"/>
    </row>
    <row r="9230" spans="17:34" x14ac:dyDescent="0.35">
      <c r="Q9230" s="218"/>
      <c r="AH9230" s="233"/>
    </row>
    <row r="9231" spans="17:34" x14ac:dyDescent="0.35">
      <c r="Q9231" s="218"/>
      <c r="AH9231" s="233"/>
    </row>
    <row r="9232" spans="17:34" x14ac:dyDescent="0.35">
      <c r="Q9232" s="218"/>
      <c r="AH9232" s="233"/>
    </row>
    <row r="9233" spans="17:34" x14ac:dyDescent="0.35">
      <c r="Q9233" s="218"/>
      <c r="AH9233" s="233"/>
    </row>
    <row r="9234" spans="17:34" x14ac:dyDescent="0.35">
      <c r="Q9234" s="218"/>
      <c r="AH9234" s="233"/>
    </row>
    <row r="9235" spans="17:34" x14ac:dyDescent="0.35">
      <c r="Q9235" s="218"/>
      <c r="AH9235" s="233"/>
    </row>
    <row r="9236" spans="17:34" x14ac:dyDescent="0.35">
      <c r="Q9236" s="218"/>
      <c r="AH9236" s="233"/>
    </row>
    <row r="9237" spans="17:34" x14ac:dyDescent="0.35">
      <c r="Q9237" s="218"/>
      <c r="AH9237" s="233"/>
    </row>
    <row r="9238" spans="17:34" x14ac:dyDescent="0.35">
      <c r="Q9238" s="218"/>
      <c r="AH9238" s="233"/>
    </row>
    <row r="9239" spans="17:34" x14ac:dyDescent="0.35">
      <c r="Q9239" s="218"/>
      <c r="AH9239" s="233"/>
    </row>
    <row r="9240" spans="17:34" x14ac:dyDescent="0.35">
      <c r="Q9240" s="218"/>
      <c r="AH9240" s="233"/>
    </row>
    <row r="9241" spans="17:34" x14ac:dyDescent="0.35">
      <c r="Q9241" s="218"/>
      <c r="AH9241" s="233"/>
    </row>
    <row r="9242" spans="17:34" x14ac:dyDescent="0.35">
      <c r="Q9242" s="218"/>
      <c r="AH9242" s="233"/>
    </row>
    <row r="9243" spans="17:34" x14ac:dyDescent="0.35">
      <c r="Q9243" s="218"/>
      <c r="AH9243" s="233"/>
    </row>
    <row r="9244" spans="17:34" x14ac:dyDescent="0.35">
      <c r="Q9244" s="218"/>
      <c r="AH9244" s="233"/>
    </row>
    <row r="9245" spans="17:34" x14ac:dyDescent="0.35">
      <c r="Q9245" s="218"/>
      <c r="AH9245" s="233"/>
    </row>
    <row r="9246" spans="17:34" x14ac:dyDescent="0.35">
      <c r="Q9246" s="218"/>
      <c r="AH9246" s="233"/>
    </row>
    <row r="9247" spans="17:34" x14ac:dyDescent="0.35">
      <c r="Q9247" s="218"/>
      <c r="AH9247" s="233"/>
    </row>
    <row r="9248" spans="17:34" x14ac:dyDescent="0.35">
      <c r="Q9248" s="218"/>
      <c r="AH9248" s="233"/>
    </row>
    <row r="9249" spans="17:34" x14ac:dyDescent="0.35">
      <c r="Q9249" s="218"/>
      <c r="AH9249" s="233"/>
    </row>
    <row r="9250" spans="17:34" x14ac:dyDescent="0.35">
      <c r="Q9250" s="218"/>
      <c r="AH9250" s="233"/>
    </row>
    <row r="9251" spans="17:34" x14ac:dyDescent="0.35">
      <c r="Q9251" s="218"/>
      <c r="AH9251" s="233"/>
    </row>
    <row r="9252" spans="17:34" x14ac:dyDescent="0.35">
      <c r="Q9252" s="218"/>
      <c r="AH9252" s="233"/>
    </row>
    <row r="9253" spans="17:34" x14ac:dyDescent="0.35">
      <c r="Q9253" s="218"/>
      <c r="AH9253" s="233"/>
    </row>
    <row r="9254" spans="17:34" x14ac:dyDescent="0.35">
      <c r="Q9254" s="218"/>
      <c r="AH9254" s="233"/>
    </row>
    <row r="9255" spans="17:34" x14ac:dyDescent="0.35">
      <c r="Q9255" s="218"/>
      <c r="AH9255" s="233"/>
    </row>
    <row r="9256" spans="17:34" x14ac:dyDescent="0.35">
      <c r="Q9256" s="218"/>
      <c r="AH9256" s="233"/>
    </row>
    <row r="9257" spans="17:34" x14ac:dyDescent="0.35">
      <c r="Q9257" s="218"/>
      <c r="AH9257" s="233"/>
    </row>
    <row r="9258" spans="17:34" x14ac:dyDescent="0.35">
      <c r="Q9258" s="218"/>
      <c r="AH9258" s="233"/>
    </row>
    <row r="9259" spans="17:34" x14ac:dyDescent="0.35">
      <c r="Q9259" s="218"/>
      <c r="AH9259" s="233"/>
    </row>
    <row r="9260" spans="17:34" x14ac:dyDescent="0.35">
      <c r="Q9260" s="218"/>
      <c r="AH9260" s="233"/>
    </row>
    <row r="9261" spans="17:34" x14ac:dyDescent="0.35">
      <c r="Q9261" s="218"/>
      <c r="AH9261" s="233"/>
    </row>
    <row r="9262" spans="17:34" x14ac:dyDescent="0.35">
      <c r="Q9262" s="218"/>
      <c r="AH9262" s="233"/>
    </row>
    <row r="9263" spans="17:34" x14ac:dyDescent="0.35">
      <c r="Q9263" s="218"/>
      <c r="AH9263" s="233"/>
    </row>
    <row r="9264" spans="17:34" x14ac:dyDescent="0.35">
      <c r="Q9264" s="218"/>
      <c r="AH9264" s="233"/>
    </row>
    <row r="9265" spans="17:34" x14ac:dyDescent="0.35">
      <c r="Q9265" s="218"/>
      <c r="AH9265" s="233"/>
    </row>
    <row r="9266" spans="17:34" x14ac:dyDescent="0.35">
      <c r="Q9266" s="218"/>
      <c r="AH9266" s="233"/>
    </row>
    <row r="9267" spans="17:34" x14ac:dyDescent="0.35">
      <c r="Q9267" s="218"/>
      <c r="AH9267" s="233"/>
    </row>
    <row r="9268" spans="17:34" x14ac:dyDescent="0.35">
      <c r="Q9268" s="218"/>
      <c r="AH9268" s="233"/>
    </row>
    <row r="9269" spans="17:34" x14ac:dyDescent="0.35">
      <c r="Q9269" s="218"/>
      <c r="AH9269" s="233"/>
    </row>
    <row r="9270" spans="17:34" x14ac:dyDescent="0.35">
      <c r="Q9270" s="218"/>
      <c r="AH9270" s="233"/>
    </row>
    <row r="9271" spans="17:34" x14ac:dyDescent="0.35">
      <c r="Q9271" s="218"/>
      <c r="AH9271" s="233"/>
    </row>
    <row r="9272" spans="17:34" x14ac:dyDescent="0.35">
      <c r="Q9272" s="218"/>
      <c r="AH9272" s="233"/>
    </row>
    <row r="9273" spans="17:34" x14ac:dyDescent="0.35">
      <c r="Q9273" s="218"/>
      <c r="AH9273" s="233"/>
    </row>
    <row r="9274" spans="17:34" x14ac:dyDescent="0.35">
      <c r="Q9274" s="218"/>
      <c r="AH9274" s="233"/>
    </row>
    <row r="9275" spans="17:34" x14ac:dyDescent="0.35">
      <c r="Q9275" s="218"/>
      <c r="AH9275" s="233"/>
    </row>
    <row r="9276" spans="17:34" x14ac:dyDescent="0.35">
      <c r="Q9276" s="218"/>
      <c r="AH9276" s="233"/>
    </row>
    <row r="9277" spans="17:34" x14ac:dyDescent="0.35">
      <c r="Q9277" s="218"/>
      <c r="AH9277" s="233"/>
    </row>
    <row r="9278" spans="17:34" x14ac:dyDescent="0.35">
      <c r="Q9278" s="218"/>
      <c r="AH9278" s="233"/>
    </row>
    <row r="9279" spans="17:34" x14ac:dyDescent="0.35">
      <c r="Q9279" s="218"/>
      <c r="AH9279" s="233"/>
    </row>
    <row r="9280" spans="17:34" x14ac:dyDescent="0.35">
      <c r="Q9280" s="218"/>
      <c r="AH9280" s="233"/>
    </row>
    <row r="9281" spans="17:34" x14ac:dyDescent="0.35">
      <c r="Q9281" s="218"/>
      <c r="AH9281" s="233"/>
    </row>
    <row r="9282" spans="17:34" x14ac:dyDescent="0.35">
      <c r="Q9282" s="218"/>
      <c r="AH9282" s="233"/>
    </row>
    <row r="9283" spans="17:34" x14ac:dyDescent="0.35">
      <c r="Q9283" s="218"/>
      <c r="AH9283" s="233"/>
    </row>
    <row r="9284" spans="17:34" x14ac:dyDescent="0.35">
      <c r="Q9284" s="218"/>
      <c r="AH9284" s="233"/>
    </row>
    <row r="9285" spans="17:34" x14ac:dyDescent="0.35">
      <c r="Q9285" s="218"/>
      <c r="AH9285" s="233"/>
    </row>
    <row r="9286" spans="17:34" x14ac:dyDescent="0.35">
      <c r="Q9286" s="218"/>
      <c r="AH9286" s="233"/>
    </row>
    <row r="9287" spans="17:34" x14ac:dyDescent="0.35">
      <c r="Q9287" s="218"/>
      <c r="AH9287" s="233"/>
    </row>
    <row r="9288" spans="17:34" x14ac:dyDescent="0.35">
      <c r="Q9288" s="218"/>
      <c r="AH9288" s="233"/>
    </row>
    <row r="9289" spans="17:34" x14ac:dyDescent="0.35">
      <c r="Q9289" s="218"/>
      <c r="AH9289" s="233"/>
    </row>
    <row r="9290" spans="17:34" x14ac:dyDescent="0.35">
      <c r="Q9290" s="218"/>
      <c r="AH9290" s="233"/>
    </row>
    <row r="9291" spans="17:34" x14ac:dyDescent="0.35">
      <c r="Q9291" s="218"/>
      <c r="AH9291" s="233"/>
    </row>
    <row r="9292" spans="17:34" x14ac:dyDescent="0.35">
      <c r="Q9292" s="218"/>
      <c r="AH9292" s="233"/>
    </row>
    <row r="9293" spans="17:34" x14ac:dyDescent="0.35">
      <c r="Q9293" s="218"/>
      <c r="AH9293" s="233"/>
    </row>
    <row r="9294" spans="17:34" x14ac:dyDescent="0.35">
      <c r="Q9294" s="218"/>
      <c r="AH9294" s="233"/>
    </row>
    <row r="9295" spans="17:34" x14ac:dyDescent="0.35">
      <c r="Q9295" s="218"/>
      <c r="AH9295" s="233"/>
    </row>
    <row r="9296" spans="17:34" x14ac:dyDescent="0.35">
      <c r="Q9296" s="218"/>
      <c r="AH9296" s="233"/>
    </row>
    <row r="9297" spans="17:34" x14ac:dyDescent="0.35">
      <c r="Q9297" s="218"/>
      <c r="AH9297" s="233"/>
    </row>
    <row r="9298" spans="17:34" x14ac:dyDescent="0.35">
      <c r="Q9298" s="218"/>
      <c r="AH9298" s="233"/>
    </row>
    <row r="9299" spans="17:34" x14ac:dyDescent="0.35">
      <c r="Q9299" s="218"/>
      <c r="AH9299" s="233"/>
    </row>
    <row r="9300" spans="17:34" x14ac:dyDescent="0.35">
      <c r="Q9300" s="218"/>
      <c r="AH9300" s="233"/>
    </row>
    <row r="9301" spans="17:34" x14ac:dyDescent="0.35">
      <c r="Q9301" s="218"/>
      <c r="AH9301" s="233"/>
    </row>
    <row r="9302" spans="17:34" x14ac:dyDescent="0.35">
      <c r="Q9302" s="218"/>
      <c r="AH9302" s="233"/>
    </row>
    <row r="9303" spans="17:34" x14ac:dyDescent="0.35">
      <c r="Q9303" s="218"/>
      <c r="AH9303" s="233"/>
    </row>
    <row r="9304" spans="17:34" x14ac:dyDescent="0.35">
      <c r="Q9304" s="218"/>
      <c r="AH9304" s="233"/>
    </row>
    <row r="9305" spans="17:34" x14ac:dyDescent="0.35">
      <c r="Q9305" s="218"/>
      <c r="AH9305" s="233"/>
    </row>
    <row r="9306" spans="17:34" x14ac:dyDescent="0.35">
      <c r="Q9306" s="218"/>
      <c r="AH9306" s="233"/>
    </row>
    <row r="9307" spans="17:34" x14ac:dyDescent="0.35">
      <c r="Q9307" s="218"/>
      <c r="AH9307" s="233"/>
    </row>
    <row r="9308" spans="17:34" x14ac:dyDescent="0.35">
      <c r="Q9308" s="218"/>
      <c r="AH9308" s="233"/>
    </row>
    <row r="9309" spans="17:34" x14ac:dyDescent="0.35">
      <c r="Q9309" s="218"/>
      <c r="AH9309" s="233"/>
    </row>
    <row r="9310" spans="17:34" x14ac:dyDescent="0.35">
      <c r="Q9310" s="218"/>
      <c r="AH9310" s="233"/>
    </row>
    <row r="9311" spans="17:34" x14ac:dyDescent="0.35">
      <c r="Q9311" s="218"/>
      <c r="AH9311" s="233"/>
    </row>
    <row r="9312" spans="17:34" x14ac:dyDescent="0.35">
      <c r="Q9312" s="218"/>
      <c r="AH9312" s="233"/>
    </row>
    <row r="9313" spans="17:34" x14ac:dyDescent="0.35">
      <c r="Q9313" s="218"/>
      <c r="AH9313" s="233"/>
    </row>
    <row r="9314" spans="17:34" x14ac:dyDescent="0.35">
      <c r="Q9314" s="218"/>
      <c r="AH9314" s="233"/>
    </row>
    <row r="9315" spans="17:34" x14ac:dyDescent="0.35">
      <c r="Q9315" s="218"/>
      <c r="AH9315" s="233"/>
    </row>
    <row r="9316" spans="17:34" x14ac:dyDescent="0.35">
      <c r="Q9316" s="218"/>
      <c r="AH9316" s="233"/>
    </row>
    <row r="9317" spans="17:34" x14ac:dyDescent="0.35">
      <c r="Q9317" s="218"/>
      <c r="AH9317" s="233"/>
    </row>
    <row r="9318" spans="17:34" x14ac:dyDescent="0.35">
      <c r="Q9318" s="218"/>
      <c r="AH9318" s="233"/>
    </row>
    <row r="9319" spans="17:34" x14ac:dyDescent="0.35">
      <c r="Q9319" s="218"/>
      <c r="AH9319" s="233"/>
    </row>
    <row r="9320" spans="17:34" x14ac:dyDescent="0.35">
      <c r="Q9320" s="218"/>
      <c r="AH9320" s="233"/>
    </row>
    <row r="9321" spans="17:34" x14ac:dyDescent="0.35">
      <c r="Q9321" s="218"/>
      <c r="AH9321" s="233"/>
    </row>
    <row r="9322" spans="17:34" x14ac:dyDescent="0.35">
      <c r="Q9322" s="218"/>
      <c r="AH9322" s="233"/>
    </row>
    <row r="9323" spans="17:34" x14ac:dyDescent="0.35">
      <c r="Q9323" s="218"/>
      <c r="AH9323" s="233"/>
    </row>
    <row r="9324" spans="17:34" x14ac:dyDescent="0.35">
      <c r="Q9324" s="218"/>
      <c r="AH9324" s="233"/>
    </row>
    <row r="9325" spans="17:34" x14ac:dyDescent="0.35">
      <c r="Q9325" s="218"/>
      <c r="AH9325" s="233"/>
    </row>
    <row r="9326" spans="17:34" x14ac:dyDescent="0.35">
      <c r="Q9326" s="218"/>
      <c r="AH9326" s="233"/>
    </row>
    <row r="9327" spans="17:34" x14ac:dyDescent="0.35">
      <c r="Q9327" s="218"/>
      <c r="AH9327" s="233"/>
    </row>
    <row r="9328" spans="17:34" x14ac:dyDescent="0.35">
      <c r="Q9328" s="218"/>
      <c r="AH9328" s="233"/>
    </row>
    <row r="9329" spans="17:34" x14ac:dyDescent="0.35">
      <c r="Q9329" s="218"/>
      <c r="AH9329" s="233"/>
    </row>
    <row r="9330" spans="17:34" x14ac:dyDescent="0.35">
      <c r="Q9330" s="218"/>
      <c r="AH9330" s="233"/>
    </row>
    <row r="9331" spans="17:34" x14ac:dyDescent="0.35">
      <c r="Q9331" s="218"/>
      <c r="AH9331" s="233"/>
    </row>
    <row r="9332" spans="17:34" x14ac:dyDescent="0.35">
      <c r="Q9332" s="218"/>
      <c r="AH9332" s="233"/>
    </row>
    <row r="9333" spans="17:34" x14ac:dyDescent="0.35">
      <c r="Q9333" s="218"/>
      <c r="AH9333" s="233"/>
    </row>
    <row r="9334" spans="17:34" x14ac:dyDescent="0.35">
      <c r="Q9334" s="218"/>
      <c r="AH9334" s="233"/>
    </row>
    <row r="9335" spans="17:34" x14ac:dyDescent="0.35">
      <c r="Q9335" s="218"/>
      <c r="AH9335" s="233"/>
    </row>
    <row r="9336" spans="17:34" x14ac:dyDescent="0.35">
      <c r="Q9336" s="218"/>
      <c r="AH9336" s="233"/>
    </row>
    <row r="9337" spans="17:34" x14ac:dyDescent="0.35">
      <c r="Q9337" s="218"/>
      <c r="AH9337" s="233"/>
    </row>
    <row r="9338" spans="17:34" x14ac:dyDescent="0.35">
      <c r="Q9338" s="218"/>
      <c r="AH9338" s="233"/>
    </row>
    <row r="9339" spans="17:34" x14ac:dyDescent="0.35">
      <c r="Q9339" s="218"/>
      <c r="AH9339" s="233"/>
    </row>
    <row r="9340" spans="17:34" x14ac:dyDescent="0.35">
      <c r="Q9340" s="218"/>
      <c r="AH9340" s="233"/>
    </row>
    <row r="9341" spans="17:34" x14ac:dyDescent="0.35">
      <c r="Q9341" s="218"/>
      <c r="AH9341" s="233"/>
    </row>
    <row r="9342" spans="17:34" x14ac:dyDescent="0.35">
      <c r="Q9342" s="218"/>
      <c r="AH9342" s="233"/>
    </row>
    <row r="9343" spans="17:34" x14ac:dyDescent="0.35">
      <c r="Q9343" s="218"/>
      <c r="AH9343" s="233"/>
    </row>
    <row r="9344" spans="17:34" x14ac:dyDescent="0.35">
      <c r="Q9344" s="218"/>
      <c r="AH9344" s="233"/>
    </row>
    <row r="9345" spans="17:34" x14ac:dyDescent="0.35">
      <c r="Q9345" s="218"/>
      <c r="AH9345" s="233"/>
    </row>
    <row r="9346" spans="17:34" x14ac:dyDescent="0.35">
      <c r="Q9346" s="218"/>
      <c r="AH9346" s="233"/>
    </row>
    <row r="9347" spans="17:34" x14ac:dyDescent="0.35">
      <c r="Q9347" s="218"/>
      <c r="AH9347" s="233"/>
    </row>
    <row r="9348" spans="17:34" x14ac:dyDescent="0.35">
      <c r="Q9348" s="218"/>
      <c r="AH9348" s="233"/>
    </row>
    <row r="9349" spans="17:34" x14ac:dyDescent="0.35">
      <c r="Q9349" s="218"/>
      <c r="AH9349" s="233"/>
    </row>
    <row r="9350" spans="17:34" x14ac:dyDescent="0.35">
      <c r="Q9350" s="218"/>
      <c r="AH9350" s="233"/>
    </row>
    <row r="9351" spans="17:34" x14ac:dyDescent="0.35">
      <c r="Q9351" s="218"/>
      <c r="AH9351" s="233"/>
    </row>
    <row r="9352" spans="17:34" x14ac:dyDescent="0.35">
      <c r="Q9352" s="218"/>
      <c r="AH9352" s="233"/>
    </row>
    <row r="9353" spans="17:34" x14ac:dyDescent="0.35">
      <c r="Q9353" s="218"/>
      <c r="AH9353" s="233"/>
    </row>
    <row r="9354" spans="17:34" x14ac:dyDescent="0.35">
      <c r="Q9354" s="218"/>
      <c r="AH9354" s="233"/>
    </row>
    <row r="9355" spans="17:34" x14ac:dyDescent="0.35">
      <c r="Q9355" s="218"/>
      <c r="AH9355" s="233"/>
    </row>
    <row r="9356" spans="17:34" x14ac:dyDescent="0.35">
      <c r="Q9356" s="218"/>
      <c r="AH9356" s="233"/>
    </row>
    <row r="9357" spans="17:34" x14ac:dyDescent="0.35">
      <c r="Q9357" s="218"/>
      <c r="AH9357" s="233"/>
    </row>
    <row r="9358" spans="17:34" x14ac:dyDescent="0.35">
      <c r="Q9358" s="218"/>
      <c r="AH9358" s="233"/>
    </row>
    <row r="9359" spans="17:34" x14ac:dyDescent="0.35">
      <c r="Q9359" s="218"/>
      <c r="AH9359" s="233"/>
    </row>
    <row r="9360" spans="17:34" x14ac:dyDescent="0.35">
      <c r="Q9360" s="218"/>
      <c r="AH9360" s="233"/>
    </row>
    <row r="9361" spans="17:34" x14ac:dyDescent="0.35">
      <c r="Q9361" s="218"/>
      <c r="AH9361" s="233"/>
    </row>
    <row r="9362" spans="17:34" x14ac:dyDescent="0.35">
      <c r="Q9362" s="218"/>
      <c r="AH9362" s="233"/>
    </row>
    <row r="9363" spans="17:34" x14ac:dyDescent="0.35">
      <c r="Q9363" s="218"/>
      <c r="AH9363" s="233"/>
    </row>
    <row r="9364" spans="17:34" x14ac:dyDescent="0.35">
      <c r="Q9364" s="218"/>
      <c r="AH9364" s="233"/>
    </row>
    <row r="9365" spans="17:34" x14ac:dyDescent="0.35">
      <c r="Q9365" s="218"/>
      <c r="AH9365" s="233"/>
    </row>
    <row r="9366" spans="17:34" x14ac:dyDescent="0.35">
      <c r="Q9366" s="218"/>
      <c r="AH9366" s="233"/>
    </row>
    <row r="9367" spans="17:34" x14ac:dyDescent="0.35">
      <c r="Q9367" s="218"/>
      <c r="AH9367" s="233"/>
    </row>
    <row r="9368" spans="17:34" x14ac:dyDescent="0.35">
      <c r="Q9368" s="218"/>
      <c r="AH9368" s="233"/>
    </row>
    <row r="9369" spans="17:34" x14ac:dyDescent="0.35">
      <c r="Q9369" s="218"/>
      <c r="AH9369" s="233"/>
    </row>
    <row r="9370" spans="17:34" x14ac:dyDescent="0.35">
      <c r="Q9370" s="218"/>
      <c r="AH9370" s="233"/>
    </row>
    <row r="9371" spans="17:34" x14ac:dyDescent="0.35">
      <c r="Q9371" s="218"/>
      <c r="AH9371" s="233"/>
    </row>
    <row r="9372" spans="17:34" x14ac:dyDescent="0.35">
      <c r="Q9372" s="218"/>
      <c r="AH9372" s="233"/>
    </row>
    <row r="9373" spans="17:34" x14ac:dyDescent="0.35">
      <c r="Q9373" s="218"/>
      <c r="AH9373" s="233"/>
    </row>
    <row r="9374" spans="17:34" x14ac:dyDescent="0.35">
      <c r="Q9374" s="218"/>
      <c r="AH9374" s="233"/>
    </row>
    <row r="9375" spans="17:34" x14ac:dyDescent="0.35">
      <c r="Q9375" s="218"/>
      <c r="AH9375" s="233"/>
    </row>
    <row r="9376" spans="17:34" x14ac:dyDescent="0.35">
      <c r="Q9376" s="218"/>
      <c r="AH9376" s="233"/>
    </row>
    <row r="9377" spans="17:34" x14ac:dyDescent="0.35">
      <c r="Q9377" s="218"/>
      <c r="AH9377" s="233"/>
    </row>
    <row r="9378" spans="17:34" x14ac:dyDescent="0.35">
      <c r="Q9378" s="218"/>
      <c r="AH9378" s="233"/>
    </row>
    <row r="9379" spans="17:34" x14ac:dyDescent="0.35">
      <c r="Q9379" s="218"/>
      <c r="AH9379" s="233"/>
    </row>
    <row r="9380" spans="17:34" x14ac:dyDescent="0.35">
      <c r="Q9380" s="218"/>
      <c r="AH9380" s="233"/>
    </row>
    <row r="9381" spans="17:34" x14ac:dyDescent="0.35">
      <c r="Q9381" s="218"/>
      <c r="AH9381" s="233"/>
    </row>
    <row r="9382" spans="17:34" x14ac:dyDescent="0.35">
      <c r="Q9382" s="218"/>
      <c r="AH9382" s="233"/>
    </row>
    <row r="9383" spans="17:34" x14ac:dyDescent="0.35">
      <c r="Q9383" s="218"/>
      <c r="AH9383" s="233"/>
    </row>
    <row r="9384" spans="17:34" x14ac:dyDescent="0.35">
      <c r="Q9384" s="218"/>
      <c r="AH9384" s="233"/>
    </row>
    <row r="9385" spans="17:34" x14ac:dyDescent="0.35">
      <c r="Q9385" s="218"/>
      <c r="AH9385" s="233"/>
    </row>
    <row r="9386" spans="17:34" x14ac:dyDescent="0.35">
      <c r="Q9386" s="218"/>
      <c r="AH9386" s="233"/>
    </row>
    <row r="9387" spans="17:34" x14ac:dyDescent="0.35">
      <c r="Q9387" s="218"/>
      <c r="AH9387" s="233"/>
    </row>
    <row r="9388" spans="17:34" x14ac:dyDescent="0.35">
      <c r="Q9388" s="218"/>
      <c r="AH9388" s="233"/>
    </row>
    <row r="9389" spans="17:34" x14ac:dyDescent="0.35">
      <c r="Q9389" s="218"/>
      <c r="AH9389" s="233"/>
    </row>
    <row r="9390" spans="17:34" x14ac:dyDescent="0.35">
      <c r="Q9390" s="218"/>
      <c r="AH9390" s="233"/>
    </row>
    <row r="9391" spans="17:34" x14ac:dyDescent="0.35">
      <c r="Q9391" s="218"/>
      <c r="AH9391" s="233"/>
    </row>
    <row r="9392" spans="17:34" x14ac:dyDescent="0.35">
      <c r="Q9392" s="218"/>
      <c r="AH9392" s="233"/>
    </row>
    <row r="9393" spans="17:34" x14ac:dyDescent="0.35">
      <c r="Q9393" s="218"/>
      <c r="AH9393" s="233"/>
    </row>
    <row r="9394" spans="17:34" x14ac:dyDescent="0.35">
      <c r="Q9394" s="218"/>
      <c r="AH9394" s="233"/>
    </row>
    <row r="9395" spans="17:34" x14ac:dyDescent="0.35">
      <c r="Q9395" s="218"/>
      <c r="AH9395" s="233"/>
    </row>
    <row r="9396" spans="17:34" x14ac:dyDescent="0.35">
      <c r="Q9396" s="218"/>
      <c r="AH9396" s="233"/>
    </row>
    <row r="9397" spans="17:34" x14ac:dyDescent="0.35">
      <c r="Q9397" s="218"/>
      <c r="AH9397" s="233"/>
    </row>
    <row r="9398" spans="17:34" x14ac:dyDescent="0.35">
      <c r="Q9398" s="218"/>
      <c r="AH9398" s="233"/>
    </row>
    <row r="9399" spans="17:34" x14ac:dyDescent="0.35">
      <c r="Q9399" s="218"/>
      <c r="AH9399" s="233"/>
    </row>
    <row r="9400" spans="17:34" x14ac:dyDescent="0.35">
      <c r="Q9400" s="218"/>
      <c r="AH9400" s="233"/>
    </row>
    <row r="9401" spans="17:34" x14ac:dyDescent="0.35">
      <c r="Q9401" s="218"/>
      <c r="AH9401" s="233"/>
    </row>
    <row r="9402" spans="17:34" x14ac:dyDescent="0.35">
      <c r="Q9402" s="218"/>
      <c r="AH9402" s="233"/>
    </row>
    <row r="9403" spans="17:34" x14ac:dyDescent="0.35">
      <c r="Q9403" s="218"/>
      <c r="AH9403" s="233"/>
    </row>
    <row r="9404" spans="17:34" x14ac:dyDescent="0.35">
      <c r="Q9404" s="218"/>
      <c r="AH9404" s="233"/>
    </row>
    <row r="9405" spans="17:34" x14ac:dyDescent="0.35">
      <c r="Q9405" s="218"/>
      <c r="AH9405" s="233"/>
    </row>
    <row r="9406" spans="17:34" x14ac:dyDescent="0.35">
      <c r="Q9406" s="218"/>
      <c r="AH9406" s="233"/>
    </row>
    <row r="9407" spans="17:34" x14ac:dyDescent="0.35">
      <c r="Q9407" s="218"/>
      <c r="AH9407" s="233"/>
    </row>
    <row r="9408" spans="17:34" x14ac:dyDescent="0.35">
      <c r="Q9408" s="218"/>
      <c r="AH9408" s="233"/>
    </row>
    <row r="9409" spans="17:34" x14ac:dyDescent="0.35">
      <c r="Q9409" s="218"/>
      <c r="AH9409" s="233"/>
    </row>
    <row r="9410" spans="17:34" x14ac:dyDescent="0.35">
      <c r="Q9410" s="218"/>
      <c r="AH9410" s="233"/>
    </row>
    <row r="9411" spans="17:34" x14ac:dyDescent="0.35">
      <c r="Q9411" s="218"/>
      <c r="AH9411" s="233"/>
    </row>
    <row r="9412" spans="17:34" x14ac:dyDescent="0.35">
      <c r="Q9412" s="218"/>
      <c r="AH9412" s="233"/>
    </row>
    <row r="9413" spans="17:34" x14ac:dyDescent="0.35">
      <c r="Q9413" s="218"/>
      <c r="AH9413" s="233"/>
    </row>
    <row r="9414" spans="17:34" x14ac:dyDescent="0.35">
      <c r="Q9414" s="218"/>
      <c r="AH9414" s="233"/>
    </row>
    <row r="9415" spans="17:34" x14ac:dyDescent="0.35">
      <c r="Q9415" s="218"/>
      <c r="AH9415" s="233"/>
    </row>
    <row r="9416" spans="17:34" x14ac:dyDescent="0.35">
      <c r="Q9416" s="218"/>
      <c r="AH9416" s="233"/>
    </row>
    <row r="9417" spans="17:34" x14ac:dyDescent="0.35">
      <c r="Q9417" s="218"/>
      <c r="AH9417" s="233"/>
    </row>
    <row r="9418" spans="17:34" x14ac:dyDescent="0.35">
      <c r="Q9418" s="218"/>
      <c r="AH9418" s="233"/>
    </row>
    <row r="9419" spans="17:34" x14ac:dyDescent="0.35">
      <c r="Q9419" s="218"/>
      <c r="AH9419" s="233"/>
    </row>
    <row r="9420" spans="17:34" x14ac:dyDescent="0.35">
      <c r="Q9420" s="218"/>
      <c r="AH9420" s="233"/>
    </row>
    <row r="9421" spans="17:34" x14ac:dyDescent="0.35">
      <c r="Q9421" s="218"/>
      <c r="AH9421" s="233"/>
    </row>
    <row r="9422" spans="17:34" x14ac:dyDescent="0.35">
      <c r="Q9422" s="218"/>
      <c r="AH9422" s="233"/>
    </row>
    <row r="9423" spans="17:34" x14ac:dyDescent="0.35">
      <c r="Q9423" s="218"/>
      <c r="AH9423" s="233"/>
    </row>
    <row r="9424" spans="17:34" x14ac:dyDescent="0.35">
      <c r="Q9424" s="218"/>
      <c r="AH9424" s="233"/>
    </row>
    <row r="9425" spans="17:34" x14ac:dyDescent="0.35">
      <c r="Q9425" s="218"/>
      <c r="AH9425" s="233"/>
    </row>
    <row r="9426" spans="17:34" x14ac:dyDescent="0.35">
      <c r="Q9426" s="218"/>
      <c r="AH9426" s="233"/>
    </row>
    <row r="9427" spans="17:34" x14ac:dyDescent="0.35">
      <c r="Q9427" s="218"/>
      <c r="AH9427" s="233"/>
    </row>
    <row r="9428" spans="17:34" x14ac:dyDescent="0.35">
      <c r="Q9428" s="218"/>
      <c r="AH9428" s="233"/>
    </row>
    <row r="9429" spans="17:34" x14ac:dyDescent="0.35">
      <c r="Q9429" s="218"/>
      <c r="AH9429" s="233"/>
    </row>
    <row r="9430" spans="17:34" x14ac:dyDescent="0.35">
      <c r="Q9430" s="218"/>
      <c r="AH9430" s="233"/>
    </row>
    <row r="9431" spans="17:34" x14ac:dyDescent="0.35">
      <c r="Q9431" s="218"/>
      <c r="AH9431" s="233"/>
    </row>
    <row r="9432" spans="17:34" x14ac:dyDescent="0.35">
      <c r="Q9432" s="218"/>
      <c r="AH9432" s="233"/>
    </row>
    <row r="9433" spans="17:34" x14ac:dyDescent="0.35">
      <c r="Q9433" s="218"/>
      <c r="AH9433" s="233"/>
    </row>
    <row r="9434" spans="17:34" x14ac:dyDescent="0.35">
      <c r="Q9434" s="218"/>
      <c r="AH9434" s="233"/>
    </row>
    <row r="9435" spans="17:34" x14ac:dyDescent="0.35">
      <c r="Q9435" s="218"/>
      <c r="AH9435" s="233"/>
    </row>
    <row r="9436" spans="17:34" x14ac:dyDescent="0.35">
      <c r="Q9436" s="218"/>
      <c r="AH9436" s="233"/>
    </row>
    <row r="9437" spans="17:34" x14ac:dyDescent="0.35">
      <c r="Q9437" s="218"/>
      <c r="AH9437" s="233"/>
    </row>
    <row r="9438" spans="17:34" x14ac:dyDescent="0.35">
      <c r="Q9438" s="218"/>
      <c r="AH9438" s="233"/>
    </row>
    <row r="9439" spans="17:34" x14ac:dyDescent="0.35">
      <c r="Q9439" s="218"/>
      <c r="AH9439" s="233"/>
    </row>
    <row r="9440" spans="17:34" x14ac:dyDescent="0.35">
      <c r="Q9440" s="218"/>
      <c r="AH9440" s="233"/>
    </row>
    <row r="9441" spans="17:34" x14ac:dyDescent="0.35">
      <c r="Q9441" s="218"/>
      <c r="AH9441" s="233"/>
    </row>
    <row r="9442" spans="17:34" x14ac:dyDescent="0.35">
      <c r="Q9442" s="218"/>
      <c r="AH9442" s="233"/>
    </row>
    <row r="9443" spans="17:34" x14ac:dyDescent="0.35">
      <c r="Q9443" s="218"/>
      <c r="AH9443" s="233"/>
    </row>
    <row r="9444" spans="17:34" x14ac:dyDescent="0.35">
      <c r="Q9444" s="218"/>
      <c r="AH9444" s="233"/>
    </row>
    <row r="9445" spans="17:34" x14ac:dyDescent="0.35">
      <c r="Q9445" s="218"/>
      <c r="AH9445" s="233"/>
    </row>
    <row r="9446" spans="17:34" x14ac:dyDescent="0.35">
      <c r="Q9446" s="218"/>
      <c r="AH9446" s="233"/>
    </row>
    <row r="9447" spans="17:34" x14ac:dyDescent="0.35">
      <c r="Q9447" s="218"/>
      <c r="AH9447" s="233"/>
    </row>
    <row r="9448" spans="17:34" x14ac:dyDescent="0.35">
      <c r="Q9448" s="218"/>
      <c r="AH9448" s="233"/>
    </row>
    <row r="9449" spans="17:34" x14ac:dyDescent="0.35">
      <c r="Q9449" s="218"/>
      <c r="AH9449" s="233"/>
    </row>
    <row r="9450" spans="17:34" x14ac:dyDescent="0.35">
      <c r="Q9450" s="218"/>
      <c r="AH9450" s="233"/>
    </row>
    <row r="9451" spans="17:34" x14ac:dyDescent="0.35">
      <c r="Q9451" s="218"/>
      <c r="AH9451" s="233"/>
    </row>
    <row r="9452" spans="17:34" x14ac:dyDescent="0.35">
      <c r="Q9452" s="218"/>
      <c r="AH9452" s="233"/>
    </row>
    <row r="9453" spans="17:34" x14ac:dyDescent="0.35">
      <c r="Q9453" s="218"/>
      <c r="AH9453" s="233"/>
    </row>
    <row r="9454" spans="17:34" x14ac:dyDescent="0.35">
      <c r="Q9454" s="218"/>
      <c r="AH9454" s="233"/>
    </row>
    <row r="9455" spans="17:34" x14ac:dyDescent="0.35">
      <c r="Q9455" s="218"/>
      <c r="AH9455" s="233"/>
    </row>
    <row r="9456" spans="17:34" x14ac:dyDescent="0.35">
      <c r="Q9456" s="218"/>
      <c r="AH9456" s="233"/>
    </row>
    <row r="9457" spans="17:34" x14ac:dyDescent="0.35">
      <c r="Q9457" s="218"/>
      <c r="AH9457" s="233"/>
    </row>
    <row r="9458" spans="17:34" x14ac:dyDescent="0.35">
      <c r="Q9458" s="218"/>
      <c r="AH9458" s="233"/>
    </row>
    <row r="9459" spans="17:34" x14ac:dyDescent="0.35">
      <c r="Q9459" s="218"/>
      <c r="AH9459" s="233"/>
    </row>
    <row r="9460" spans="17:34" x14ac:dyDescent="0.35">
      <c r="Q9460" s="218"/>
      <c r="AH9460" s="233"/>
    </row>
    <row r="9461" spans="17:34" x14ac:dyDescent="0.35">
      <c r="Q9461" s="218"/>
      <c r="AH9461" s="233"/>
    </row>
    <row r="9462" spans="17:34" x14ac:dyDescent="0.35">
      <c r="Q9462" s="218"/>
      <c r="AH9462" s="233"/>
    </row>
    <row r="9463" spans="17:34" x14ac:dyDescent="0.35">
      <c r="Q9463" s="218"/>
      <c r="AH9463" s="233"/>
    </row>
    <row r="9464" spans="17:34" x14ac:dyDescent="0.35">
      <c r="Q9464" s="218"/>
      <c r="AH9464" s="233"/>
    </row>
    <row r="9465" spans="17:34" x14ac:dyDescent="0.35">
      <c r="Q9465" s="218"/>
      <c r="AH9465" s="233"/>
    </row>
    <row r="9466" spans="17:34" x14ac:dyDescent="0.35">
      <c r="Q9466" s="218"/>
      <c r="AH9466" s="233"/>
    </row>
    <row r="9467" spans="17:34" x14ac:dyDescent="0.35">
      <c r="Q9467" s="218"/>
      <c r="AH9467" s="233"/>
    </row>
    <row r="9468" spans="17:34" x14ac:dyDescent="0.35">
      <c r="Q9468" s="218"/>
      <c r="AH9468" s="233"/>
    </row>
    <row r="9469" spans="17:34" x14ac:dyDescent="0.35">
      <c r="Q9469" s="218"/>
      <c r="AH9469" s="233"/>
    </row>
    <row r="9470" spans="17:34" x14ac:dyDescent="0.35">
      <c r="Q9470" s="218"/>
      <c r="AH9470" s="233"/>
    </row>
    <row r="9471" spans="17:34" x14ac:dyDescent="0.35">
      <c r="Q9471" s="218"/>
      <c r="AH9471" s="233"/>
    </row>
    <row r="9472" spans="17:34" x14ac:dyDescent="0.35">
      <c r="Q9472" s="218"/>
      <c r="AH9472" s="233"/>
    </row>
    <row r="9473" spans="17:34" x14ac:dyDescent="0.35">
      <c r="Q9473" s="218"/>
      <c r="AH9473" s="233"/>
    </row>
    <row r="9474" spans="17:34" x14ac:dyDescent="0.35">
      <c r="Q9474" s="218"/>
      <c r="AH9474" s="233"/>
    </row>
    <row r="9475" spans="17:34" x14ac:dyDescent="0.35">
      <c r="Q9475" s="218"/>
      <c r="AH9475" s="233"/>
    </row>
    <row r="9476" spans="17:34" x14ac:dyDescent="0.35">
      <c r="Q9476" s="218"/>
      <c r="AH9476" s="233"/>
    </row>
    <row r="9477" spans="17:34" x14ac:dyDescent="0.35">
      <c r="Q9477" s="218"/>
      <c r="AH9477" s="233"/>
    </row>
    <row r="9478" spans="17:34" x14ac:dyDescent="0.35">
      <c r="Q9478" s="218"/>
      <c r="AH9478" s="233"/>
    </row>
    <row r="9479" spans="17:34" x14ac:dyDescent="0.35">
      <c r="Q9479" s="218"/>
      <c r="AH9479" s="233"/>
    </row>
    <row r="9480" spans="17:34" x14ac:dyDescent="0.35">
      <c r="Q9480" s="218"/>
      <c r="AH9480" s="233"/>
    </row>
    <row r="9481" spans="17:34" x14ac:dyDescent="0.35">
      <c r="Q9481" s="218"/>
      <c r="AH9481" s="233"/>
    </row>
    <row r="9482" spans="17:34" x14ac:dyDescent="0.35">
      <c r="Q9482" s="218"/>
      <c r="AH9482" s="233"/>
    </row>
    <row r="9483" spans="17:34" x14ac:dyDescent="0.35">
      <c r="Q9483" s="218"/>
      <c r="AH9483" s="233"/>
    </row>
    <row r="9484" spans="17:34" x14ac:dyDescent="0.35">
      <c r="Q9484" s="218"/>
      <c r="AH9484" s="233"/>
    </row>
    <row r="9485" spans="17:34" x14ac:dyDescent="0.35">
      <c r="Q9485" s="218"/>
      <c r="AH9485" s="233"/>
    </row>
    <row r="9486" spans="17:34" x14ac:dyDescent="0.35">
      <c r="Q9486" s="218"/>
      <c r="AH9486" s="233"/>
    </row>
    <row r="9487" spans="17:34" x14ac:dyDescent="0.35">
      <c r="Q9487" s="218"/>
      <c r="AH9487" s="233"/>
    </row>
    <row r="9488" spans="17:34" x14ac:dyDescent="0.35">
      <c r="Q9488" s="218"/>
      <c r="AH9488" s="233"/>
    </row>
    <row r="9489" spans="17:34" x14ac:dyDescent="0.35">
      <c r="Q9489" s="218"/>
      <c r="AH9489" s="233"/>
    </row>
    <row r="9490" spans="17:34" x14ac:dyDescent="0.35">
      <c r="Q9490" s="218"/>
      <c r="AH9490" s="233"/>
    </row>
    <row r="9491" spans="17:34" x14ac:dyDescent="0.35">
      <c r="Q9491" s="218"/>
      <c r="AH9491" s="233"/>
    </row>
    <row r="9492" spans="17:34" x14ac:dyDescent="0.35">
      <c r="Q9492" s="218"/>
      <c r="AH9492" s="233"/>
    </row>
    <row r="9493" spans="17:34" x14ac:dyDescent="0.35">
      <c r="Q9493" s="218"/>
      <c r="AH9493" s="233"/>
    </row>
    <row r="9494" spans="17:34" x14ac:dyDescent="0.35">
      <c r="Q9494" s="218"/>
      <c r="AH9494" s="233"/>
    </row>
    <row r="9495" spans="17:34" x14ac:dyDescent="0.35">
      <c r="Q9495" s="218"/>
      <c r="AH9495" s="233"/>
    </row>
    <row r="9496" spans="17:34" x14ac:dyDescent="0.35">
      <c r="Q9496" s="218"/>
      <c r="AH9496" s="233"/>
    </row>
    <row r="9497" spans="17:34" x14ac:dyDescent="0.35">
      <c r="Q9497" s="218"/>
      <c r="AH9497" s="233"/>
    </row>
    <row r="9498" spans="17:34" x14ac:dyDescent="0.35">
      <c r="Q9498" s="218"/>
      <c r="AH9498" s="233"/>
    </row>
    <row r="9499" spans="17:34" x14ac:dyDescent="0.35">
      <c r="Q9499" s="218"/>
      <c r="AH9499" s="233"/>
    </row>
    <row r="9500" spans="17:34" x14ac:dyDescent="0.35">
      <c r="Q9500" s="218"/>
      <c r="AH9500" s="233"/>
    </row>
    <row r="9501" spans="17:34" x14ac:dyDescent="0.35">
      <c r="Q9501" s="218"/>
      <c r="AH9501" s="233"/>
    </row>
    <row r="9502" spans="17:34" x14ac:dyDescent="0.35">
      <c r="Q9502" s="218"/>
      <c r="AH9502" s="233"/>
    </row>
    <row r="9503" spans="17:34" x14ac:dyDescent="0.35">
      <c r="Q9503" s="218"/>
      <c r="AH9503" s="233"/>
    </row>
    <row r="9504" spans="17:34" x14ac:dyDescent="0.35">
      <c r="Q9504" s="218"/>
      <c r="AH9504" s="233"/>
    </row>
    <row r="9505" spans="17:34" x14ac:dyDescent="0.35">
      <c r="Q9505" s="218"/>
      <c r="AH9505" s="233"/>
    </row>
    <row r="9506" spans="17:34" x14ac:dyDescent="0.35">
      <c r="Q9506" s="218"/>
      <c r="AH9506" s="233"/>
    </row>
    <row r="9507" spans="17:34" x14ac:dyDescent="0.35">
      <c r="Q9507" s="218"/>
      <c r="AH9507" s="233"/>
    </row>
    <row r="9508" spans="17:34" x14ac:dyDescent="0.35">
      <c r="Q9508" s="218"/>
      <c r="AH9508" s="233"/>
    </row>
    <row r="9509" spans="17:34" x14ac:dyDescent="0.35">
      <c r="Q9509" s="218"/>
      <c r="AH9509" s="233"/>
    </row>
    <row r="9510" spans="17:34" x14ac:dyDescent="0.35">
      <c r="Q9510" s="218"/>
      <c r="AH9510" s="233"/>
    </row>
    <row r="9511" spans="17:34" x14ac:dyDescent="0.35">
      <c r="Q9511" s="218"/>
      <c r="AH9511" s="233"/>
    </row>
    <row r="9512" spans="17:34" x14ac:dyDescent="0.35">
      <c r="Q9512" s="218"/>
      <c r="AH9512" s="233"/>
    </row>
    <row r="9513" spans="17:34" x14ac:dyDescent="0.35">
      <c r="Q9513" s="218"/>
      <c r="AH9513" s="233"/>
    </row>
    <row r="9514" spans="17:34" x14ac:dyDescent="0.35">
      <c r="Q9514" s="218"/>
      <c r="AH9514" s="233"/>
    </row>
    <row r="9515" spans="17:34" x14ac:dyDescent="0.35">
      <c r="Q9515" s="218"/>
      <c r="AH9515" s="233"/>
    </row>
    <row r="9516" spans="17:34" x14ac:dyDescent="0.35">
      <c r="Q9516" s="218"/>
      <c r="AH9516" s="233"/>
    </row>
    <row r="9517" spans="17:34" x14ac:dyDescent="0.35">
      <c r="Q9517" s="218"/>
      <c r="AH9517" s="233"/>
    </row>
    <row r="9518" spans="17:34" x14ac:dyDescent="0.35">
      <c r="Q9518" s="218"/>
      <c r="AH9518" s="233"/>
    </row>
    <row r="9519" spans="17:34" x14ac:dyDescent="0.35">
      <c r="Q9519" s="218"/>
      <c r="AH9519" s="233"/>
    </row>
    <row r="9520" spans="17:34" x14ac:dyDescent="0.35">
      <c r="Q9520" s="218"/>
      <c r="AH9520" s="233"/>
    </row>
    <row r="9521" spans="17:34" x14ac:dyDescent="0.35">
      <c r="Q9521" s="218"/>
      <c r="AH9521" s="233"/>
    </row>
    <row r="9522" spans="17:34" x14ac:dyDescent="0.35">
      <c r="Q9522" s="218"/>
      <c r="AH9522" s="233"/>
    </row>
    <row r="9523" spans="17:34" x14ac:dyDescent="0.35">
      <c r="Q9523" s="218"/>
      <c r="AH9523" s="233"/>
    </row>
    <row r="9524" spans="17:34" x14ac:dyDescent="0.35">
      <c r="Q9524" s="218"/>
      <c r="AH9524" s="233"/>
    </row>
    <row r="9525" spans="17:34" x14ac:dyDescent="0.35">
      <c r="Q9525" s="218"/>
      <c r="AH9525" s="233"/>
    </row>
    <row r="9526" spans="17:34" x14ac:dyDescent="0.35">
      <c r="Q9526" s="218"/>
      <c r="AH9526" s="233"/>
    </row>
    <row r="9527" spans="17:34" x14ac:dyDescent="0.35">
      <c r="Q9527" s="218"/>
      <c r="AH9527" s="233"/>
    </row>
    <row r="9528" spans="17:34" x14ac:dyDescent="0.35">
      <c r="Q9528" s="218"/>
      <c r="AH9528" s="233"/>
    </row>
    <row r="9529" spans="17:34" x14ac:dyDescent="0.35">
      <c r="Q9529" s="218"/>
      <c r="AH9529" s="233"/>
    </row>
    <row r="9530" spans="17:34" x14ac:dyDescent="0.35">
      <c r="Q9530" s="218"/>
      <c r="AH9530" s="233"/>
    </row>
    <row r="9531" spans="17:34" x14ac:dyDescent="0.35">
      <c r="Q9531" s="218"/>
      <c r="AH9531" s="233"/>
    </row>
    <row r="9532" spans="17:34" x14ac:dyDescent="0.35">
      <c r="Q9532" s="218"/>
      <c r="AH9532" s="233"/>
    </row>
    <row r="9533" spans="17:34" x14ac:dyDescent="0.35">
      <c r="Q9533" s="218"/>
      <c r="AH9533" s="233"/>
    </row>
    <row r="9534" spans="17:34" x14ac:dyDescent="0.35">
      <c r="Q9534" s="218"/>
      <c r="AH9534" s="233"/>
    </row>
    <row r="9535" spans="17:34" x14ac:dyDescent="0.35">
      <c r="Q9535" s="218"/>
      <c r="AH9535" s="233"/>
    </row>
    <row r="9536" spans="17:34" x14ac:dyDescent="0.35">
      <c r="Q9536" s="218"/>
      <c r="AH9536" s="233"/>
    </row>
    <row r="9537" spans="17:34" x14ac:dyDescent="0.35">
      <c r="Q9537" s="218"/>
      <c r="AH9537" s="233"/>
    </row>
    <row r="9538" spans="17:34" x14ac:dyDescent="0.35">
      <c r="Q9538" s="218"/>
      <c r="AH9538" s="233"/>
    </row>
    <row r="9539" spans="17:34" x14ac:dyDescent="0.35">
      <c r="Q9539" s="218"/>
      <c r="AH9539" s="233"/>
    </row>
    <row r="9540" spans="17:34" x14ac:dyDescent="0.35">
      <c r="Q9540" s="218"/>
      <c r="AH9540" s="233"/>
    </row>
    <row r="9541" spans="17:34" x14ac:dyDescent="0.35">
      <c r="Q9541" s="218"/>
      <c r="AH9541" s="233"/>
    </row>
    <row r="9542" spans="17:34" x14ac:dyDescent="0.35">
      <c r="Q9542" s="218"/>
      <c r="AH9542" s="233"/>
    </row>
    <row r="9543" spans="17:34" x14ac:dyDescent="0.35">
      <c r="Q9543" s="218"/>
      <c r="AH9543" s="233"/>
    </row>
    <row r="9544" spans="17:34" x14ac:dyDescent="0.35">
      <c r="Q9544" s="218"/>
      <c r="AH9544" s="233"/>
    </row>
    <row r="9545" spans="17:34" x14ac:dyDescent="0.35">
      <c r="Q9545" s="218"/>
      <c r="AH9545" s="233"/>
    </row>
    <row r="9546" spans="17:34" x14ac:dyDescent="0.35">
      <c r="Q9546" s="218"/>
      <c r="AH9546" s="233"/>
    </row>
    <row r="9547" spans="17:34" x14ac:dyDescent="0.35">
      <c r="Q9547" s="218"/>
      <c r="AH9547" s="233"/>
    </row>
    <row r="9548" spans="17:34" x14ac:dyDescent="0.35">
      <c r="Q9548" s="218"/>
      <c r="AH9548" s="233"/>
    </row>
    <row r="9549" spans="17:34" x14ac:dyDescent="0.35">
      <c r="Q9549" s="218"/>
      <c r="AH9549" s="233"/>
    </row>
    <row r="9550" spans="17:34" x14ac:dyDescent="0.35">
      <c r="Q9550" s="218"/>
      <c r="AH9550" s="233"/>
    </row>
    <row r="9551" spans="17:34" x14ac:dyDescent="0.35">
      <c r="Q9551" s="218"/>
      <c r="AH9551" s="233"/>
    </row>
    <row r="9552" spans="17:34" x14ac:dyDescent="0.35">
      <c r="Q9552" s="218"/>
      <c r="AH9552" s="233"/>
    </row>
    <row r="9553" spans="17:34" x14ac:dyDescent="0.35">
      <c r="Q9553" s="218"/>
      <c r="AH9553" s="233"/>
    </row>
    <row r="9554" spans="17:34" x14ac:dyDescent="0.35">
      <c r="Q9554" s="218"/>
      <c r="AH9554" s="233"/>
    </row>
    <row r="9555" spans="17:34" x14ac:dyDescent="0.35">
      <c r="Q9555" s="218"/>
      <c r="AH9555" s="233"/>
    </row>
    <row r="9556" spans="17:34" x14ac:dyDescent="0.35">
      <c r="Q9556" s="218"/>
      <c r="AH9556" s="233"/>
    </row>
    <row r="9557" spans="17:34" x14ac:dyDescent="0.35">
      <c r="Q9557" s="218"/>
      <c r="AH9557" s="233"/>
    </row>
    <row r="9558" spans="17:34" x14ac:dyDescent="0.35">
      <c r="Q9558" s="218"/>
      <c r="AH9558" s="233"/>
    </row>
    <row r="9559" spans="17:34" x14ac:dyDescent="0.35">
      <c r="Q9559" s="218"/>
      <c r="AH9559" s="233"/>
    </row>
    <row r="9560" spans="17:34" x14ac:dyDescent="0.35">
      <c r="Q9560" s="218"/>
      <c r="AH9560" s="233"/>
    </row>
    <row r="9561" spans="17:34" x14ac:dyDescent="0.35">
      <c r="Q9561" s="218"/>
      <c r="AH9561" s="233"/>
    </row>
    <row r="9562" spans="17:34" x14ac:dyDescent="0.35">
      <c r="Q9562" s="218"/>
      <c r="AH9562" s="233"/>
    </row>
    <row r="9563" spans="17:34" x14ac:dyDescent="0.35">
      <c r="Q9563" s="218"/>
      <c r="AH9563" s="233"/>
    </row>
    <row r="9564" spans="17:34" x14ac:dyDescent="0.35">
      <c r="Q9564" s="218"/>
      <c r="AH9564" s="233"/>
    </row>
    <row r="9565" spans="17:34" x14ac:dyDescent="0.35">
      <c r="Q9565" s="218"/>
      <c r="AH9565" s="233"/>
    </row>
    <row r="9566" spans="17:34" x14ac:dyDescent="0.35">
      <c r="Q9566" s="218"/>
      <c r="AH9566" s="233"/>
    </row>
    <row r="9567" spans="17:34" x14ac:dyDescent="0.35">
      <c r="Q9567" s="218"/>
      <c r="AH9567" s="233"/>
    </row>
    <row r="9568" spans="17:34" x14ac:dyDescent="0.35">
      <c r="Q9568" s="218"/>
      <c r="AH9568" s="233"/>
    </row>
    <row r="9569" spans="17:34" x14ac:dyDescent="0.35">
      <c r="Q9569" s="218"/>
      <c r="AH9569" s="233"/>
    </row>
    <row r="9570" spans="17:34" x14ac:dyDescent="0.35">
      <c r="Q9570" s="218"/>
      <c r="AH9570" s="233"/>
    </row>
    <row r="9571" spans="17:34" x14ac:dyDescent="0.35">
      <c r="Q9571" s="218"/>
      <c r="AH9571" s="233"/>
    </row>
    <row r="9572" spans="17:34" x14ac:dyDescent="0.35">
      <c r="Q9572" s="218"/>
      <c r="AH9572" s="233"/>
    </row>
    <row r="9573" spans="17:34" x14ac:dyDescent="0.35">
      <c r="Q9573" s="218"/>
      <c r="AH9573" s="233"/>
    </row>
    <row r="9574" spans="17:34" x14ac:dyDescent="0.35">
      <c r="Q9574" s="218"/>
      <c r="AH9574" s="233"/>
    </row>
    <row r="9575" spans="17:34" x14ac:dyDescent="0.35">
      <c r="Q9575" s="218"/>
      <c r="AH9575" s="233"/>
    </row>
    <row r="9576" spans="17:34" x14ac:dyDescent="0.35">
      <c r="Q9576" s="218"/>
      <c r="AH9576" s="233"/>
    </row>
    <row r="9577" spans="17:34" x14ac:dyDescent="0.35">
      <c r="Q9577" s="218"/>
      <c r="AH9577" s="233"/>
    </row>
    <row r="9578" spans="17:34" x14ac:dyDescent="0.35">
      <c r="Q9578" s="218"/>
      <c r="AH9578" s="233"/>
    </row>
    <row r="9579" spans="17:34" x14ac:dyDescent="0.35">
      <c r="Q9579" s="218"/>
      <c r="AH9579" s="233"/>
    </row>
    <row r="9580" spans="17:34" x14ac:dyDescent="0.35">
      <c r="Q9580" s="218"/>
      <c r="AH9580" s="233"/>
    </row>
    <row r="9581" spans="17:34" x14ac:dyDescent="0.35">
      <c r="Q9581" s="218"/>
      <c r="AH9581" s="233"/>
    </row>
    <row r="9582" spans="17:34" x14ac:dyDescent="0.35">
      <c r="Q9582" s="218"/>
      <c r="AH9582" s="233"/>
    </row>
    <row r="9583" spans="17:34" x14ac:dyDescent="0.35">
      <c r="Q9583" s="218"/>
      <c r="AH9583" s="233"/>
    </row>
    <row r="9584" spans="17:34" x14ac:dyDescent="0.35">
      <c r="Q9584" s="218"/>
      <c r="AH9584" s="233"/>
    </row>
    <row r="9585" spans="17:34" x14ac:dyDescent="0.35">
      <c r="Q9585" s="218"/>
      <c r="AH9585" s="233"/>
    </row>
    <row r="9586" spans="17:34" x14ac:dyDescent="0.35">
      <c r="Q9586" s="218"/>
      <c r="AH9586" s="233"/>
    </row>
    <row r="9587" spans="17:34" x14ac:dyDescent="0.35">
      <c r="Q9587" s="218"/>
      <c r="AH9587" s="233"/>
    </row>
    <row r="9588" spans="17:34" x14ac:dyDescent="0.35">
      <c r="Q9588" s="218"/>
      <c r="AH9588" s="233"/>
    </row>
    <row r="9589" spans="17:34" x14ac:dyDescent="0.35">
      <c r="Q9589" s="218"/>
      <c r="AH9589" s="233"/>
    </row>
    <row r="9590" spans="17:34" x14ac:dyDescent="0.35">
      <c r="Q9590" s="218"/>
      <c r="AH9590" s="233"/>
    </row>
    <row r="9591" spans="17:34" x14ac:dyDescent="0.35">
      <c r="Q9591" s="218"/>
      <c r="AH9591" s="233"/>
    </row>
    <row r="9592" spans="17:34" x14ac:dyDescent="0.35">
      <c r="Q9592" s="218"/>
      <c r="AH9592" s="233"/>
    </row>
    <row r="9593" spans="17:34" x14ac:dyDescent="0.35">
      <c r="Q9593" s="218"/>
      <c r="AH9593" s="233"/>
    </row>
    <row r="9594" spans="17:34" x14ac:dyDescent="0.35">
      <c r="Q9594" s="218"/>
      <c r="AH9594" s="233"/>
    </row>
    <row r="9595" spans="17:34" x14ac:dyDescent="0.35">
      <c r="Q9595" s="218"/>
      <c r="AH9595" s="233"/>
    </row>
    <row r="9596" spans="17:34" x14ac:dyDescent="0.35">
      <c r="Q9596" s="218"/>
      <c r="AH9596" s="233"/>
    </row>
    <row r="9597" spans="17:34" x14ac:dyDescent="0.35">
      <c r="Q9597" s="218"/>
      <c r="AH9597" s="233"/>
    </row>
    <row r="9598" spans="17:34" x14ac:dyDescent="0.35">
      <c r="Q9598" s="218"/>
      <c r="AH9598" s="233"/>
    </row>
    <row r="9599" spans="17:34" x14ac:dyDescent="0.35">
      <c r="Q9599" s="218"/>
      <c r="AH9599" s="233"/>
    </row>
    <row r="9600" spans="17:34" x14ac:dyDescent="0.35">
      <c r="Q9600" s="218"/>
      <c r="AH9600" s="233"/>
    </row>
    <row r="9601" spans="17:34" x14ac:dyDescent="0.35">
      <c r="Q9601" s="218"/>
      <c r="AH9601" s="233"/>
    </row>
    <row r="9602" spans="17:34" x14ac:dyDescent="0.35">
      <c r="Q9602" s="218"/>
      <c r="AH9602" s="233"/>
    </row>
    <row r="9603" spans="17:34" x14ac:dyDescent="0.35">
      <c r="Q9603" s="218"/>
      <c r="AH9603" s="233"/>
    </row>
    <row r="9604" spans="17:34" x14ac:dyDescent="0.35">
      <c r="Q9604" s="218"/>
      <c r="AH9604" s="233"/>
    </row>
    <row r="9605" spans="17:34" x14ac:dyDescent="0.35">
      <c r="Q9605" s="218"/>
      <c r="AH9605" s="233"/>
    </row>
    <row r="9606" spans="17:34" x14ac:dyDescent="0.35">
      <c r="Q9606" s="218"/>
      <c r="AH9606" s="233"/>
    </row>
    <row r="9607" spans="17:34" x14ac:dyDescent="0.35">
      <c r="Q9607" s="218"/>
      <c r="AH9607" s="233"/>
    </row>
    <row r="9608" spans="17:34" x14ac:dyDescent="0.35">
      <c r="Q9608" s="218"/>
      <c r="AH9608" s="233"/>
    </row>
    <row r="9609" spans="17:34" x14ac:dyDescent="0.35">
      <c r="Q9609" s="218"/>
      <c r="AH9609" s="233"/>
    </row>
    <row r="9610" spans="17:34" x14ac:dyDescent="0.35">
      <c r="Q9610" s="218"/>
      <c r="AH9610" s="233"/>
    </row>
    <row r="9611" spans="17:34" x14ac:dyDescent="0.35">
      <c r="Q9611" s="218"/>
      <c r="AH9611" s="233"/>
    </row>
    <row r="9612" spans="17:34" x14ac:dyDescent="0.35">
      <c r="Q9612" s="218"/>
      <c r="AH9612" s="233"/>
    </row>
    <row r="9613" spans="17:34" x14ac:dyDescent="0.35">
      <c r="Q9613" s="218"/>
      <c r="AH9613" s="233"/>
    </row>
    <row r="9614" spans="17:34" x14ac:dyDescent="0.35">
      <c r="Q9614" s="218"/>
      <c r="AH9614" s="233"/>
    </row>
    <row r="9615" spans="17:34" x14ac:dyDescent="0.35">
      <c r="Q9615" s="218"/>
      <c r="AH9615" s="233"/>
    </row>
    <row r="9616" spans="17:34" x14ac:dyDescent="0.35">
      <c r="Q9616" s="218"/>
      <c r="AH9616" s="233"/>
    </row>
    <row r="9617" spans="17:34" x14ac:dyDescent="0.35">
      <c r="Q9617" s="218"/>
      <c r="AH9617" s="233"/>
    </row>
    <row r="9618" spans="17:34" x14ac:dyDescent="0.35">
      <c r="Q9618" s="218"/>
      <c r="AH9618" s="233"/>
    </row>
    <row r="9619" spans="17:34" x14ac:dyDescent="0.35">
      <c r="Q9619" s="218"/>
      <c r="AH9619" s="233"/>
    </row>
    <row r="9620" spans="17:34" x14ac:dyDescent="0.35">
      <c r="Q9620" s="218"/>
      <c r="AH9620" s="233"/>
    </row>
    <row r="9621" spans="17:34" x14ac:dyDescent="0.35">
      <c r="Q9621" s="218"/>
      <c r="AH9621" s="233"/>
    </row>
    <row r="9622" spans="17:34" x14ac:dyDescent="0.35">
      <c r="Q9622" s="218"/>
      <c r="AH9622" s="233"/>
    </row>
    <row r="9623" spans="17:34" x14ac:dyDescent="0.35">
      <c r="Q9623" s="218"/>
      <c r="AH9623" s="233"/>
    </row>
    <row r="9624" spans="17:34" x14ac:dyDescent="0.35">
      <c r="Q9624" s="218"/>
      <c r="AH9624" s="233"/>
    </row>
    <row r="9625" spans="17:34" x14ac:dyDescent="0.35">
      <c r="Q9625" s="218"/>
      <c r="AH9625" s="233"/>
    </row>
    <row r="9626" spans="17:34" x14ac:dyDescent="0.35">
      <c r="Q9626" s="218"/>
      <c r="AH9626" s="233"/>
    </row>
    <row r="9627" spans="17:34" x14ac:dyDescent="0.35">
      <c r="Q9627" s="218"/>
      <c r="AH9627" s="233"/>
    </row>
    <row r="9628" spans="17:34" x14ac:dyDescent="0.35">
      <c r="Q9628" s="218"/>
      <c r="AH9628" s="233"/>
    </row>
    <row r="9629" spans="17:34" x14ac:dyDescent="0.35">
      <c r="Q9629" s="218"/>
      <c r="AH9629" s="233"/>
    </row>
    <row r="9630" spans="17:34" x14ac:dyDescent="0.35">
      <c r="Q9630" s="218"/>
      <c r="AH9630" s="233"/>
    </row>
    <row r="9631" spans="17:34" x14ac:dyDescent="0.35">
      <c r="Q9631" s="218"/>
      <c r="AH9631" s="233"/>
    </row>
    <row r="9632" spans="17:34" x14ac:dyDescent="0.35">
      <c r="Q9632" s="218"/>
      <c r="AH9632" s="233"/>
    </row>
    <row r="9633" spans="17:34" x14ac:dyDescent="0.35">
      <c r="Q9633" s="218"/>
      <c r="AH9633" s="233"/>
    </row>
    <row r="9634" spans="17:34" x14ac:dyDescent="0.35">
      <c r="Q9634" s="218"/>
      <c r="AH9634" s="233"/>
    </row>
    <row r="9635" spans="17:34" x14ac:dyDescent="0.35">
      <c r="Q9635" s="218"/>
      <c r="AH9635" s="233"/>
    </row>
    <row r="9636" spans="17:34" x14ac:dyDescent="0.35">
      <c r="Q9636" s="218"/>
      <c r="AH9636" s="233"/>
    </row>
    <row r="9637" spans="17:34" x14ac:dyDescent="0.35">
      <c r="Q9637" s="218"/>
      <c r="AH9637" s="233"/>
    </row>
    <row r="9638" spans="17:34" x14ac:dyDescent="0.35">
      <c r="Q9638" s="218"/>
      <c r="AH9638" s="233"/>
    </row>
    <row r="9639" spans="17:34" x14ac:dyDescent="0.35">
      <c r="Q9639" s="218"/>
      <c r="AH9639" s="233"/>
    </row>
    <row r="9640" spans="17:34" x14ac:dyDescent="0.35">
      <c r="Q9640" s="218"/>
      <c r="AH9640" s="233"/>
    </row>
    <row r="9641" spans="17:34" x14ac:dyDescent="0.35">
      <c r="Q9641" s="218"/>
      <c r="AH9641" s="233"/>
    </row>
    <row r="9642" spans="17:34" x14ac:dyDescent="0.35">
      <c r="Q9642" s="218"/>
      <c r="AH9642" s="233"/>
    </row>
    <row r="9643" spans="17:34" x14ac:dyDescent="0.35">
      <c r="Q9643" s="218"/>
      <c r="AH9643" s="233"/>
    </row>
    <row r="9644" spans="17:34" x14ac:dyDescent="0.35">
      <c r="Q9644" s="218"/>
      <c r="AH9644" s="233"/>
    </row>
    <row r="9645" spans="17:34" x14ac:dyDescent="0.35">
      <c r="Q9645" s="218"/>
      <c r="AH9645" s="233"/>
    </row>
    <row r="9646" spans="17:34" x14ac:dyDescent="0.35">
      <c r="Q9646" s="218"/>
      <c r="AH9646" s="233"/>
    </row>
    <row r="9647" spans="17:34" x14ac:dyDescent="0.35">
      <c r="Q9647" s="218"/>
      <c r="AH9647" s="233"/>
    </row>
    <row r="9648" spans="17:34" x14ac:dyDescent="0.35">
      <c r="Q9648" s="218"/>
      <c r="AH9648" s="233"/>
    </row>
    <row r="9649" spans="17:34" x14ac:dyDescent="0.35">
      <c r="Q9649" s="218"/>
      <c r="AH9649" s="233"/>
    </row>
    <row r="9650" spans="17:34" x14ac:dyDescent="0.35">
      <c r="Q9650" s="218"/>
      <c r="AH9650" s="233"/>
    </row>
    <row r="9651" spans="17:34" x14ac:dyDescent="0.35">
      <c r="Q9651" s="218"/>
      <c r="AH9651" s="233"/>
    </row>
    <row r="9652" spans="17:34" x14ac:dyDescent="0.35">
      <c r="Q9652" s="218"/>
      <c r="AH9652" s="233"/>
    </row>
    <row r="9653" spans="17:34" x14ac:dyDescent="0.35">
      <c r="Q9653" s="218"/>
      <c r="AH9653" s="233"/>
    </row>
    <row r="9654" spans="17:34" x14ac:dyDescent="0.35">
      <c r="Q9654" s="218"/>
      <c r="AH9654" s="233"/>
    </row>
    <row r="9655" spans="17:34" x14ac:dyDescent="0.35">
      <c r="Q9655" s="218"/>
      <c r="AH9655" s="233"/>
    </row>
    <row r="9656" spans="17:34" x14ac:dyDescent="0.35">
      <c r="Q9656" s="218"/>
      <c r="AH9656" s="233"/>
    </row>
    <row r="9657" spans="17:34" x14ac:dyDescent="0.35">
      <c r="Q9657" s="218"/>
      <c r="AH9657" s="233"/>
    </row>
    <row r="9658" spans="17:34" x14ac:dyDescent="0.35">
      <c r="Q9658" s="218"/>
      <c r="AH9658" s="233"/>
    </row>
    <row r="9659" spans="17:34" x14ac:dyDescent="0.35">
      <c r="Q9659" s="218"/>
      <c r="AH9659" s="233"/>
    </row>
    <row r="9660" spans="17:34" x14ac:dyDescent="0.35">
      <c r="Q9660" s="218"/>
      <c r="AH9660" s="233"/>
    </row>
    <row r="9661" spans="17:34" x14ac:dyDescent="0.35">
      <c r="Q9661" s="218"/>
      <c r="AH9661" s="233"/>
    </row>
    <row r="9662" spans="17:34" x14ac:dyDescent="0.35">
      <c r="Q9662" s="218"/>
      <c r="AH9662" s="233"/>
    </row>
    <row r="9663" spans="17:34" x14ac:dyDescent="0.35">
      <c r="Q9663" s="218"/>
      <c r="AH9663" s="233"/>
    </row>
    <row r="9664" spans="17:34" x14ac:dyDescent="0.35">
      <c r="Q9664" s="218"/>
      <c r="AH9664" s="233"/>
    </row>
    <row r="9665" spans="17:34" x14ac:dyDescent="0.35">
      <c r="Q9665" s="218"/>
      <c r="AH9665" s="233"/>
    </row>
    <row r="9666" spans="17:34" x14ac:dyDescent="0.35">
      <c r="Q9666" s="218"/>
      <c r="AH9666" s="233"/>
    </row>
    <row r="9667" spans="17:34" x14ac:dyDescent="0.35">
      <c r="Q9667" s="218"/>
      <c r="AH9667" s="233"/>
    </row>
    <row r="9668" spans="17:34" x14ac:dyDescent="0.35">
      <c r="Q9668" s="218"/>
      <c r="AH9668" s="233"/>
    </row>
    <row r="9669" spans="17:34" x14ac:dyDescent="0.35">
      <c r="Q9669" s="218"/>
      <c r="AH9669" s="233"/>
    </row>
    <row r="9670" spans="17:34" x14ac:dyDescent="0.35">
      <c r="Q9670" s="218"/>
      <c r="AH9670" s="233"/>
    </row>
    <row r="9671" spans="17:34" x14ac:dyDescent="0.35">
      <c r="Q9671" s="218"/>
      <c r="AH9671" s="233"/>
    </row>
    <row r="9672" spans="17:34" x14ac:dyDescent="0.35">
      <c r="Q9672" s="218"/>
      <c r="AH9672" s="233"/>
    </row>
    <row r="9673" spans="17:34" x14ac:dyDescent="0.35">
      <c r="Q9673" s="218"/>
      <c r="AH9673" s="233"/>
    </row>
    <row r="9674" spans="17:34" x14ac:dyDescent="0.35">
      <c r="Q9674" s="218"/>
      <c r="AH9674" s="233"/>
    </row>
    <row r="9675" spans="17:34" x14ac:dyDescent="0.35">
      <c r="Q9675" s="218"/>
      <c r="AH9675" s="233"/>
    </row>
    <row r="9676" spans="17:34" x14ac:dyDescent="0.35">
      <c r="Q9676" s="218"/>
      <c r="AH9676" s="233"/>
    </row>
    <row r="9677" spans="17:34" x14ac:dyDescent="0.35">
      <c r="Q9677" s="218"/>
      <c r="AH9677" s="233"/>
    </row>
    <row r="9678" spans="17:34" x14ac:dyDescent="0.35">
      <c r="Q9678" s="218"/>
      <c r="AH9678" s="233"/>
    </row>
    <row r="9679" spans="17:34" x14ac:dyDescent="0.35">
      <c r="Q9679" s="218"/>
      <c r="AH9679" s="233"/>
    </row>
    <row r="9680" spans="17:34" x14ac:dyDescent="0.35">
      <c r="Q9680" s="218"/>
      <c r="AH9680" s="233"/>
    </row>
    <row r="9681" spans="17:34" x14ac:dyDescent="0.35">
      <c r="Q9681" s="218"/>
      <c r="AH9681" s="233"/>
    </row>
    <row r="9682" spans="17:34" x14ac:dyDescent="0.35">
      <c r="Q9682" s="218"/>
      <c r="AH9682" s="233"/>
    </row>
    <row r="9683" spans="17:34" x14ac:dyDescent="0.35">
      <c r="Q9683" s="218"/>
      <c r="AH9683" s="233"/>
    </row>
    <row r="9684" spans="17:34" x14ac:dyDescent="0.35">
      <c r="Q9684" s="218"/>
      <c r="AH9684" s="233"/>
    </row>
    <row r="9685" spans="17:34" x14ac:dyDescent="0.35">
      <c r="Q9685" s="218"/>
      <c r="AH9685" s="233"/>
    </row>
    <row r="9686" spans="17:34" x14ac:dyDescent="0.35">
      <c r="Q9686" s="218"/>
      <c r="AH9686" s="233"/>
    </row>
    <row r="9687" spans="17:34" x14ac:dyDescent="0.35">
      <c r="Q9687" s="218"/>
      <c r="AH9687" s="233"/>
    </row>
    <row r="9688" spans="17:34" x14ac:dyDescent="0.35">
      <c r="Q9688" s="218"/>
      <c r="AH9688" s="233"/>
    </row>
    <row r="9689" spans="17:34" x14ac:dyDescent="0.35">
      <c r="Q9689" s="218"/>
      <c r="AH9689" s="233"/>
    </row>
    <row r="9690" spans="17:34" x14ac:dyDescent="0.35">
      <c r="Q9690" s="218"/>
      <c r="AH9690" s="233"/>
    </row>
    <row r="9691" spans="17:34" x14ac:dyDescent="0.35">
      <c r="Q9691" s="218"/>
      <c r="AH9691" s="233"/>
    </row>
    <row r="9692" spans="17:34" x14ac:dyDescent="0.35">
      <c r="Q9692" s="218"/>
      <c r="AH9692" s="233"/>
    </row>
    <row r="9693" spans="17:34" x14ac:dyDescent="0.35">
      <c r="Q9693" s="218"/>
      <c r="AH9693" s="233"/>
    </row>
    <row r="9694" spans="17:34" x14ac:dyDescent="0.35">
      <c r="Q9694" s="218"/>
      <c r="AH9694" s="233"/>
    </row>
    <row r="9695" spans="17:34" x14ac:dyDescent="0.35">
      <c r="Q9695" s="218"/>
      <c r="AH9695" s="233"/>
    </row>
    <row r="9696" spans="17:34" x14ac:dyDescent="0.35">
      <c r="Q9696" s="218"/>
      <c r="AH9696" s="233"/>
    </row>
    <row r="9697" spans="17:34" x14ac:dyDescent="0.35">
      <c r="Q9697" s="218"/>
      <c r="AH9697" s="233"/>
    </row>
    <row r="9698" spans="17:34" x14ac:dyDescent="0.35">
      <c r="Q9698" s="218"/>
      <c r="AH9698" s="233"/>
    </row>
    <row r="9699" spans="17:34" x14ac:dyDescent="0.35">
      <c r="Q9699" s="218"/>
      <c r="AH9699" s="233"/>
    </row>
    <row r="9700" spans="17:34" x14ac:dyDescent="0.35">
      <c r="Q9700" s="218"/>
      <c r="AH9700" s="233"/>
    </row>
    <row r="9701" spans="17:34" x14ac:dyDescent="0.35">
      <c r="Q9701" s="218"/>
      <c r="AH9701" s="233"/>
    </row>
    <row r="9702" spans="17:34" x14ac:dyDescent="0.35">
      <c r="Q9702" s="218"/>
      <c r="AH9702" s="233"/>
    </row>
    <row r="9703" spans="17:34" x14ac:dyDescent="0.35">
      <c r="Q9703" s="218"/>
      <c r="AH9703" s="233"/>
    </row>
    <row r="9704" spans="17:34" x14ac:dyDescent="0.35">
      <c r="Q9704" s="218"/>
      <c r="AH9704" s="233"/>
    </row>
    <row r="9705" spans="17:34" x14ac:dyDescent="0.35">
      <c r="Q9705" s="218"/>
      <c r="AH9705" s="233"/>
    </row>
    <row r="9706" spans="17:34" x14ac:dyDescent="0.35">
      <c r="Q9706" s="218"/>
      <c r="AH9706" s="233"/>
    </row>
    <row r="9707" spans="17:34" x14ac:dyDescent="0.35">
      <c r="Q9707" s="218"/>
      <c r="AH9707" s="233"/>
    </row>
    <row r="9708" spans="17:34" x14ac:dyDescent="0.35">
      <c r="Q9708" s="218"/>
      <c r="AH9708" s="233"/>
    </row>
    <row r="9709" spans="17:34" x14ac:dyDescent="0.35">
      <c r="Q9709" s="218"/>
      <c r="AH9709" s="233"/>
    </row>
    <row r="9710" spans="17:34" x14ac:dyDescent="0.35">
      <c r="Q9710" s="218"/>
      <c r="AH9710" s="233"/>
    </row>
    <row r="9711" spans="17:34" x14ac:dyDescent="0.35">
      <c r="Q9711" s="218"/>
      <c r="AH9711" s="233"/>
    </row>
    <row r="9712" spans="17:34" x14ac:dyDescent="0.35">
      <c r="Q9712" s="218"/>
      <c r="AH9712" s="233"/>
    </row>
    <row r="9713" spans="17:34" x14ac:dyDescent="0.35">
      <c r="Q9713" s="218"/>
      <c r="AH9713" s="233"/>
    </row>
    <row r="9714" spans="17:34" x14ac:dyDescent="0.35">
      <c r="Q9714" s="218"/>
      <c r="AH9714" s="233"/>
    </row>
    <row r="9715" spans="17:34" x14ac:dyDescent="0.35">
      <c r="Q9715" s="218"/>
      <c r="AH9715" s="233"/>
    </row>
    <row r="9716" spans="17:34" x14ac:dyDescent="0.35">
      <c r="Q9716" s="218"/>
      <c r="AH9716" s="233"/>
    </row>
    <row r="9717" spans="17:34" x14ac:dyDescent="0.35">
      <c r="Q9717" s="218"/>
      <c r="AH9717" s="233"/>
    </row>
    <row r="9718" spans="17:34" x14ac:dyDescent="0.35">
      <c r="Q9718" s="218"/>
      <c r="AH9718" s="233"/>
    </row>
    <row r="9719" spans="17:34" x14ac:dyDescent="0.35">
      <c r="Q9719" s="218"/>
      <c r="AH9719" s="233"/>
    </row>
    <row r="9720" spans="17:34" x14ac:dyDescent="0.35">
      <c r="Q9720" s="218"/>
      <c r="AH9720" s="233"/>
    </row>
    <row r="9721" spans="17:34" x14ac:dyDescent="0.35">
      <c r="Q9721" s="218"/>
      <c r="AH9721" s="233"/>
    </row>
    <row r="9722" spans="17:34" x14ac:dyDescent="0.35">
      <c r="Q9722" s="218"/>
      <c r="AH9722" s="233"/>
    </row>
    <row r="9723" spans="17:34" x14ac:dyDescent="0.35">
      <c r="Q9723" s="218"/>
      <c r="AH9723" s="233"/>
    </row>
    <row r="9724" spans="17:34" x14ac:dyDescent="0.35">
      <c r="Q9724" s="218"/>
      <c r="AH9724" s="233"/>
    </row>
    <row r="9725" spans="17:34" x14ac:dyDescent="0.35">
      <c r="Q9725" s="218"/>
      <c r="AH9725" s="233"/>
    </row>
    <row r="9726" spans="17:34" x14ac:dyDescent="0.35">
      <c r="Q9726" s="218"/>
      <c r="AH9726" s="233"/>
    </row>
    <row r="9727" spans="17:34" x14ac:dyDescent="0.35">
      <c r="Q9727" s="218"/>
      <c r="AH9727" s="233"/>
    </row>
    <row r="9728" spans="17:34" x14ac:dyDescent="0.35">
      <c r="Q9728" s="218"/>
      <c r="AH9728" s="233"/>
    </row>
    <row r="9729" spans="17:34" x14ac:dyDescent="0.35">
      <c r="Q9729" s="218"/>
      <c r="AH9729" s="233"/>
    </row>
    <row r="9730" spans="17:34" x14ac:dyDescent="0.35">
      <c r="Q9730" s="218"/>
      <c r="AH9730" s="233"/>
    </row>
    <row r="9731" spans="17:34" x14ac:dyDescent="0.35">
      <c r="Q9731" s="218"/>
      <c r="AH9731" s="233"/>
    </row>
    <row r="9732" spans="17:34" x14ac:dyDescent="0.35">
      <c r="Q9732" s="218"/>
      <c r="AH9732" s="233"/>
    </row>
    <row r="9733" spans="17:34" x14ac:dyDescent="0.35">
      <c r="Q9733" s="218"/>
      <c r="AH9733" s="233"/>
    </row>
    <row r="9734" spans="17:34" x14ac:dyDescent="0.35">
      <c r="Q9734" s="218"/>
      <c r="AH9734" s="233"/>
    </row>
    <row r="9735" spans="17:34" x14ac:dyDescent="0.35">
      <c r="Q9735" s="218"/>
      <c r="AH9735" s="233"/>
    </row>
    <row r="9736" spans="17:34" x14ac:dyDescent="0.35">
      <c r="Q9736" s="218"/>
      <c r="AH9736" s="233"/>
    </row>
    <row r="9737" spans="17:34" x14ac:dyDescent="0.35">
      <c r="Q9737" s="218"/>
      <c r="AH9737" s="233"/>
    </row>
    <row r="9738" spans="17:34" x14ac:dyDescent="0.35">
      <c r="Q9738" s="218"/>
      <c r="AH9738" s="233"/>
    </row>
    <row r="9739" spans="17:34" x14ac:dyDescent="0.35">
      <c r="Q9739" s="218"/>
      <c r="AH9739" s="233"/>
    </row>
    <row r="9740" spans="17:34" x14ac:dyDescent="0.35">
      <c r="Q9740" s="218"/>
      <c r="AH9740" s="233"/>
    </row>
    <row r="9741" spans="17:34" x14ac:dyDescent="0.35">
      <c r="Q9741" s="218"/>
      <c r="AH9741" s="233"/>
    </row>
    <row r="9742" spans="17:34" x14ac:dyDescent="0.35">
      <c r="Q9742" s="218"/>
      <c r="AH9742" s="233"/>
    </row>
    <row r="9743" spans="17:34" x14ac:dyDescent="0.35">
      <c r="Q9743" s="218"/>
      <c r="AH9743" s="233"/>
    </row>
    <row r="9744" spans="17:34" x14ac:dyDescent="0.35">
      <c r="Q9744" s="218"/>
      <c r="AH9744" s="233"/>
    </row>
    <row r="9745" spans="17:34" x14ac:dyDescent="0.35">
      <c r="Q9745" s="218"/>
      <c r="AH9745" s="233"/>
    </row>
    <row r="9746" spans="17:34" x14ac:dyDescent="0.35">
      <c r="Q9746" s="218"/>
      <c r="AH9746" s="233"/>
    </row>
    <row r="9747" spans="17:34" x14ac:dyDescent="0.35">
      <c r="Q9747" s="218"/>
      <c r="AH9747" s="233"/>
    </row>
    <row r="9748" spans="17:34" x14ac:dyDescent="0.35">
      <c r="Q9748" s="218"/>
      <c r="AH9748" s="233"/>
    </row>
    <row r="9749" spans="17:34" x14ac:dyDescent="0.35">
      <c r="Q9749" s="218"/>
      <c r="AH9749" s="233"/>
    </row>
    <row r="9750" spans="17:34" x14ac:dyDescent="0.35">
      <c r="Q9750" s="218"/>
      <c r="AH9750" s="233"/>
    </row>
    <row r="9751" spans="17:34" x14ac:dyDescent="0.35">
      <c r="Q9751" s="218"/>
      <c r="AH9751" s="233"/>
    </row>
    <row r="9752" spans="17:34" x14ac:dyDescent="0.35">
      <c r="Q9752" s="218"/>
      <c r="AH9752" s="233"/>
    </row>
    <row r="9753" spans="17:34" x14ac:dyDescent="0.35">
      <c r="Q9753" s="218"/>
      <c r="AH9753" s="233"/>
    </row>
    <row r="9754" spans="17:34" x14ac:dyDescent="0.35">
      <c r="Q9754" s="218"/>
      <c r="AH9754" s="233"/>
    </row>
    <row r="9755" spans="17:34" x14ac:dyDescent="0.35">
      <c r="Q9755" s="218"/>
      <c r="AH9755" s="233"/>
    </row>
    <row r="9756" spans="17:34" x14ac:dyDescent="0.35">
      <c r="Q9756" s="218"/>
      <c r="AH9756" s="233"/>
    </row>
    <row r="9757" spans="17:34" x14ac:dyDescent="0.35">
      <c r="Q9757" s="218"/>
      <c r="AH9757" s="233"/>
    </row>
    <row r="9758" spans="17:34" x14ac:dyDescent="0.35">
      <c r="Q9758" s="218"/>
      <c r="AH9758" s="233"/>
    </row>
    <row r="9759" spans="17:34" x14ac:dyDescent="0.35">
      <c r="Q9759" s="218"/>
      <c r="AH9759" s="233"/>
    </row>
    <row r="9760" spans="17:34" x14ac:dyDescent="0.35">
      <c r="Q9760" s="218"/>
      <c r="AH9760" s="233"/>
    </row>
    <row r="9761" spans="17:34" x14ac:dyDescent="0.35">
      <c r="Q9761" s="218"/>
      <c r="AH9761" s="233"/>
    </row>
    <row r="9762" spans="17:34" x14ac:dyDescent="0.35">
      <c r="Q9762" s="218"/>
      <c r="AH9762" s="233"/>
    </row>
    <row r="9763" spans="17:34" x14ac:dyDescent="0.35">
      <c r="Q9763" s="218"/>
      <c r="AH9763" s="233"/>
    </row>
    <row r="9764" spans="17:34" x14ac:dyDescent="0.35">
      <c r="Q9764" s="218"/>
      <c r="AH9764" s="233"/>
    </row>
    <row r="9765" spans="17:34" x14ac:dyDescent="0.35">
      <c r="Q9765" s="218"/>
      <c r="AH9765" s="233"/>
    </row>
    <row r="9766" spans="17:34" x14ac:dyDescent="0.35">
      <c r="Q9766" s="218"/>
      <c r="AH9766" s="233"/>
    </row>
    <row r="9767" spans="17:34" x14ac:dyDescent="0.35">
      <c r="Q9767" s="218"/>
      <c r="AH9767" s="233"/>
    </row>
    <row r="9768" spans="17:34" x14ac:dyDescent="0.35">
      <c r="Q9768" s="218"/>
      <c r="AH9768" s="233"/>
    </row>
    <row r="9769" spans="17:34" x14ac:dyDescent="0.35">
      <c r="Q9769" s="218"/>
      <c r="AH9769" s="233"/>
    </row>
    <row r="9770" spans="17:34" x14ac:dyDescent="0.35">
      <c r="Q9770" s="218"/>
      <c r="AH9770" s="233"/>
    </row>
    <row r="9771" spans="17:34" x14ac:dyDescent="0.35">
      <c r="Q9771" s="218"/>
      <c r="AH9771" s="233"/>
    </row>
    <row r="9772" spans="17:34" x14ac:dyDescent="0.35">
      <c r="Q9772" s="218"/>
      <c r="AH9772" s="233"/>
    </row>
    <row r="9773" spans="17:34" x14ac:dyDescent="0.35">
      <c r="Q9773" s="218"/>
      <c r="AH9773" s="233"/>
    </row>
    <row r="9774" spans="17:34" x14ac:dyDescent="0.35">
      <c r="Q9774" s="218"/>
      <c r="AH9774" s="233"/>
    </row>
    <row r="9775" spans="17:34" x14ac:dyDescent="0.35">
      <c r="Q9775" s="218"/>
      <c r="AH9775" s="233"/>
    </row>
    <row r="9776" spans="17:34" x14ac:dyDescent="0.35">
      <c r="Q9776" s="218"/>
      <c r="AH9776" s="233"/>
    </row>
    <row r="9777" spans="17:34" x14ac:dyDescent="0.35">
      <c r="Q9777" s="218"/>
      <c r="AH9777" s="233"/>
    </row>
    <row r="9778" spans="17:34" x14ac:dyDescent="0.35">
      <c r="Q9778" s="218"/>
      <c r="AH9778" s="233"/>
    </row>
    <row r="9779" spans="17:34" x14ac:dyDescent="0.35">
      <c r="Q9779" s="218"/>
      <c r="AH9779" s="233"/>
    </row>
    <row r="9780" spans="17:34" x14ac:dyDescent="0.35">
      <c r="Q9780" s="218"/>
      <c r="AH9780" s="233"/>
    </row>
    <row r="9781" spans="17:34" x14ac:dyDescent="0.35">
      <c r="Q9781" s="218"/>
      <c r="AH9781" s="233"/>
    </row>
    <row r="9782" spans="17:34" x14ac:dyDescent="0.35">
      <c r="Q9782" s="218"/>
      <c r="AH9782" s="233"/>
    </row>
    <row r="9783" spans="17:34" x14ac:dyDescent="0.35">
      <c r="Q9783" s="218"/>
      <c r="AH9783" s="233"/>
    </row>
    <row r="9784" spans="17:34" x14ac:dyDescent="0.35">
      <c r="Q9784" s="218"/>
      <c r="AH9784" s="233"/>
    </row>
    <row r="9785" spans="17:34" x14ac:dyDescent="0.35">
      <c r="Q9785" s="218"/>
      <c r="AH9785" s="233"/>
    </row>
    <row r="9786" spans="17:34" x14ac:dyDescent="0.35">
      <c r="Q9786" s="218"/>
      <c r="AH9786" s="233"/>
    </row>
    <row r="9787" spans="17:34" x14ac:dyDescent="0.35">
      <c r="Q9787" s="218"/>
      <c r="AH9787" s="233"/>
    </row>
    <row r="9788" spans="17:34" x14ac:dyDescent="0.35">
      <c r="Q9788" s="218"/>
      <c r="AH9788" s="233"/>
    </row>
    <row r="9789" spans="17:34" x14ac:dyDescent="0.35">
      <c r="Q9789" s="218"/>
      <c r="AH9789" s="233"/>
    </row>
    <row r="9790" spans="17:34" x14ac:dyDescent="0.35">
      <c r="Q9790" s="218"/>
      <c r="AH9790" s="233"/>
    </row>
    <row r="9791" spans="17:34" x14ac:dyDescent="0.35">
      <c r="Q9791" s="218"/>
      <c r="AH9791" s="233"/>
    </row>
    <row r="9792" spans="17:34" x14ac:dyDescent="0.35">
      <c r="Q9792" s="218"/>
      <c r="AH9792" s="233"/>
    </row>
    <row r="9793" spans="17:34" x14ac:dyDescent="0.35">
      <c r="Q9793" s="218"/>
      <c r="AH9793" s="233"/>
    </row>
    <row r="9794" spans="17:34" x14ac:dyDescent="0.35">
      <c r="Q9794" s="218"/>
      <c r="AH9794" s="233"/>
    </row>
    <row r="9795" spans="17:34" x14ac:dyDescent="0.35">
      <c r="Q9795" s="218"/>
      <c r="AH9795" s="233"/>
    </row>
    <row r="9796" spans="17:34" x14ac:dyDescent="0.35">
      <c r="Q9796" s="218"/>
      <c r="AH9796" s="233"/>
    </row>
    <row r="9797" spans="17:34" x14ac:dyDescent="0.35">
      <c r="Q9797" s="218"/>
      <c r="AH9797" s="233"/>
    </row>
    <row r="9798" spans="17:34" x14ac:dyDescent="0.35">
      <c r="Q9798" s="218"/>
      <c r="AH9798" s="233"/>
    </row>
    <row r="9799" spans="17:34" x14ac:dyDescent="0.35">
      <c r="Q9799" s="218"/>
      <c r="AH9799" s="233"/>
    </row>
    <row r="9800" spans="17:34" x14ac:dyDescent="0.35">
      <c r="Q9800" s="218"/>
      <c r="AH9800" s="233"/>
    </row>
    <row r="9801" spans="17:34" x14ac:dyDescent="0.35">
      <c r="Q9801" s="218"/>
      <c r="AH9801" s="233"/>
    </row>
    <row r="9802" spans="17:34" x14ac:dyDescent="0.35">
      <c r="Q9802" s="218"/>
      <c r="AH9802" s="233"/>
    </row>
    <row r="9803" spans="17:34" x14ac:dyDescent="0.35">
      <c r="Q9803" s="218"/>
      <c r="AH9803" s="233"/>
    </row>
    <row r="9804" spans="17:34" x14ac:dyDescent="0.35">
      <c r="Q9804" s="218"/>
      <c r="AH9804" s="233"/>
    </row>
    <row r="9805" spans="17:34" x14ac:dyDescent="0.35">
      <c r="Q9805" s="218"/>
      <c r="AH9805" s="233"/>
    </row>
    <row r="9806" spans="17:34" x14ac:dyDescent="0.35">
      <c r="Q9806" s="218"/>
      <c r="AH9806" s="233"/>
    </row>
    <row r="9807" spans="17:34" x14ac:dyDescent="0.35">
      <c r="Q9807" s="218"/>
      <c r="AH9807" s="233"/>
    </row>
    <row r="9808" spans="17:34" x14ac:dyDescent="0.35">
      <c r="Q9808" s="218"/>
      <c r="AH9808" s="233"/>
    </row>
    <row r="9809" spans="17:34" x14ac:dyDescent="0.35">
      <c r="Q9809" s="218"/>
      <c r="AH9809" s="233"/>
    </row>
    <row r="9810" spans="17:34" x14ac:dyDescent="0.35">
      <c r="Q9810" s="218"/>
      <c r="AH9810" s="233"/>
    </row>
    <row r="9811" spans="17:34" x14ac:dyDescent="0.35">
      <c r="Q9811" s="218"/>
      <c r="AH9811" s="233"/>
    </row>
    <row r="9812" spans="17:34" x14ac:dyDescent="0.35">
      <c r="Q9812" s="218"/>
      <c r="AH9812" s="233"/>
    </row>
    <row r="9813" spans="17:34" x14ac:dyDescent="0.35">
      <c r="Q9813" s="218"/>
      <c r="AH9813" s="233"/>
    </row>
    <row r="9814" spans="17:34" x14ac:dyDescent="0.35">
      <c r="Q9814" s="218"/>
      <c r="AH9814" s="233"/>
    </row>
    <row r="9815" spans="17:34" x14ac:dyDescent="0.35">
      <c r="Q9815" s="218"/>
      <c r="AH9815" s="233"/>
    </row>
    <row r="9816" spans="17:34" x14ac:dyDescent="0.35">
      <c r="Q9816" s="218"/>
      <c r="AH9816" s="233"/>
    </row>
    <row r="9817" spans="17:34" x14ac:dyDescent="0.35">
      <c r="Q9817" s="218"/>
      <c r="AH9817" s="233"/>
    </row>
    <row r="9818" spans="17:34" x14ac:dyDescent="0.35">
      <c r="Q9818" s="218"/>
      <c r="AH9818" s="233"/>
    </row>
    <row r="9819" spans="17:34" x14ac:dyDescent="0.35">
      <c r="Q9819" s="218"/>
      <c r="AH9819" s="233"/>
    </row>
    <row r="9820" spans="17:34" x14ac:dyDescent="0.35">
      <c r="Q9820" s="218"/>
      <c r="AH9820" s="233"/>
    </row>
    <row r="9821" spans="17:34" x14ac:dyDescent="0.35">
      <c r="Q9821" s="218"/>
      <c r="AH9821" s="233"/>
    </row>
    <row r="9822" spans="17:34" x14ac:dyDescent="0.35">
      <c r="Q9822" s="218"/>
      <c r="AH9822" s="233"/>
    </row>
    <row r="9823" spans="17:34" x14ac:dyDescent="0.35">
      <c r="Q9823" s="218"/>
      <c r="AH9823" s="233"/>
    </row>
    <row r="9824" spans="17:34" x14ac:dyDescent="0.35">
      <c r="Q9824" s="218"/>
      <c r="AH9824" s="233"/>
    </row>
    <row r="9825" spans="17:34" x14ac:dyDescent="0.35">
      <c r="Q9825" s="218"/>
      <c r="AH9825" s="233"/>
    </row>
    <row r="9826" spans="17:34" x14ac:dyDescent="0.35">
      <c r="Q9826" s="218"/>
      <c r="AH9826" s="233"/>
    </row>
    <row r="9827" spans="17:34" x14ac:dyDescent="0.35">
      <c r="Q9827" s="218"/>
      <c r="AH9827" s="233"/>
    </row>
    <row r="9828" spans="17:34" x14ac:dyDescent="0.35">
      <c r="Q9828" s="218"/>
      <c r="AH9828" s="233"/>
    </row>
    <row r="9829" spans="17:34" x14ac:dyDescent="0.35">
      <c r="Q9829" s="218"/>
      <c r="AH9829" s="233"/>
    </row>
    <row r="9830" spans="17:34" x14ac:dyDescent="0.35">
      <c r="Q9830" s="218"/>
      <c r="AH9830" s="233"/>
    </row>
    <row r="9831" spans="17:34" x14ac:dyDescent="0.35">
      <c r="Q9831" s="218"/>
      <c r="AH9831" s="233"/>
    </row>
    <row r="9832" spans="17:34" x14ac:dyDescent="0.35">
      <c r="Q9832" s="218"/>
      <c r="AH9832" s="233"/>
    </row>
    <row r="9833" spans="17:34" x14ac:dyDescent="0.35">
      <c r="Q9833" s="218"/>
      <c r="AH9833" s="233"/>
    </row>
    <row r="9834" spans="17:34" x14ac:dyDescent="0.35">
      <c r="Q9834" s="218"/>
      <c r="AH9834" s="233"/>
    </row>
    <row r="9835" spans="17:34" x14ac:dyDescent="0.35">
      <c r="Q9835" s="218"/>
      <c r="AH9835" s="233"/>
    </row>
    <row r="9836" spans="17:34" x14ac:dyDescent="0.35">
      <c r="Q9836" s="218"/>
      <c r="AH9836" s="233"/>
    </row>
    <row r="9837" spans="17:34" x14ac:dyDescent="0.35">
      <c r="Q9837" s="218"/>
      <c r="AH9837" s="233"/>
    </row>
    <row r="9838" spans="17:34" x14ac:dyDescent="0.35">
      <c r="Q9838" s="218"/>
      <c r="AH9838" s="233"/>
    </row>
    <row r="9839" spans="17:34" x14ac:dyDescent="0.35">
      <c r="Q9839" s="218"/>
      <c r="AH9839" s="233"/>
    </row>
    <row r="9840" spans="17:34" x14ac:dyDescent="0.35">
      <c r="Q9840" s="218"/>
      <c r="AH9840" s="233"/>
    </row>
    <row r="9841" spans="17:34" x14ac:dyDescent="0.35">
      <c r="Q9841" s="218"/>
      <c r="AH9841" s="233"/>
    </row>
    <row r="9842" spans="17:34" x14ac:dyDescent="0.35">
      <c r="Q9842" s="218"/>
      <c r="AH9842" s="233"/>
    </row>
    <row r="9843" spans="17:34" x14ac:dyDescent="0.35">
      <c r="Q9843" s="218"/>
      <c r="AH9843" s="233"/>
    </row>
    <row r="9844" spans="17:34" x14ac:dyDescent="0.35">
      <c r="Q9844" s="218"/>
      <c r="AH9844" s="233"/>
    </row>
    <row r="9845" spans="17:34" x14ac:dyDescent="0.35">
      <c r="Q9845" s="218"/>
      <c r="AH9845" s="233"/>
    </row>
    <row r="9846" spans="17:34" x14ac:dyDescent="0.35">
      <c r="Q9846" s="218"/>
      <c r="AH9846" s="233"/>
    </row>
    <row r="9847" spans="17:34" x14ac:dyDescent="0.35">
      <c r="Q9847" s="218"/>
      <c r="AH9847" s="233"/>
    </row>
    <row r="9848" spans="17:34" x14ac:dyDescent="0.35">
      <c r="Q9848" s="218"/>
      <c r="AH9848" s="233"/>
    </row>
    <row r="9849" spans="17:34" x14ac:dyDescent="0.35">
      <c r="Q9849" s="218"/>
      <c r="AH9849" s="233"/>
    </row>
    <row r="9850" spans="17:34" x14ac:dyDescent="0.35">
      <c r="Q9850" s="218"/>
      <c r="AH9850" s="233"/>
    </row>
    <row r="9851" spans="17:34" x14ac:dyDescent="0.35">
      <c r="Q9851" s="218"/>
      <c r="AH9851" s="233"/>
    </row>
    <row r="9852" spans="17:34" x14ac:dyDescent="0.35">
      <c r="Q9852" s="218"/>
      <c r="AH9852" s="233"/>
    </row>
    <row r="9853" spans="17:34" x14ac:dyDescent="0.35">
      <c r="Q9853" s="218"/>
      <c r="AH9853" s="233"/>
    </row>
    <row r="9854" spans="17:34" x14ac:dyDescent="0.35">
      <c r="Q9854" s="218"/>
      <c r="AH9854" s="233"/>
    </row>
    <row r="9855" spans="17:34" x14ac:dyDescent="0.35">
      <c r="Q9855" s="218"/>
      <c r="AH9855" s="233"/>
    </row>
    <row r="9856" spans="17:34" x14ac:dyDescent="0.35">
      <c r="Q9856" s="218"/>
      <c r="AH9856" s="233"/>
    </row>
    <row r="9857" spans="17:34" x14ac:dyDescent="0.35">
      <c r="Q9857" s="218"/>
      <c r="AH9857" s="233"/>
    </row>
    <row r="9858" spans="17:34" x14ac:dyDescent="0.35">
      <c r="Q9858" s="218"/>
      <c r="AH9858" s="233"/>
    </row>
    <row r="9859" spans="17:34" x14ac:dyDescent="0.35">
      <c r="Q9859" s="218"/>
      <c r="AH9859" s="233"/>
    </row>
    <row r="9860" spans="17:34" x14ac:dyDescent="0.35">
      <c r="Q9860" s="218"/>
      <c r="AH9860" s="233"/>
    </row>
    <row r="9861" spans="17:34" x14ac:dyDescent="0.35">
      <c r="Q9861" s="218"/>
      <c r="AH9861" s="233"/>
    </row>
    <row r="9862" spans="17:34" x14ac:dyDescent="0.35">
      <c r="Q9862" s="218"/>
      <c r="AH9862" s="233"/>
    </row>
    <row r="9863" spans="17:34" x14ac:dyDescent="0.35">
      <c r="Q9863" s="218"/>
      <c r="AH9863" s="233"/>
    </row>
    <row r="9864" spans="17:34" x14ac:dyDescent="0.35">
      <c r="Q9864" s="218"/>
      <c r="AH9864" s="233"/>
    </row>
    <row r="9865" spans="17:34" x14ac:dyDescent="0.35">
      <c r="Q9865" s="218"/>
      <c r="AH9865" s="233"/>
    </row>
    <row r="9866" spans="17:34" x14ac:dyDescent="0.35">
      <c r="Q9866" s="218"/>
      <c r="AH9866" s="233"/>
    </row>
    <row r="9867" spans="17:34" x14ac:dyDescent="0.35">
      <c r="Q9867" s="218"/>
      <c r="AH9867" s="233"/>
    </row>
    <row r="9868" spans="17:34" x14ac:dyDescent="0.35">
      <c r="Q9868" s="218"/>
      <c r="AH9868" s="233"/>
    </row>
    <row r="9869" spans="17:34" x14ac:dyDescent="0.35">
      <c r="Q9869" s="218"/>
      <c r="AH9869" s="233"/>
    </row>
    <row r="9870" spans="17:34" x14ac:dyDescent="0.35">
      <c r="Q9870" s="218"/>
      <c r="AH9870" s="233"/>
    </row>
    <row r="9871" spans="17:34" x14ac:dyDescent="0.35">
      <c r="Q9871" s="218"/>
      <c r="AH9871" s="233"/>
    </row>
    <row r="9872" spans="17:34" x14ac:dyDescent="0.35">
      <c r="Q9872" s="218"/>
      <c r="AH9872" s="233"/>
    </row>
    <row r="9873" spans="17:34" x14ac:dyDescent="0.35">
      <c r="Q9873" s="218"/>
      <c r="AH9873" s="233"/>
    </row>
    <row r="9874" spans="17:34" x14ac:dyDescent="0.35">
      <c r="Q9874" s="218"/>
      <c r="AH9874" s="233"/>
    </row>
    <row r="9875" spans="17:34" x14ac:dyDescent="0.35">
      <c r="Q9875" s="218"/>
      <c r="AH9875" s="233"/>
    </row>
    <row r="9876" spans="17:34" x14ac:dyDescent="0.35">
      <c r="Q9876" s="218"/>
      <c r="AH9876" s="233"/>
    </row>
    <row r="9877" spans="17:34" x14ac:dyDescent="0.35">
      <c r="Q9877" s="218"/>
      <c r="AH9877" s="233"/>
    </row>
    <row r="9878" spans="17:34" x14ac:dyDescent="0.35">
      <c r="Q9878" s="218"/>
      <c r="AH9878" s="233"/>
    </row>
    <row r="9879" spans="17:34" x14ac:dyDescent="0.35">
      <c r="Q9879" s="218"/>
      <c r="AH9879" s="233"/>
    </row>
    <row r="9880" spans="17:34" x14ac:dyDescent="0.35">
      <c r="Q9880" s="218"/>
      <c r="AH9880" s="233"/>
    </row>
    <row r="9881" spans="17:34" x14ac:dyDescent="0.35">
      <c r="Q9881" s="218"/>
      <c r="AH9881" s="233"/>
    </row>
    <row r="9882" spans="17:34" x14ac:dyDescent="0.35">
      <c r="Q9882" s="218"/>
      <c r="AH9882" s="233"/>
    </row>
    <row r="9883" spans="17:34" x14ac:dyDescent="0.35">
      <c r="Q9883" s="218"/>
      <c r="AH9883" s="233"/>
    </row>
    <row r="9884" spans="17:34" x14ac:dyDescent="0.35">
      <c r="Q9884" s="218"/>
      <c r="AH9884" s="233"/>
    </row>
    <row r="9885" spans="17:34" x14ac:dyDescent="0.35">
      <c r="Q9885" s="218"/>
      <c r="AH9885" s="233"/>
    </row>
    <row r="9886" spans="17:34" x14ac:dyDescent="0.35">
      <c r="Q9886" s="218"/>
      <c r="AH9886" s="233"/>
    </row>
    <row r="9887" spans="17:34" x14ac:dyDescent="0.35">
      <c r="Q9887" s="218"/>
      <c r="AH9887" s="233"/>
    </row>
    <row r="9888" spans="17:34" x14ac:dyDescent="0.35">
      <c r="Q9888" s="218"/>
      <c r="AH9888" s="233"/>
    </row>
    <row r="9889" spans="17:34" x14ac:dyDescent="0.35">
      <c r="Q9889" s="218"/>
      <c r="AH9889" s="233"/>
    </row>
    <row r="9890" spans="17:34" x14ac:dyDescent="0.35">
      <c r="Q9890" s="218"/>
      <c r="AH9890" s="233"/>
    </row>
    <row r="9891" spans="17:34" x14ac:dyDescent="0.35">
      <c r="Q9891" s="218"/>
      <c r="AH9891" s="233"/>
    </row>
    <row r="9892" spans="17:34" x14ac:dyDescent="0.35">
      <c r="Q9892" s="218"/>
      <c r="AH9892" s="233"/>
    </row>
    <row r="9893" spans="17:34" x14ac:dyDescent="0.35">
      <c r="Q9893" s="218"/>
      <c r="AH9893" s="233"/>
    </row>
    <row r="9894" spans="17:34" x14ac:dyDescent="0.35">
      <c r="Q9894" s="218"/>
      <c r="AH9894" s="233"/>
    </row>
    <row r="9895" spans="17:34" x14ac:dyDescent="0.35">
      <c r="Q9895" s="218"/>
      <c r="AH9895" s="233"/>
    </row>
    <row r="9896" spans="17:34" x14ac:dyDescent="0.35">
      <c r="Q9896" s="218"/>
      <c r="AH9896" s="233"/>
    </row>
    <row r="9897" spans="17:34" x14ac:dyDescent="0.35">
      <c r="Q9897" s="218"/>
      <c r="AH9897" s="233"/>
    </row>
    <row r="9898" spans="17:34" x14ac:dyDescent="0.35">
      <c r="Q9898" s="218"/>
      <c r="AH9898" s="233"/>
    </row>
    <row r="9899" spans="17:34" x14ac:dyDescent="0.35">
      <c r="Q9899" s="218"/>
      <c r="AH9899" s="233"/>
    </row>
    <row r="9900" spans="17:34" x14ac:dyDescent="0.35">
      <c r="Q9900" s="218"/>
      <c r="AH9900" s="233"/>
    </row>
    <row r="9901" spans="17:34" x14ac:dyDescent="0.35">
      <c r="Q9901" s="218"/>
      <c r="AH9901" s="233"/>
    </row>
    <row r="9902" spans="17:34" x14ac:dyDescent="0.35">
      <c r="Q9902" s="218"/>
      <c r="AH9902" s="233"/>
    </row>
    <row r="9903" spans="17:34" x14ac:dyDescent="0.35">
      <c r="Q9903" s="218"/>
      <c r="AH9903" s="233"/>
    </row>
    <row r="9904" spans="17:34" x14ac:dyDescent="0.35">
      <c r="Q9904" s="218"/>
      <c r="AH9904" s="233"/>
    </row>
    <row r="9905" spans="17:34" x14ac:dyDescent="0.35">
      <c r="Q9905" s="218"/>
      <c r="AH9905" s="233"/>
    </row>
    <row r="9906" spans="17:34" x14ac:dyDescent="0.35">
      <c r="Q9906" s="218"/>
      <c r="AH9906" s="233"/>
    </row>
    <row r="9907" spans="17:34" x14ac:dyDescent="0.35">
      <c r="Q9907" s="218"/>
      <c r="AH9907" s="233"/>
    </row>
    <row r="9908" spans="17:34" x14ac:dyDescent="0.35">
      <c r="Q9908" s="218"/>
      <c r="AH9908" s="233"/>
    </row>
    <row r="9909" spans="17:34" x14ac:dyDescent="0.35">
      <c r="Q9909" s="218"/>
      <c r="AH9909" s="233"/>
    </row>
    <row r="9910" spans="17:34" x14ac:dyDescent="0.35">
      <c r="Q9910" s="218"/>
      <c r="AH9910" s="233"/>
    </row>
    <row r="9911" spans="17:34" x14ac:dyDescent="0.35">
      <c r="Q9911" s="218"/>
      <c r="AH9911" s="233"/>
    </row>
    <row r="9912" spans="17:34" x14ac:dyDescent="0.35">
      <c r="Q9912" s="218"/>
      <c r="AH9912" s="233"/>
    </row>
    <row r="9913" spans="17:34" x14ac:dyDescent="0.35">
      <c r="Q9913" s="218"/>
      <c r="AH9913" s="233"/>
    </row>
    <row r="9914" spans="17:34" x14ac:dyDescent="0.35">
      <c r="Q9914" s="218"/>
      <c r="AH9914" s="233"/>
    </row>
    <row r="9915" spans="17:34" x14ac:dyDescent="0.35">
      <c r="Q9915" s="218"/>
      <c r="AH9915" s="233"/>
    </row>
    <row r="9916" spans="17:34" x14ac:dyDescent="0.35">
      <c r="Q9916" s="218"/>
      <c r="AH9916" s="233"/>
    </row>
    <row r="9917" spans="17:34" x14ac:dyDescent="0.35">
      <c r="Q9917" s="218"/>
      <c r="AH9917" s="233"/>
    </row>
    <row r="9918" spans="17:34" x14ac:dyDescent="0.35">
      <c r="Q9918" s="218"/>
      <c r="AH9918" s="233"/>
    </row>
    <row r="9919" spans="17:34" x14ac:dyDescent="0.35">
      <c r="Q9919" s="218"/>
      <c r="AH9919" s="233"/>
    </row>
    <row r="9920" spans="17:34" x14ac:dyDescent="0.35">
      <c r="Q9920" s="218"/>
      <c r="AH9920" s="233"/>
    </row>
    <row r="9921" spans="17:34" x14ac:dyDescent="0.35">
      <c r="Q9921" s="218"/>
      <c r="AH9921" s="233"/>
    </row>
    <row r="9922" spans="17:34" x14ac:dyDescent="0.35">
      <c r="Q9922" s="218"/>
      <c r="AH9922" s="233"/>
    </row>
    <row r="9923" spans="17:34" x14ac:dyDescent="0.35">
      <c r="Q9923" s="218"/>
      <c r="AH9923" s="233"/>
    </row>
    <row r="9924" spans="17:34" x14ac:dyDescent="0.35">
      <c r="Q9924" s="218"/>
      <c r="AH9924" s="233"/>
    </row>
    <row r="9925" spans="17:34" x14ac:dyDescent="0.35">
      <c r="Q9925" s="218"/>
      <c r="AH9925" s="233"/>
    </row>
    <row r="9926" spans="17:34" x14ac:dyDescent="0.35">
      <c r="Q9926" s="218"/>
      <c r="AH9926" s="233"/>
    </row>
    <row r="9927" spans="17:34" x14ac:dyDescent="0.35">
      <c r="Q9927" s="218"/>
      <c r="AH9927" s="233"/>
    </row>
    <row r="9928" spans="17:34" x14ac:dyDescent="0.35">
      <c r="Q9928" s="218"/>
      <c r="AH9928" s="233"/>
    </row>
    <row r="9929" spans="17:34" x14ac:dyDescent="0.35">
      <c r="Q9929" s="218"/>
      <c r="AH9929" s="233"/>
    </row>
    <row r="9930" spans="17:34" x14ac:dyDescent="0.35">
      <c r="Q9930" s="218"/>
      <c r="AH9930" s="233"/>
    </row>
    <row r="9931" spans="17:34" x14ac:dyDescent="0.35">
      <c r="Q9931" s="218"/>
      <c r="AH9931" s="233"/>
    </row>
    <row r="9932" spans="17:34" x14ac:dyDescent="0.35">
      <c r="Q9932" s="218"/>
      <c r="AH9932" s="233"/>
    </row>
    <row r="9933" spans="17:34" x14ac:dyDescent="0.35">
      <c r="Q9933" s="218"/>
      <c r="AH9933" s="233"/>
    </row>
    <row r="9934" spans="17:34" x14ac:dyDescent="0.35">
      <c r="Q9934" s="218"/>
      <c r="AH9934" s="233"/>
    </row>
    <row r="9935" spans="17:34" x14ac:dyDescent="0.35">
      <c r="Q9935" s="218"/>
      <c r="AH9935" s="233"/>
    </row>
    <row r="9936" spans="17:34" x14ac:dyDescent="0.35">
      <c r="Q9936" s="218"/>
      <c r="AH9936" s="233"/>
    </row>
    <row r="9937" spans="17:34" x14ac:dyDescent="0.35">
      <c r="Q9937" s="218"/>
      <c r="AH9937" s="233"/>
    </row>
    <row r="9938" spans="17:34" x14ac:dyDescent="0.35">
      <c r="Q9938" s="218"/>
      <c r="AH9938" s="233"/>
    </row>
    <row r="9939" spans="17:34" x14ac:dyDescent="0.35">
      <c r="Q9939" s="218"/>
      <c r="AH9939" s="233"/>
    </row>
    <row r="9940" spans="17:34" x14ac:dyDescent="0.35">
      <c r="Q9940" s="218"/>
      <c r="AH9940" s="233"/>
    </row>
    <row r="9941" spans="17:34" x14ac:dyDescent="0.35">
      <c r="Q9941" s="218"/>
      <c r="AH9941" s="233"/>
    </row>
    <row r="9942" spans="17:34" x14ac:dyDescent="0.35">
      <c r="Q9942" s="218"/>
      <c r="AH9942" s="233"/>
    </row>
    <row r="9943" spans="17:34" x14ac:dyDescent="0.35">
      <c r="Q9943" s="218"/>
      <c r="AH9943" s="233"/>
    </row>
    <row r="9944" spans="17:34" x14ac:dyDescent="0.35">
      <c r="Q9944" s="218"/>
      <c r="AH9944" s="233"/>
    </row>
    <row r="9945" spans="17:34" x14ac:dyDescent="0.35">
      <c r="Q9945" s="218"/>
      <c r="AH9945" s="233"/>
    </row>
    <row r="9946" spans="17:34" x14ac:dyDescent="0.35">
      <c r="Q9946" s="218"/>
      <c r="AH9946" s="233"/>
    </row>
    <row r="9947" spans="17:34" x14ac:dyDescent="0.35">
      <c r="Q9947" s="218"/>
      <c r="AH9947" s="233"/>
    </row>
    <row r="9948" spans="17:34" x14ac:dyDescent="0.35">
      <c r="Q9948" s="218"/>
      <c r="AH9948" s="233"/>
    </row>
    <row r="9949" spans="17:34" x14ac:dyDescent="0.35">
      <c r="Q9949" s="218"/>
      <c r="AH9949" s="233"/>
    </row>
    <row r="9950" spans="17:34" x14ac:dyDescent="0.35">
      <c r="Q9950" s="218"/>
      <c r="AH9950" s="233"/>
    </row>
    <row r="9951" spans="17:34" x14ac:dyDescent="0.35">
      <c r="Q9951" s="218"/>
      <c r="AH9951" s="233"/>
    </row>
    <row r="9952" spans="17:34" x14ac:dyDescent="0.35">
      <c r="Q9952" s="218"/>
      <c r="AH9952" s="233"/>
    </row>
    <row r="9953" spans="17:34" x14ac:dyDescent="0.35">
      <c r="Q9953" s="218"/>
      <c r="AH9953" s="233"/>
    </row>
    <row r="9954" spans="17:34" x14ac:dyDescent="0.35">
      <c r="Q9954" s="218"/>
      <c r="AH9954" s="233"/>
    </row>
    <row r="9955" spans="17:34" x14ac:dyDescent="0.35">
      <c r="Q9955" s="218"/>
      <c r="AH9955" s="233"/>
    </row>
    <row r="9956" spans="17:34" x14ac:dyDescent="0.35">
      <c r="Q9956" s="218"/>
      <c r="AH9956" s="233"/>
    </row>
    <row r="9957" spans="17:34" x14ac:dyDescent="0.35">
      <c r="Q9957" s="218"/>
      <c r="AH9957" s="233"/>
    </row>
    <row r="9958" spans="17:34" x14ac:dyDescent="0.35">
      <c r="Q9958" s="218"/>
      <c r="AH9958" s="233"/>
    </row>
    <row r="9959" spans="17:34" x14ac:dyDescent="0.35">
      <c r="Q9959" s="218"/>
      <c r="AH9959" s="233"/>
    </row>
    <row r="9960" spans="17:34" x14ac:dyDescent="0.35">
      <c r="Q9960" s="218"/>
      <c r="AH9960" s="233"/>
    </row>
    <row r="9961" spans="17:34" x14ac:dyDescent="0.35">
      <c r="Q9961" s="218"/>
      <c r="AH9961" s="233"/>
    </row>
    <row r="9962" spans="17:34" x14ac:dyDescent="0.35">
      <c r="Q9962" s="218"/>
      <c r="AH9962" s="233"/>
    </row>
    <row r="9963" spans="17:34" x14ac:dyDescent="0.35">
      <c r="Q9963" s="218"/>
      <c r="AH9963" s="233"/>
    </row>
    <row r="9964" spans="17:34" x14ac:dyDescent="0.35">
      <c r="Q9964" s="218"/>
      <c r="AH9964" s="233"/>
    </row>
    <row r="9965" spans="17:34" x14ac:dyDescent="0.35">
      <c r="Q9965" s="218"/>
      <c r="AH9965" s="233"/>
    </row>
    <row r="9966" spans="17:34" x14ac:dyDescent="0.35">
      <c r="Q9966" s="218"/>
      <c r="AH9966" s="233"/>
    </row>
    <row r="9967" spans="17:34" x14ac:dyDescent="0.35">
      <c r="Q9967" s="218"/>
      <c r="AH9967" s="233"/>
    </row>
    <row r="9968" spans="17:34" x14ac:dyDescent="0.35">
      <c r="Q9968" s="218"/>
      <c r="AH9968" s="233"/>
    </row>
    <row r="9969" spans="17:34" x14ac:dyDescent="0.35">
      <c r="Q9969" s="218"/>
      <c r="AH9969" s="233"/>
    </row>
    <row r="9970" spans="17:34" x14ac:dyDescent="0.35">
      <c r="Q9970" s="218"/>
      <c r="AH9970" s="233"/>
    </row>
    <row r="9971" spans="17:34" x14ac:dyDescent="0.35">
      <c r="Q9971" s="218"/>
      <c r="AH9971" s="233"/>
    </row>
    <row r="9972" spans="17:34" x14ac:dyDescent="0.35">
      <c r="Q9972" s="218"/>
      <c r="AH9972" s="233"/>
    </row>
    <row r="9973" spans="17:34" x14ac:dyDescent="0.35">
      <c r="Q9973" s="218"/>
      <c r="AH9973" s="233"/>
    </row>
    <row r="9974" spans="17:34" x14ac:dyDescent="0.35">
      <c r="Q9974" s="218"/>
      <c r="AH9974" s="233"/>
    </row>
    <row r="9975" spans="17:34" x14ac:dyDescent="0.35">
      <c r="Q9975" s="218"/>
      <c r="AH9975" s="233"/>
    </row>
    <row r="9976" spans="17:34" x14ac:dyDescent="0.35">
      <c r="Q9976" s="218"/>
      <c r="AH9976" s="233"/>
    </row>
    <row r="9977" spans="17:34" x14ac:dyDescent="0.35">
      <c r="Q9977" s="218"/>
      <c r="AH9977" s="233"/>
    </row>
    <row r="9978" spans="17:34" x14ac:dyDescent="0.35">
      <c r="Q9978" s="218"/>
      <c r="AH9978" s="233"/>
    </row>
    <row r="9979" spans="17:34" x14ac:dyDescent="0.35">
      <c r="Q9979" s="218"/>
      <c r="AH9979" s="233"/>
    </row>
    <row r="9980" spans="17:34" x14ac:dyDescent="0.35">
      <c r="Q9980" s="218"/>
      <c r="AH9980" s="233"/>
    </row>
    <row r="9981" spans="17:34" x14ac:dyDescent="0.35">
      <c r="Q9981" s="218"/>
      <c r="AH9981" s="233"/>
    </row>
    <row r="9982" spans="17:34" x14ac:dyDescent="0.35">
      <c r="Q9982" s="218"/>
      <c r="AH9982" s="233"/>
    </row>
    <row r="9983" spans="17:34" x14ac:dyDescent="0.35">
      <c r="Q9983" s="218"/>
      <c r="AH9983" s="233"/>
    </row>
    <row r="9984" spans="17:34" x14ac:dyDescent="0.35">
      <c r="Q9984" s="218"/>
      <c r="AH9984" s="233"/>
    </row>
    <row r="9985" spans="17:34" x14ac:dyDescent="0.35">
      <c r="Q9985" s="218"/>
      <c r="AH9985" s="233"/>
    </row>
    <row r="9986" spans="17:34" x14ac:dyDescent="0.35">
      <c r="Q9986" s="218"/>
      <c r="AH9986" s="233"/>
    </row>
    <row r="9987" spans="17:34" x14ac:dyDescent="0.35">
      <c r="Q9987" s="218"/>
      <c r="AH9987" s="233"/>
    </row>
    <row r="9988" spans="17:34" x14ac:dyDescent="0.35">
      <c r="Q9988" s="218"/>
      <c r="AH9988" s="233"/>
    </row>
    <row r="9989" spans="17:34" x14ac:dyDescent="0.35">
      <c r="Q9989" s="218"/>
      <c r="AH9989" s="233"/>
    </row>
    <row r="9990" spans="17:34" x14ac:dyDescent="0.35">
      <c r="Q9990" s="218"/>
      <c r="AH9990" s="233"/>
    </row>
    <row r="9991" spans="17:34" x14ac:dyDescent="0.35">
      <c r="Q9991" s="218"/>
      <c r="AH9991" s="233"/>
    </row>
    <row r="9992" spans="17:34" x14ac:dyDescent="0.35">
      <c r="Q9992" s="218"/>
      <c r="AH9992" s="233"/>
    </row>
    <row r="9993" spans="17:34" x14ac:dyDescent="0.35">
      <c r="Q9993" s="218"/>
      <c r="AH9993" s="233"/>
    </row>
    <row r="9994" spans="17:34" x14ac:dyDescent="0.35">
      <c r="Q9994" s="218"/>
      <c r="AH9994" s="233"/>
    </row>
    <row r="9995" spans="17:34" x14ac:dyDescent="0.35">
      <c r="Q9995" s="218"/>
      <c r="AH9995" s="233"/>
    </row>
    <row r="9996" spans="17:34" x14ac:dyDescent="0.35">
      <c r="Q9996" s="218"/>
      <c r="AH9996" s="233"/>
    </row>
    <row r="9997" spans="17:34" x14ac:dyDescent="0.35">
      <c r="Q9997" s="218"/>
      <c r="AH9997" s="233"/>
    </row>
    <row r="9998" spans="17:34" x14ac:dyDescent="0.35">
      <c r="Q9998" s="218"/>
      <c r="AH9998" s="233"/>
    </row>
    <row r="9999" spans="17:34" x14ac:dyDescent="0.35">
      <c r="Q9999" s="218"/>
      <c r="AH9999" s="233"/>
    </row>
    <row r="10000" spans="17:34" x14ac:dyDescent="0.35">
      <c r="Q10000" s="218"/>
      <c r="AH10000" s="233"/>
    </row>
    <row r="10001" spans="17:34" x14ac:dyDescent="0.35">
      <c r="Q10001" s="218"/>
      <c r="AH10001" s="233"/>
    </row>
    <row r="10002" spans="17:34" x14ac:dyDescent="0.35">
      <c r="Q10002" s="218"/>
      <c r="AH10002" s="233"/>
    </row>
    <row r="10003" spans="17:34" x14ac:dyDescent="0.35">
      <c r="Q10003" s="218"/>
      <c r="AH10003" s="233"/>
    </row>
    <row r="10004" spans="17:34" x14ac:dyDescent="0.35">
      <c r="Q10004" s="218"/>
      <c r="AH10004" s="233"/>
    </row>
    <row r="10005" spans="17:34" x14ac:dyDescent="0.35">
      <c r="Q10005" s="218"/>
      <c r="AH10005" s="233"/>
    </row>
    <row r="10006" spans="17:34" x14ac:dyDescent="0.35">
      <c r="Q10006" s="218"/>
      <c r="AH10006" s="233"/>
    </row>
    <row r="10007" spans="17:34" x14ac:dyDescent="0.35">
      <c r="Q10007" s="218"/>
      <c r="AH10007" s="233"/>
    </row>
    <row r="10008" spans="17:34" x14ac:dyDescent="0.35">
      <c r="Q10008" s="218"/>
      <c r="AH10008" s="233"/>
    </row>
    <row r="10009" spans="17:34" x14ac:dyDescent="0.35">
      <c r="Q10009" s="218"/>
      <c r="AH10009" s="233"/>
    </row>
    <row r="10010" spans="17:34" x14ac:dyDescent="0.35">
      <c r="Q10010" s="218"/>
      <c r="AH10010" s="233"/>
    </row>
    <row r="10011" spans="17:34" x14ac:dyDescent="0.35">
      <c r="Q10011" s="218"/>
      <c r="AH10011" s="233"/>
    </row>
    <row r="10012" spans="17:34" x14ac:dyDescent="0.35">
      <c r="Q10012" s="218"/>
      <c r="AH10012" s="233"/>
    </row>
    <row r="10013" spans="17:34" x14ac:dyDescent="0.35">
      <c r="Q10013" s="218"/>
      <c r="AH10013" s="233"/>
    </row>
    <row r="10014" spans="17:34" x14ac:dyDescent="0.35">
      <c r="Q10014" s="218"/>
      <c r="AH10014" s="233"/>
    </row>
    <row r="10015" spans="17:34" x14ac:dyDescent="0.35">
      <c r="Q10015" s="218"/>
      <c r="AH10015" s="233"/>
    </row>
    <row r="10016" spans="17:34" x14ac:dyDescent="0.35">
      <c r="Q10016" s="218"/>
      <c r="AH10016" s="233"/>
    </row>
    <row r="10017" spans="17:34" x14ac:dyDescent="0.35">
      <c r="Q10017" s="218"/>
      <c r="AH10017" s="233"/>
    </row>
    <row r="10018" spans="17:34" x14ac:dyDescent="0.35">
      <c r="Q10018" s="218"/>
      <c r="AH10018" s="233"/>
    </row>
    <row r="10019" spans="17:34" x14ac:dyDescent="0.35">
      <c r="Q10019" s="218"/>
      <c r="AH10019" s="233"/>
    </row>
    <row r="10020" spans="17:34" x14ac:dyDescent="0.35">
      <c r="Q10020" s="218"/>
      <c r="AH10020" s="233"/>
    </row>
    <row r="10021" spans="17:34" x14ac:dyDescent="0.35">
      <c r="Q10021" s="218"/>
      <c r="AH10021" s="233"/>
    </row>
    <row r="10022" spans="17:34" x14ac:dyDescent="0.35">
      <c r="Q10022" s="218"/>
      <c r="AH10022" s="233"/>
    </row>
    <row r="10023" spans="17:34" x14ac:dyDescent="0.35">
      <c r="Q10023" s="218"/>
      <c r="AH10023" s="233"/>
    </row>
    <row r="10024" spans="17:34" x14ac:dyDescent="0.35">
      <c r="Q10024" s="218"/>
      <c r="AH10024" s="233"/>
    </row>
    <row r="10025" spans="17:34" x14ac:dyDescent="0.35">
      <c r="Q10025" s="218"/>
      <c r="AH10025" s="233"/>
    </row>
    <row r="10026" spans="17:34" x14ac:dyDescent="0.35">
      <c r="Q10026" s="218"/>
      <c r="AH10026" s="233"/>
    </row>
    <row r="10027" spans="17:34" x14ac:dyDescent="0.35">
      <c r="Q10027" s="218"/>
      <c r="AH10027" s="233"/>
    </row>
    <row r="10028" spans="17:34" x14ac:dyDescent="0.35">
      <c r="Q10028" s="218"/>
      <c r="AH10028" s="233"/>
    </row>
    <row r="10029" spans="17:34" x14ac:dyDescent="0.35">
      <c r="Q10029" s="218"/>
      <c r="AH10029" s="233"/>
    </row>
    <row r="10030" spans="17:34" x14ac:dyDescent="0.35">
      <c r="Q10030" s="218"/>
      <c r="AH10030" s="233"/>
    </row>
    <row r="10031" spans="17:34" x14ac:dyDescent="0.35">
      <c r="Q10031" s="218"/>
      <c r="AH10031" s="233"/>
    </row>
    <row r="10032" spans="17:34" x14ac:dyDescent="0.35">
      <c r="Q10032" s="218"/>
      <c r="AH10032" s="233"/>
    </row>
    <row r="10033" spans="17:34" x14ac:dyDescent="0.35">
      <c r="Q10033" s="218"/>
      <c r="AH10033" s="233"/>
    </row>
    <row r="10034" spans="17:34" x14ac:dyDescent="0.35">
      <c r="Q10034" s="218"/>
      <c r="AH10034" s="233"/>
    </row>
    <row r="10035" spans="17:34" x14ac:dyDescent="0.35">
      <c r="Q10035" s="218"/>
      <c r="AH10035" s="233"/>
    </row>
    <row r="10036" spans="17:34" x14ac:dyDescent="0.35">
      <c r="Q10036" s="218"/>
      <c r="AH10036" s="233"/>
    </row>
    <row r="10037" spans="17:34" x14ac:dyDescent="0.35">
      <c r="Q10037" s="218"/>
      <c r="AH10037" s="233"/>
    </row>
    <row r="10038" spans="17:34" x14ac:dyDescent="0.35">
      <c r="Q10038" s="218"/>
      <c r="AH10038" s="233"/>
    </row>
    <row r="10039" spans="17:34" x14ac:dyDescent="0.35">
      <c r="Q10039" s="218"/>
      <c r="AH10039" s="233"/>
    </row>
    <row r="10040" spans="17:34" x14ac:dyDescent="0.35">
      <c r="Q10040" s="218"/>
      <c r="AH10040" s="233"/>
    </row>
    <row r="10041" spans="17:34" x14ac:dyDescent="0.35">
      <c r="Q10041" s="218"/>
      <c r="AH10041" s="233"/>
    </row>
    <row r="10042" spans="17:34" x14ac:dyDescent="0.35">
      <c r="Q10042" s="218"/>
      <c r="AH10042" s="233"/>
    </row>
    <row r="10043" spans="17:34" x14ac:dyDescent="0.35">
      <c r="Q10043" s="218"/>
      <c r="AH10043" s="233"/>
    </row>
    <row r="10044" spans="17:34" x14ac:dyDescent="0.35">
      <c r="Q10044" s="218"/>
      <c r="AH10044" s="233"/>
    </row>
    <row r="10045" spans="17:34" x14ac:dyDescent="0.35">
      <c r="Q10045" s="218"/>
      <c r="AH10045" s="233"/>
    </row>
    <row r="10046" spans="17:34" x14ac:dyDescent="0.35">
      <c r="Q10046" s="218"/>
      <c r="AH10046" s="233"/>
    </row>
    <row r="10047" spans="17:34" x14ac:dyDescent="0.35">
      <c r="Q10047" s="218"/>
      <c r="AH10047" s="233"/>
    </row>
    <row r="10048" spans="17:34" x14ac:dyDescent="0.35">
      <c r="Q10048" s="218"/>
      <c r="AH10048" s="233"/>
    </row>
    <row r="10049" spans="17:34" x14ac:dyDescent="0.35">
      <c r="Q10049" s="218"/>
      <c r="AH10049" s="233"/>
    </row>
    <row r="10050" spans="17:34" x14ac:dyDescent="0.35">
      <c r="Q10050" s="218"/>
      <c r="AH10050" s="233"/>
    </row>
    <row r="10051" spans="17:34" x14ac:dyDescent="0.35">
      <c r="Q10051" s="218"/>
      <c r="AH10051" s="233"/>
    </row>
    <row r="10052" spans="17:34" x14ac:dyDescent="0.35">
      <c r="Q10052" s="218"/>
      <c r="AH10052" s="233"/>
    </row>
    <row r="10053" spans="17:34" x14ac:dyDescent="0.35">
      <c r="Q10053" s="218"/>
      <c r="AH10053" s="233"/>
    </row>
    <row r="10054" spans="17:34" x14ac:dyDescent="0.35">
      <c r="Q10054" s="218"/>
      <c r="AH10054" s="233"/>
    </row>
    <row r="10055" spans="17:34" x14ac:dyDescent="0.35">
      <c r="Q10055" s="218"/>
      <c r="AH10055" s="233"/>
    </row>
    <row r="10056" spans="17:34" x14ac:dyDescent="0.35">
      <c r="Q10056" s="218"/>
      <c r="AH10056" s="233"/>
    </row>
    <row r="10057" spans="17:34" x14ac:dyDescent="0.35">
      <c r="Q10057" s="218"/>
      <c r="AH10057" s="233"/>
    </row>
    <row r="10058" spans="17:34" x14ac:dyDescent="0.35">
      <c r="Q10058" s="218"/>
      <c r="AH10058" s="233"/>
    </row>
    <row r="10059" spans="17:34" x14ac:dyDescent="0.35">
      <c r="Q10059" s="218"/>
      <c r="AH10059" s="233"/>
    </row>
    <row r="10060" spans="17:34" x14ac:dyDescent="0.35">
      <c r="Q10060" s="218"/>
      <c r="AH10060" s="233"/>
    </row>
    <row r="10061" spans="17:34" x14ac:dyDescent="0.35">
      <c r="Q10061" s="218"/>
      <c r="AH10061" s="233"/>
    </row>
    <row r="10062" spans="17:34" x14ac:dyDescent="0.35">
      <c r="Q10062" s="218"/>
      <c r="AH10062" s="233"/>
    </row>
    <row r="10063" spans="17:34" x14ac:dyDescent="0.35">
      <c r="Q10063" s="218"/>
      <c r="AH10063" s="233"/>
    </row>
    <row r="10064" spans="17:34" x14ac:dyDescent="0.35">
      <c r="Q10064" s="218"/>
      <c r="AH10064" s="233"/>
    </row>
    <row r="10065" spans="17:34" x14ac:dyDescent="0.35">
      <c r="Q10065" s="218"/>
      <c r="AH10065" s="233"/>
    </row>
    <row r="10066" spans="17:34" x14ac:dyDescent="0.35">
      <c r="Q10066" s="218"/>
      <c r="AH10066" s="233"/>
    </row>
    <row r="10067" spans="17:34" x14ac:dyDescent="0.35">
      <c r="Q10067" s="218"/>
      <c r="AH10067" s="233"/>
    </row>
    <row r="10068" spans="17:34" x14ac:dyDescent="0.35">
      <c r="Q10068" s="218"/>
      <c r="AH10068" s="233"/>
    </row>
    <row r="10069" spans="17:34" x14ac:dyDescent="0.35">
      <c r="Q10069" s="218"/>
      <c r="AH10069" s="233"/>
    </row>
    <row r="10070" spans="17:34" x14ac:dyDescent="0.35">
      <c r="Q10070" s="218"/>
      <c r="AH10070" s="233"/>
    </row>
    <row r="10071" spans="17:34" x14ac:dyDescent="0.35">
      <c r="Q10071" s="218"/>
      <c r="AH10071" s="233"/>
    </row>
    <row r="10072" spans="17:34" x14ac:dyDescent="0.35">
      <c r="Q10072" s="218"/>
      <c r="AH10072" s="233"/>
    </row>
    <row r="10073" spans="17:34" x14ac:dyDescent="0.35">
      <c r="Q10073" s="218"/>
      <c r="AH10073" s="233"/>
    </row>
    <row r="10074" spans="17:34" x14ac:dyDescent="0.35">
      <c r="Q10074" s="218"/>
      <c r="AH10074" s="233"/>
    </row>
    <row r="10075" spans="17:34" x14ac:dyDescent="0.35">
      <c r="Q10075" s="218"/>
      <c r="AH10075" s="233"/>
    </row>
    <row r="10076" spans="17:34" x14ac:dyDescent="0.35">
      <c r="Q10076" s="218"/>
      <c r="AH10076" s="233"/>
    </row>
    <row r="10077" spans="17:34" x14ac:dyDescent="0.35">
      <c r="Q10077" s="218"/>
      <c r="AH10077" s="233"/>
    </row>
    <row r="10078" spans="17:34" x14ac:dyDescent="0.35">
      <c r="Q10078" s="218"/>
      <c r="AH10078" s="233"/>
    </row>
    <row r="10079" spans="17:34" x14ac:dyDescent="0.35">
      <c r="Q10079" s="218"/>
      <c r="AH10079" s="233"/>
    </row>
    <row r="10080" spans="17:34" x14ac:dyDescent="0.35">
      <c r="Q10080" s="218"/>
      <c r="AH10080" s="233"/>
    </row>
    <row r="10081" spans="17:34" x14ac:dyDescent="0.35">
      <c r="Q10081" s="218"/>
      <c r="AH10081" s="233"/>
    </row>
    <row r="10082" spans="17:34" x14ac:dyDescent="0.35">
      <c r="Q10082" s="218"/>
      <c r="AH10082" s="233"/>
    </row>
    <row r="10083" spans="17:34" x14ac:dyDescent="0.35">
      <c r="Q10083" s="218"/>
      <c r="AH10083" s="233"/>
    </row>
    <row r="10084" spans="17:34" x14ac:dyDescent="0.35">
      <c r="Q10084" s="218"/>
      <c r="AH10084" s="233"/>
    </row>
    <row r="10085" spans="17:34" x14ac:dyDescent="0.35">
      <c r="Q10085" s="218"/>
      <c r="AH10085" s="233"/>
    </row>
    <row r="10086" spans="17:34" x14ac:dyDescent="0.35">
      <c r="Q10086" s="218"/>
      <c r="AH10086" s="233"/>
    </row>
    <row r="10087" spans="17:34" x14ac:dyDescent="0.35">
      <c r="Q10087" s="218"/>
      <c r="AH10087" s="233"/>
    </row>
    <row r="10088" spans="17:34" x14ac:dyDescent="0.35">
      <c r="Q10088" s="218"/>
      <c r="AH10088" s="233"/>
    </row>
    <row r="10089" spans="17:34" x14ac:dyDescent="0.35">
      <c r="Q10089" s="218"/>
      <c r="AH10089" s="233"/>
    </row>
    <row r="10090" spans="17:34" x14ac:dyDescent="0.35">
      <c r="Q10090" s="218"/>
      <c r="AH10090" s="233"/>
    </row>
    <row r="10091" spans="17:34" x14ac:dyDescent="0.35">
      <c r="Q10091" s="218"/>
      <c r="AH10091" s="233"/>
    </row>
    <row r="10092" spans="17:34" x14ac:dyDescent="0.35">
      <c r="Q10092" s="218"/>
      <c r="AH10092" s="233"/>
    </row>
    <row r="10093" spans="17:34" x14ac:dyDescent="0.35">
      <c r="Q10093" s="218"/>
      <c r="AH10093" s="233"/>
    </row>
    <row r="10094" spans="17:34" x14ac:dyDescent="0.35">
      <c r="Q10094" s="218"/>
      <c r="AH10094" s="233"/>
    </row>
    <row r="10095" spans="17:34" x14ac:dyDescent="0.35">
      <c r="Q10095" s="218"/>
      <c r="AH10095" s="233"/>
    </row>
    <row r="10096" spans="17:34" x14ac:dyDescent="0.35">
      <c r="Q10096" s="218"/>
      <c r="AH10096" s="233"/>
    </row>
    <row r="10097" spans="17:34" x14ac:dyDescent="0.35">
      <c r="Q10097" s="218"/>
      <c r="AH10097" s="233"/>
    </row>
    <row r="10098" spans="17:34" x14ac:dyDescent="0.35">
      <c r="Q10098" s="218"/>
      <c r="AH10098" s="233"/>
    </row>
    <row r="10099" spans="17:34" x14ac:dyDescent="0.35">
      <c r="Q10099" s="218"/>
      <c r="AH10099" s="233"/>
    </row>
    <row r="10100" spans="17:34" x14ac:dyDescent="0.35">
      <c r="Q10100" s="218"/>
      <c r="AH10100" s="233"/>
    </row>
    <row r="10101" spans="17:34" x14ac:dyDescent="0.35">
      <c r="Q10101" s="218"/>
      <c r="AH10101" s="233"/>
    </row>
    <row r="10102" spans="17:34" x14ac:dyDescent="0.35">
      <c r="Q10102" s="218"/>
      <c r="AH10102" s="233"/>
    </row>
    <row r="10103" spans="17:34" x14ac:dyDescent="0.35">
      <c r="Q10103" s="218"/>
      <c r="AH10103" s="233"/>
    </row>
    <row r="10104" spans="17:34" x14ac:dyDescent="0.35">
      <c r="Q10104" s="218"/>
      <c r="AH10104" s="233"/>
    </row>
    <row r="10105" spans="17:34" x14ac:dyDescent="0.35">
      <c r="Q10105" s="218"/>
      <c r="AH10105" s="233"/>
    </row>
    <row r="10106" spans="17:34" x14ac:dyDescent="0.35">
      <c r="Q10106" s="218"/>
      <c r="AH10106" s="233"/>
    </row>
    <row r="10107" spans="17:34" x14ac:dyDescent="0.35">
      <c r="Q10107" s="218"/>
      <c r="AH10107" s="233"/>
    </row>
    <row r="10108" spans="17:34" x14ac:dyDescent="0.35">
      <c r="Q10108" s="218"/>
      <c r="AH10108" s="233"/>
    </row>
    <row r="10109" spans="17:34" x14ac:dyDescent="0.35">
      <c r="Q10109" s="218"/>
      <c r="AH10109" s="233"/>
    </row>
    <row r="10110" spans="17:34" x14ac:dyDescent="0.35">
      <c r="Q10110" s="218"/>
      <c r="AH10110" s="233"/>
    </row>
    <row r="10111" spans="17:34" x14ac:dyDescent="0.35">
      <c r="Q10111" s="218"/>
      <c r="AH10111" s="233"/>
    </row>
    <row r="10112" spans="17:34" x14ac:dyDescent="0.35">
      <c r="Q10112" s="218"/>
      <c r="AH10112" s="233"/>
    </row>
    <row r="10113" spans="17:34" x14ac:dyDescent="0.35">
      <c r="Q10113" s="218"/>
      <c r="AH10113" s="233"/>
    </row>
    <row r="10114" spans="17:34" x14ac:dyDescent="0.35">
      <c r="Q10114" s="218"/>
      <c r="AH10114" s="233"/>
    </row>
    <row r="10115" spans="17:34" x14ac:dyDescent="0.35">
      <c r="Q10115" s="218"/>
      <c r="AH10115" s="233"/>
    </row>
    <row r="10116" spans="17:34" x14ac:dyDescent="0.35">
      <c r="Q10116" s="218"/>
      <c r="AH10116" s="233"/>
    </row>
    <row r="10117" spans="17:34" x14ac:dyDescent="0.35">
      <c r="Q10117" s="218"/>
      <c r="AH10117" s="233"/>
    </row>
    <row r="10118" spans="17:34" x14ac:dyDescent="0.35">
      <c r="Q10118" s="218"/>
      <c r="AH10118" s="233"/>
    </row>
    <row r="10119" spans="17:34" x14ac:dyDescent="0.35">
      <c r="Q10119" s="218"/>
      <c r="AH10119" s="233"/>
    </row>
    <row r="10120" spans="17:34" x14ac:dyDescent="0.35">
      <c r="Q10120" s="218"/>
      <c r="AH10120" s="233"/>
    </row>
    <row r="10121" spans="17:34" x14ac:dyDescent="0.35">
      <c r="Q10121" s="218"/>
      <c r="AH10121" s="233"/>
    </row>
    <row r="10122" spans="17:34" x14ac:dyDescent="0.35">
      <c r="Q10122" s="218"/>
      <c r="AH10122" s="233"/>
    </row>
    <row r="10123" spans="17:34" x14ac:dyDescent="0.35">
      <c r="Q10123" s="218"/>
      <c r="AH10123" s="233"/>
    </row>
    <row r="10124" spans="17:34" x14ac:dyDescent="0.35">
      <c r="Q10124" s="218"/>
      <c r="AH10124" s="233"/>
    </row>
    <row r="10125" spans="17:34" x14ac:dyDescent="0.35">
      <c r="Q10125" s="218"/>
      <c r="AH10125" s="233"/>
    </row>
    <row r="10126" spans="17:34" x14ac:dyDescent="0.35">
      <c r="Q10126" s="218"/>
      <c r="AH10126" s="233"/>
    </row>
    <row r="10127" spans="17:34" x14ac:dyDescent="0.35">
      <c r="Q10127" s="218"/>
      <c r="AH10127" s="233"/>
    </row>
    <row r="10128" spans="17:34" x14ac:dyDescent="0.35">
      <c r="Q10128" s="218"/>
      <c r="AH10128" s="233"/>
    </row>
    <row r="10129" spans="17:34" x14ac:dyDescent="0.35">
      <c r="Q10129" s="218"/>
      <c r="AH10129" s="233"/>
    </row>
    <row r="10130" spans="17:34" x14ac:dyDescent="0.35">
      <c r="Q10130" s="218"/>
      <c r="AH10130" s="233"/>
    </row>
    <row r="10131" spans="17:34" x14ac:dyDescent="0.35">
      <c r="Q10131" s="218"/>
      <c r="AH10131" s="233"/>
    </row>
    <row r="10132" spans="17:34" x14ac:dyDescent="0.35">
      <c r="Q10132" s="218"/>
      <c r="AH10132" s="233"/>
    </row>
    <row r="10133" spans="17:34" x14ac:dyDescent="0.35">
      <c r="Q10133" s="218"/>
      <c r="AH10133" s="233"/>
    </row>
    <row r="10134" spans="17:34" x14ac:dyDescent="0.35">
      <c r="Q10134" s="218"/>
      <c r="AH10134" s="233"/>
    </row>
    <row r="10135" spans="17:34" x14ac:dyDescent="0.35">
      <c r="Q10135" s="218"/>
      <c r="AH10135" s="233"/>
    </row>
    <row r="10136" spans="17:34" x14ac:dyDescent="0.35">
      <c r="Q10136" s="218"/>
      <c r="AH10136" s="233"/>
    </row>
    <row r="10137" spans="17:34" x14ac:dyDescent="0.35">
      <c r="Q10137" s="218"/>
      <c r="AH10137" s="233"/>
    </row>
    <row r="10138" spans="17:34" x14ac:dyDescent="0.35">
      <c r="Q10138" s="218"/>
      <c r="AH10138" s="233"/>
    </row>
    <row r="10139" spans="17:34" x14ac:dyDescent="0.35">
      <c r="Q10139" s="218"/>
      <c r="AH10139" s="233"/>
    </row>
    <row r="10140" spans="17:34" x14ac:dyDescent="0.35">
      <c r="Q10140" s="218"/>
      <c r="AH10140" s="233"/>
    </row>
    <row r="10141" spans="17:34" x14ac:dyDescent="0.35">
      <c r="Q10141" s="218"/>
      <c r="AH10141" s="233"/>
    </row>
    <row r="10142" spans="17:34" x14ac:dyDescent="0.35">
      <c r="Q10142" s="218"/>
      <c r="AH10142" s="233"/>
    </row>
    <row r="10143" spans="17:34" x14ac:dyDescent="0.35">
      <c r="Q10143" s="218"/>
      <c r="AH10143" s="233"/>
    </row>
    <row r="10144" spans="17:34" x14ac:dyDescent="0.35">
      <c r="Q10144" s="218"/>
      <c r="AH10144" s="233"/>
    </row>
    <row r="10145" spans="17:34" x14ac:dyDescent="0.35">
      <c r="Q10145" s="218"/>
      <c r="AH10145" s="233"/>
    </row>
    <row r="10146" spans="17:34" x14ac:dyDescent="0.35">
      <c r="Q10146" s="218"/>
      <c r="AH10146" s="233"/>
    </row>
    <row r="10147" spans="17:34" x14ac:dyDescent="0.35">
      <c r="Q10147" s="218"/>
      <c r="AH10147" s="233"/>
    </row>
    <row r="10148" spans="17:34" x14ac:dyDescent="0.35">
      <c r="Q10148" s="218"/>
      <c r="AH10148" s="233"/>
    </row>
    <row r="10149" spans="17:34" x14ac:dyDescent="0.35">
      <c r="Q10149" s="218"/>
      <c r="AH10149" s="233"/>
    </row>
    <row r="10150" spans="17:34" x14ac:dyDescent="0.35">
      <c r="Q10150" s="218"/>
      <c r="AH10150" s="233"/>
    </row>
    <row r="10151" spans="17:34" x14ac:dyDescent="0.35">
      <c r="Q10151" s="218"/>
      <c r="AH10151" s="233"/>
    </row>
    <row r="10152" spans="17:34" x14ac:dyDescent="0.35">
      <c r="Q10152" s="218"/>
      <c r="AH10152" s="233"/>
    </row>
    <row r="10153" spans="17:34" x14ac:dyDescent="0.35">
      <c r="Q10153" s="218"/>
      <c r="AH10153" s="233"/>
    </row>
    <row r="10154" spans="17:34" x14ac:dyDescent="0.35">
      <c r="Q10154" s="218"/>
      <c r="AH10154" s="233"/>
    </row>
    <row r="10155" spans="17:34" x14ac:dyDescent="0.35">
      <c r="Q10155" s="218"/>
      <c r="AH10155" s="233"/>
    </row>
    <row r="10156" spans="17:34" x14ac:dyDescent="0.35">
      <c r="Q10156" s="218"/>
      <c r="AH10156" s="233"/>
    </row>
    <row r="10157" spans="17:34" x14ac:dyDescent="0.35">
      <c r="Q10157" s="218"/>
      <c r="AH10157" s="233"/>
    </row>
    <row r="10158" spans="17:34" x14ac:dyDescent="0.35">
      <c r="Q10158" s="218"/>
      <c r="AH10158" s="233"/>
    </row>
    <row r="10159" spans="17:34" x14ac:dyDescent="0.35">
      <c r="Q10159" s="218"/>
      <c r="AH10159" s="233"/>
    </row>
    <row r="10160" spans="17:34" x14ac:dyDescent="0.35">
      <c r="Q10160" s="218"/>
      <c r="AH10160" s="233"/>
    </row>
    <row r="10161" spans="17:34" x14ac:dyDescent="0.35">
      <c r="Q10161" s="218"/>
      <c r="AH10161" s="233"/>
    </row>
    <row r="10162" spans="17:34" x14ac:dyDescent="0.35">
      <c r="Q10162" s="218"/>
      <c r="AH10162" s="233"/>
    </row>
    <row r="10163" spans="17:34" x14ac:dyDescent="0.35">
      <c r="Q10163" s="218"/>
      <c r="AH10163" s="233"/>
    </row>
    <row r="10164" spans="17:34" x14ac:dyDescent="0.35">
      <c r="Q10164" s="218"/>
      <c r="AH10164" s="233"/>
    </row>
    <row r="10165" spans="17:34" x14ac:dyDescent="0.35">
      <c r="Q10165" s="218"/>
      <c r="AH10165" s="233"/>
    </row>
    <row r="10166" spans="17:34" x14ac:dyDescent="0.35">
      <c r="Q10166" s="218"/>
      <c r="AH10166" s="233"/>
    </row>
    <row r="10167" spans="17:34" x14ac:dyDescent="0.35">
      <c r="Q10167" s="218"/>
      <c r="AH10167" s="233"/>
    </row>
    <row r="10168" spans="17:34" x14ac:dyDescent="0.35">
      <c r="Q10168" s="218"/>
      <c r="AH10168" s="233"/>
    </row>
    <row r="10169" spans="17:34" x14ac:dyDescent="0.35">
      <c r="Q10169" s="218"/>
      <c r="AH10169" s="233"/>
    </row>
    <row r="10170" spans="17:34" x14ac:dyDescent="0.35">
      <c r="Q10170" s="218"/>
      <c r="AH10170" s="233"/>
    </row>
    <row r="10171" spans="17:34" x14ac:dyDescent="0.35">
      <c r="Q10171" s="218"/>
      <c r="AH10171" s="233"/>
    </row>
    <row r="10172" spans="17:34" x14ac:dyDescent="0.35">
      <c r="Q10172" s="218"/>
      <c r="AH10172" s="233"/>
    </row>
    <row r="10173" spans="17:34" x14ac:dyDescent="0.35">
      <c r="Q10173" s="218"/>
      <c r="AH10173" s="233"/>
    </row>
    <row r="10174" spans="17:34" x14ac:dyDescent="0.35">
      <c r="Q10174" s="218"/>
      <c r="AH10174" s="233"/>
    </row>
    <row r="10175" spans="17:34" x14ac:dyDescent="0.35">
      <c r="Q10175" s="218"/>
      <c r="AH10175" s="233"/>
    </row>
    <row r="10176" spans="17:34" x14ac:dyDescent="0.35">
      <c r="Q10176" s="218"/>
      <c r="AH10176" s="233"/>
    </row>
    <row r="10177" spans="17:34" x14ac:dyDescent="0.35">
      <c r="Q10177" s="218"/>
      <c r="AH10177" s="233"/>
    </row>
    <row r="10178" spans="17:34" x14ac:dyDescent="0.35">
      <c r="Q10178" s="218"/>
      <c r="AH10178" s="233"/>
    </row>
    <row r="10179" spans="17:34" x14ac:dyDescent="0.35">
      <c r="Q10179" s="218"/>
      <c r="AH10179" s="233"/>
    </row>
    <row r="10180" spans="17:34" x14ac:dyDescent="0.35">
      <c r="Q10180" s="218"/>
      <c r="AH10180" s="233"/>
    </row>
    <row r="10181" spans="17:34" x14ac:dyDescent="0.35">
      <c r="Q10181" s="218"/>
      <c r="AH10181" s="233"/>
    </row>
    <row r="10182" spans="17:34" x14ac:dyDescent="0.35">
      <c r="Q10182" s="218"/>
      <c r="AH10182" s="233"/>
    </row>
    <row r="10183" spans="17:34" x14ac:dyDescent="0.35">
      <c r="Q10183" s="218"/>
      <c r="AH10183" s="233"/>
    </row>
    <row r="10184" spans="17:34" x14ac:dyDescent="0.35">
      <c r="Q10184" s="218"/>
      <c r="AH10184" s="233"/>
    </row>
    <row r="10185" spans="17:34" x14ac:dyDescent="0.35">
      <c r="Q10185" s="218"/>
      <c r="AH10185" s="233"/>
    </row>
    <row r="10186" spans="17:34" x14ac:dyDescent="0.35">
      <c r="Q10186" s="218"/>
      <c r="AH10186" s="233"/>
    </row>
    <row r="10187" spans="17:34" x14ac:dyDescent="0.35">
      <c r="Q10187" s="218"/>
      <c r="AH10187" s="233"/>
    </row>
    <row r="10188" spans="17:34" x14ac:dyDescent="0.35">
      <c r="Q10188" s="218"/>
      <c r="AH10188" s="233"/>
    </row>
    <row r="10189" spans="17:34" x14ac:dyDescent="0.35">
      <c r="Q10189" s="218"/>
      <c r="AH10189" s="233"/>
    </row>
    <row r="10190" spans="17:34" x14ac:dyDescent="0.35">
      <c r="Q10190" s="218"/>
      <c r="AH10190" s="233"/>
    </row>
    <row r="10191" spans="17:34" x14ac:dyDescent="0.35">
      <c r="Q10191" s="218"/>
      <c r="AH10191" s="233"/>
    </row>
    <row r="10192" spans="17:34" x14ac:dyDescent="0.35">
      <c r="Q10192" s="218"/>
      <c r="AH10192" s="233"/>
    </row>
    <row r="10193" spans="17:34" x14ac:dyDescent="0.35">
      <c r="Q10193" s="218"/>
      <c r="AH10193" s="233"/>
    </row>
    <row r="10194" spans="17:34" x14ac:dyDescent="0.35">
      <c r="Q10194" s="218"/>
      <c r="AH10194" s="233"/>
    </row>
    <row r="10195" spans="17:34" x14ac:dyDescent="0.35">
      <c r="Q10195" s="218"/>
      <c r="AH10195" s="233"/>
    </row>
    <row r="10196" spans="17:34" x14ac:dyDescent="0.35">
      <c r="Q10196" s="218"/>
      <c r="AH10196" s="233"/>
    </row>
    <row r="10197" spans="17:34" x14ac:dyDescent="0.35">
      <c r="Q10197" s="218"/>
      <c r="AH10197" s="233"/>
    </row>
    <row r="10198" spans="17:34" x14ac:dyDescent="0.35">
      <c r="Q10198" s="218"/>
      <c r="AH10198" s="233"/>
    </row>
    <row r="10199" spans="17:34" x14ac:dyDescent="0.35">
      <c r="Q10199" s="218"/>
      <c r="AH10199" s="233"/>
    </row>
    <row r="10200" spans="17:34" x14ac:dyDescent="0.35">
      <c r="Q10200" s="218"/>
      <c r="AH10200" s="233"/>
    </row>
    <row r="10201" spans="17:34" x14ac:dyDescent="0.35">
      <c r="Q10201" s="218"/>
      <c r="AH10201" s="233"/>
    </row>
    <row r="10202" spans="17:34" x14ac:dyDescent="0.35">
      <c r="Q10202" s="218"/>
      <c r="AH10202" s="233"/>
    </row>
    <row r="10203" spans="17:34" x14ac:dyDescent="0.35">
      <c r="Q10203" s="218"/>
      <c r="AH10203" s="233"/>
    </row>
    <row r="10204" spans="17:34" x14ac:dyDescent="0.35">
      <c r="Q10204" s="218"/>
      <c r="AH10204" s="233"/>
    </row>
    <row r="10205" spans="17:34" x14ac:dyDescent="0.35">
      <c r="Q10205" s="218"/>
      <c r="AH10205" s="233"/>
    </row>
    <row r="10206" spans="17:34" x14ac:dyDescent="0.35">
      <c r="Q10206" s="218"/>
      <c r="AH10206" s="233"/>
    </row>
    <row r="10207" spans="17:34" x14ac:dyDescent="0.35">
      <c r="Q10207" s="218"/>
      <c r="AH10207" s="233"/>
    </row>
    <row r="10208" spans="17:34" x14ac:dyDescent="0.35">
      <c r="Q10208" s="218"/>
      <c r="AH10208" s="233"/>
    </row>
    <row r="10209" spans="17:34" x14ac:dyDescent="0.35">
      <c r="Q10209" s="218"/>
      <c r="AH10209" s="233"/>
    </row>
    <row r="10210" spans="17:34" x14ac:dyDescent="0.35">
      <c r="Q10210" s="218"/>
      <c r="AH10210" s="233"/>
    </row>
    <row r="10211" spans="17:34" x14ac:dyDescent="0.35">
      <c r="Q10211" s="218"/>
      <c r="AH10211" s="233"/>
    </row>
    <row r="10212" spans="17:34" x14ac:dyDescent="0.35">
      <c r="Q10212" s="218"/>
      <c r="AH10212" s="233"/>
    </row>
    <row r="10213" spans="17:34" x14ac:dyDescent="0.35">
      <c r="Q10213" s="218"/>
      <c r="AH10213" s="233"/>
    </row>
    <row r="10214" spans="17:34" x14ac:dyDescent="0.35">
      <c r="Q10214" s="218"/>
      <c r="AH10214" s="233"/>
    </row>
    <row r="10215" spans="17:34" x14ac:dyDescent="0.35">
      <c r="Q10215" s="218"/>
      <c r="AH10215" s="233"/>
    </row>
    <row r="10216" spans="17:34" x14ac:dyDescent="0.35">
      <c r="Q10216" s="218"/>
      <c r="AH10216" s="233"/>
    </row>
    <row r="10217" spans="17:34" x14ac:dyDescent="0.35">
      <c r="Q10217" s="218"/>
      <c r="AH10217" s="233"/>
    </row>
    <row r="10218" spans="17:34" x14ac:dyDescent="0.35">
      <c r="Q10218" s="218"/>
      <c r="AH10218" s="233"/>
    </row>
    <row r="10219" spans="17:34" x14ac:dyDescent="0.35">
      <c r="Q10219" s="218"/>
      <c r="AH10219" s="233"/>
    </row>
    <row r="10220" spans="17:34" x14ac:dyDescent="0.35">
      <c r="Q10220" s="218"/>
      <c r="AH10220" s="233"/>
    </row>
    <row r="10221" spans="17:34" x14ac:dyDescent="0.35">
      <c r="Q10221" s="218"/>
      <c r="AH10221" s="233"/>
    </row>
    <row r="10222" spans="17:34" x14ac:dyDescent="0.35">
      <c r="Q10222" s="218"/>
      <c r="AH10222" s="233"/>
    </row>
    <row r="10223" spans="17:34" x14ac:dyDescent="0.35">
      <c r="Q10223" s="218"/>
      <c r="AH10223" s="233"/>
    </row>
    <row r="10224" spans="17:34" x14ac:dyDescent="0.35">
      <c r="Q10224" s="218"/>
      <c r="AH10224" s="233"/>
    </row>
    <row r="10225" spans="17:34" x14ac:dyDescent="0.35">
      <c r="Q10225" s="218"/>
      <c r="AH10225" s="233"/>
    </row>
    <row r="10226" spans="17:34" x14ac:dyDescent="0.35">
      <c r="Q10226" s="218"/>
      <c r="AH10226" s="233"/>
    </row>
    <row r="10227" spans="17:34" x14ac:dyDescent="0.35">
      <c r="Q10227" s="218"/>
      <c r="AH10227" s="233"/>
    </row>
    <row r="10228" spans="17:34" x14ac:dyDescent="0.35">
      <c r="Q10228" s="218"/>
      <c r="AH10228" s="233"/>
    </row>
    <row r="10229" spans="17:34" x14ac:dyDescent="0.35">
      <c r="Q10229" s="218"/>
      <c r="AH10229" s="233"/>
    </row>
    <row r="10230" spans="17:34" x14ac:dyDescent="0.35">
      <c r="Q10230" s="218"/>
      <c r="AH10230" s="233"/>
    </row>
    <row r="10231" spans="17:34" x14ac:dyDescent="0.35">
      <c r="Q10231" s="218"/>
      <c r="AH10231" s="233"/>
    </row>
    <row r="10232" spans="17:34" x14ac:dyDescent="0.35">
      <c r="Q10232" s="218"/>
      <c r="AH10232" s="233"/>
    </row>
    <row r="10233" spans="17:34" x14ac:dyDescent="0.35">
      <c r="Q10233" s="218"/>
      <c r="AH10233" s="233"/>
    </row>
    <row r="10234" spans="17:34" x14ac:dyDescent="0.35">
      <c r="Q10234" s="218"/>
      <c r="AH10234" s="233"/>
    </row>
    <row r="10235" spans="17:34" x14ac:dyDescent="0.35">
      <c r="Q10235" s="218"/>
      <c r="AH10235" s="233"/>
    </row>
    <row r="10236" spans="17:34" x14ac:dyDescent="0.35">
      <c r="Q10236" s="218"/>
      <c r="AH10236" s="233"/>
    </row>
    <row r="10237" spans="17:34" x14ac:dyDescent="0.35">
      <c r="Q10237" s="218"/>
      <c r="AH10237" s="233"/>
    </row>
    <row r="10238" spans="17:34" x14ac:dyDescent="0.35">
      <c r="Q10238" s="218"/>
      <c r="AH10238" s="233"/>
    </row>
    <row r="10239" spans="17:34" x14ac:dyDescent="0.35">
      <c r="Q10239" s="218"/>
      <c r="AH10239" s="233"/>
    </row>
    <row r="10240" spans="17:34" x14ac:dyDescent="0.35">
      <c r="Q10240" s="218"/>
      <c r="AH10240" s="233"/>
    </row>
    <row r="10241" spans="17:34" x14ac:dyDescent="0.35">
      <c r="Q10241" s="218"/>
      <c r="AH10241" s="233"/>
    </row>
    <row r="10242" spans="17:34" x14ac:dyDescent="0.35">
      <c r="Q10242" s="218"/>
      <c r="AH10242" s="233"/>
    </row>
    <row r="10243" spans="17:34" x14ac:dyDescent="0.35">
      <c r="Q10243" s="218"/>
      <c r="AH10243" s="233"/>
    </row>
    <row r="10244" spans="17:34" x14ac:dyDescent="0.35">
      <c r="Q10244" s="218"/>
      <c r="AH10244" s="233"/>
    </row>
    <row r="10245" spans="17:34" x14ac:dyDescent="0.35">
      <c r="Q10245" s="218"/>
      <c r="AH10245" s="233"/>
    </row>
    <row r="10246" spans="17:34" x14ac:dyDescent="0.35">
      <c r="Q10246" s="218"/>
      <c r="AH10246" s="233"/>
    </row>
    <row r="10247" spans="17:34" x14ac:dyDescent="0.35">
      <c r="Q10247" s="218"/>
      <c r="AH10247" s="233"/>
    </row>
    <row r="10248" spans="17:34" x14ac:dyDescent="0.35">
      <c r="Q10248" s="218"/>
      <c r="AH10248" s="233"/>
    </row>
    <row r="10249" spans="17:34" x14ac:dyDescent="0.35">
      <c r="Q10249" s="218"/>
      <c r="AH10249" s="233"/>
    </row>
    <row r="10250" spans="17:34" x14ac:dyDescent="0.35">
      <c r="Q10250" s="218"/>
      <c r="AH10250" s="233"/>
    </row>
    <row r="10251" spans="17:34" x14ac:dyDescent="0.35">
      <c r="Q10251" s="218"/>
      <c r="AH10251" s="233"/>
    </row>
    <row r="10252" spans="17:34" x14ac:dyDescent="0.35">
      <c r="Q10252" s="218"/>
      <c r="AH10252" s="233"/>
    </row>
    <row r="10253" spans="17:34" x14ac:dyDescent="0.35">
      <c r="Q10253" s="218"/>
      <c r="AH10253" s="233"/>
    </row>
    <row r="10254" spans="17:34" x14ac:dyDescent="0.35">
      <c r="Q10254" s="218"/>
      <c r="AH10254" s="233"/>
    </row>
    <row r="10255" spans="17:34" x14ac:dyDescent="0.35">
      <c r="Q10255" s="218"/>
      <c r="AH10255" s="233"/>
    </row>
    <row r="10256" spans="17:34" x14ac:dyDescent="0.35">
      <c r="Q10256" s="218"/>
      <c r="AH10256" s="233"/>
    </row>
    <row r="10257" spans="17:34" x14ac:dyDescent="0.35">
      <c r="Q10257" s="218"/>
      <c r="AH10257" s="233"/>
    </row>
    <row r="10258" spans="17:34" x14ac:dyDescent="0.35">
      <c r="Q10258" s="218"/>
      <c r="AH10258" s="233"/>
    </row>
    <row r="10259" spans="17:34" x14ac:dyDescent="0.35">
      <c r="Q10259" s="218"/>
      <c r="AH10259" s="233"/>
    </row>
    <row r="10260" spans="17:34" x14ac:dyDescent="0.35">
      <c r="Q10260" s="218"/>
      <c r="AH10260" s="233"/>
    </row>
    <row r="10261" spans="17:34" x14ac:dyDescent="0.35">
      <c r="Q10261" s="218"/>
      <c r="AH10261" s="233"/>
    </row>
    <row r="10262" spans="17:34" x14ac:dyDescent="0.35">
      <c r="Q10262" s="218"/>
      <c r="AH10262" s="233"/>
    </row>
    <row r="10263" spans="17:34" x14ac:dyDescent="0.35">
      <c r="Q10263" s="218"/>
      <c r="AH10263" s="233"/>
    </row>
    <row r="10264" spans="17:34" x14ac:dyDescent="0.35">
      <c r="Q10264" s="218"/>
      <c r="AH10264" s="233"/>
    </row>
    <row r="10265" spans="17:34" x14ac:dyDescent="0.35">
      <c r="Q10265" s="218"/>
      <c r="AH10265" s="233"/>
    </row>
    <row r="10266" spans="17:34" x14ac:dyDescent="0.35">
      <c r="Q10266" s="218"/>
      <c r="AH10266" s="233"/>
    </row>
    <row r="10267" spans="17:34" x14ac:dyDescent="0.35">
      <c r="Q10267" s="218"/>
      <c r="AH10267" s="233"/>
    </row>
    <row r="10268" spans="17:34" x14ac:dyDescent="0.35">
      <c r="Q10268" s="218"/>
      <c r="AH10268" s="233"/>
    </row>
    <row r="10269" spans="17:34" x14ac:dyDescent="0.35">
      <c r="Q10269" s="218"/>
      <c r="AH10269" s="233"/>
    </row>
    <row r="10270" spans="17:34" x14ac:dyDescent="0.35">
      <c r="Q10270" s="218"/>
      <c r="AH10270" s="233"/>
    </row>
    <row r="10271" spans="17:34" x14ac:dyDescent="0.35">
      <c r="Q10271" s="218"/>
      <c r="AH10271" s="233"/>
    </row>
    <row r="10272" spans="17:34" x14ac:dyDescent="0.35">
      <c r="Q10272" s="218"/>
      <c r="AH10272" s="233"/>
    </row>
    <row r="10273" spans="17:34" x14ac:dyDescent="0.35">
      <c r="Q10273" s="218"/>
      <c r="AH10273" s="233"/>
    </row>
    <row r="10274" spans="17:34" x14ac:dyDescent="0.35">
      <c r="Q10274" s="218"/>
      <c r="AH10274" s="233"/>
    </row>
    <row r="10275" spans="17:34" x14ac:dyDescent="0.35">
      <c r="Q10275" s="218"/>
      <c r="AH10275" s="233"/>
    </row>
    <row r="10276" spans="17:34" x14ac:dyDescent="0.35">
      <c r="Q10276" s="218"/>
      <c r="AH10276" s="233"/>
    </row>
    <row r="10277" spans="17:34" x14ac:dyDescent="0.35">
      <c r="Q10277" s="218"/>
      <c r="AH10277" s="233"/>
    </row>
    <row r="10278" spans="17:34" x14ac:dyDescent="0.35">
      <c r="Q10278" s="218"/>
      <c r="AH10278" s="233"/>
    </row>
    <row r="10279" spans="17:34" x14ac:dyDescent="0.35">
      <c r="Q10279" s="218"/>
      <c r="AH10279" s="233"/>
    </row>
    <row r="10280" spans="17:34" x14ac:dyDescent="0.35">
      <c r="Q10280" s="218"/>
      <c r="AH10280" s="233"/>
    </row>
    <row r="10281" spans="17:34" x14ac:dyDescent="0.35">
      <c r="Q10281" s="218"/>
      <c r="AH10281" s="233"/>
    </row>
    <row r="10282" spans="17:34" x14ac:dyDescent="0.35">
      <c r="Q10282" s="218"/>
      <c r="AH10282" s="233"/>
    </row>
    <row r="10283" spans="17:34" x14ac:dyDescent="0.35">
      <c r="Q10283" s="218"/>
      <c r="AH10283" s="233"/>
    </row>
    <row r="10284" spans="17:34" x14ac:dyDescent="0.35">
      <c r="Q10284" s="218"/>
      <c r="AH10284" s="233"/>
    </row>
    <row r="10285" spans="17:34" x14ac:dyDescent="0.35">
      <c r="Q10285" s="218"/>
      <c r="AH10285" s="233"/>
    </row>
    <row r="10286" spans="17:34" x14ac:dyDescent="0.35">
      <c r="Q10286" s="218"/>
      <c r="AH10286" s="233"/>
    </row>
    <row r="10287" spans="17:34" x14ac:dyDescent="0.35">
      <c r="Q10287" s="218"/>
      <c r="AH10287" s="233"/>
    </row>
    <row r="10288" spans="17:34" x14ac:dyDescent="0.35">
      <c r="Q10288" s="218"/>
      <c r="AH10288" s="233"/>
    </row>
    <row r="10289" spans="17:34" x14ac:dyDescent="0.35">
      <c r="Q10289" s="218"/>
      <c r="AH10289" s="233"/>
    </row>
    <row r="10290" spans="17:34" x14ac:dyDescent="0.35">
      <c r="Q10290" s="218"/>
      <c r="AH10290" s="233"/>
    </row>
    <row r="10291" spans="17:34" x14ac:dyDescent="0.35">
      <c r="Q10291" s="218"/>
      <c r="AH10291" s="233"/>
    </row>
    <row r="10292" spans="17:34" x14ac:dyDescent="0.35">
      <c r="Q10292" s="218"/>
      <c r="AH10292" s="233"/>
    </row>
    <row r="10293" spans="17:34" x14ac:dyDescent="0.35">
      <c r="Q10293" s="218"/>
      <c r="AH10293" s="233"/>
    </row>
    <row r="10294" spans="17:34" x14ac:dyDescent="0.35">
      <c r="Q10294" s="218"/>
      <c r="AH10294" s="233"/>
    </row>
    <row r="10295" spans="17:34" x14ac:dyDescent="0.35">
      <c r="Q10295" s="218"/>
      <c r="AH10295" s="233"/>
    </row>
    <row r="10296" spans="17:34" x14ac:dyDescent="0.35">
      <c r="Q10296" s="218"/>
      <c r="AH10296" s="233"/>
    </row>
    <row r="10297" spans="17:34" x14ac:dyDescent="0.35">
      <c r="Q10297" s="218"/>
      <c r="AH10297" s="233"/>
    </row>
    <row r="10298" spans="17:34" x14ac:dyDescent="0.35">
      <c r="Q10298" s="218"/>
      <c r="AH10298" s="233"/>
    </row>
    <row r="10299" spans="17:34" x14ac:dyDescent="0.35">
      <c r="Q10299" s="218"/>
      <c r="AH10299" s="233"/>
    </row>
    <row r="10300" spans="17:34" x14ac:dyDescent="0.35">
      <c r="Q10300" s="218"/>
      <c r="AH10300" s="233"/>
    </row>
    <row r="10301" spans="17:34" x14ac:dyDescent="0.35">
      <c r="Q10301" s="218"/>
      <c r="AH10301" s="233"/>
    </row>
    <row r="10302" spans="17:34" x14ac:dyDescent="0.35">
      <c r="Q10302" s="218"/>
      <c r="AH10302" s="233"/>
    </row>
    <row r="10303" spans="17:34" x14ac:dyDescent="0.35">
      <c r="Q10303" s="218"/>
      <c r="AH10303" s="233"/>
    </row>
    <row r="10304" spans="17:34" x14ac:dyDescent="0.35">
      <c r="Q10304" s="218"/>
      <c r="AH10304" s="233"/>
    </row>
    <row r="10305" spans="17:34" x14ac:dyDescent="0.35">
      <c r="Q10305" s="218"/>
      <c r="AH10305" s="233"/>
    </row>
    <row r="10306" spans="17:34" x14ac:dyDescent="0.35">
      <c r="Q10306" s="218"/>
      <c r="AH10306" s="233"/>
    </row>
    <row r="10307" spans="17:34" x14ac:dyDescent="0.35">
      <c r="Q10307" s="218"/>
      <c r="AH10307" s="233"/>
    </row>
    <row r="10308" spans="17:34" x14ac:dyDescent="0.35">
      <c r="Q10308" s="218"/>
      <c r="AH10308" s="233"/>
    </row>
    <row r="10309" spans="17:34" x14ac:dyDescent="0.35">
      <c r="Q10309" s="218"/>
      <c r="AH10309" s="233"/>
    </row>
    <row r="10310" spans="17:34" x14ac:dyDescent="0.35">
      <c r="Q10310" s="218"/>
      <c r="AH10310" s="233"/>
    </row>
    <row r="10311" spans="17:34" x14ac:dyDescent="0.35">
      <c r="Q10311" s="218"/>
      <c r="AH10311" s="233"/>
    </row>
    <row r="10312" spans="17:34" x14ac:dyDescent="0.35">
      <c r="Q10312" s="218"/>
      <c r="AH10312" s="233"/>
    </row>
    <row r="10313" spans="17:34" x14ac:dyDescent="0.35">
      <c r="Q10313" s="218"/>
      <c r="AH10313" s="233"/>
    </row>
    <row r="10314" spans="17:34" x14ac:dyDescent="0.35">
      <c r="Q10314" s="218"/>
      <c r="AH10314" s="233"/>
    </row>
    <row r="10315" spans="17:34" x14ac:dyDescent="0.35">
      <c r="Q10315" s="218"/>
      <c r="AH10315" s="233"/>
    </row>
    <row r="10316" spans="17:34" x14ac:dyDescent="0.35">
      <c r="Q10316" s="218"/>
      <c r="AH10316" s="233"/>
    </row>
    <row r="10317" spans="17:34" x14ac:dyDescent="0.35">
      <c r="Q10317" s="218"/>
      <c r="AH10317" s="233"/>
    </row>
    <row r="10318" spans="17:34" x14ac:dyDescent="0.35">
      <c r="Q10318" s="218"/>
      <c r="AH10318" s="233"/>
    </row>
    <row r="10319" spans="17:34" x14ac:dyDescent="0.35">
      <c r="Q10319" s="218"/>
      <c r="AH10319" s="233"/>
    </row>
    <row r="10320" spans="17:34" x14ac:dyDescent="0.35">
      <c r="Q10320" s="218"/>
      <c r="AH10320" s="233"/>
    </row>
    <row r="10321" spans="17:34" x14ac:dyDescent="0.35">
      <c r="Q10321" s="218"/>
      <c r="AH10321" s="233"/>
    </row>
    <row r="10322" spans="17:34" x14ac:dyDescent="0.35">
      <c r="Q10322" s="218"/>
      <c r="AH10322" s="233"/>
    </row>
    <row r="10323" spans="17:34" x14ac:dyDescent="0.35">
      <c r="Q10323" s="218"/>
      <c r="AH10323" s="233"/>
    </row>
    <row r="10324" spans="17:34" x14ac:dyDescent="0.35">
      <c r="Q10324" s="218"/>
      <c r="AH10324" s="233"/>
    </row>
    <row r="10325" spans="17:34" x14ac:dyDescent="0.35">
      <c r="Q10325" s="218"/>
      <c r="AH10325" s="233"/>
    </row>
    <row r="10326" spans="17:34" x14ac:dyDescent="0.35">
      <c r="Q10326" s="218"/>
      <c r="AH10326" s="233"/>
    </row>
    <row r="10327" spans="17:34" x14ac:dyDescent="0.35">
      <c r="Q10327" s="218"/>
      <c r="AH10327" s="233"/>
    </row>
    <row r="10328" spans="17:34" x14ac:dyDescent="0.35">
      <c r="Q10328" s="218"/>
      <c r="AH10328" s="233"/>
    </row>
    <row r="10329" spans="17:34" x14ac:dyDescent="0.35">
      <c r="Q10329" s="218"/>
      <c r="AH10329" s="233"/>
    </row>
    <row r="10330" spans="17:34" x14ac:dyDescent="0.35">
      <c r="Q10330" s="218"/>
      <c r="AH10330" s="233"/>
    </row>
    <row r="10331" spans="17:34" x14ac:dyDescent="0.35">
      <c r="Q10331" s="218"/>
      <c r="AH10331" s="233"/>
    </row>
    <row r="10332" spans="17:34" x14ac:dyDescent="0.35">
      <c r="Q10332" s="218"/>
      <c r="AH10332" s="233"/>
    </row>
    <row r="10333" spans="17:34" x14ac:dyDescent="0.35">
      <c r="Q10333" s="218"/>
      <c r="AH10333" s="233"/>
    </row>
    <row r="10334" spans="17:34" x14ac:dyDescent="0.35">
      <c r="Q10334" s="218"/>
      <c r="AH10334" s="233"/>
    </row>
    <row r="10335" spans="17:34" x14ac:dyDescent="0.35">
      <c r="Q10335" s="218"/>
      <c r="AH10335" s="233"/>
    </row>
    <row r="10336" spans="17:34" x14ac:dyDescent="0.35">
      <c r="Q10336" s="218"/>
      <c r="AH10336" s="233"/>
    </row>
    <row r="10337" spans="17:34" x14ac:dyDescent="0.35">
      <c r="Q10337" s="218"/>
      <c r="AH10337" s="233"/>
    </row>
    <row r="10338" spans="17:34" x14ac:dyDescent="0.35">
      <c r="Q10338" s="218"/>
      <c r="AH10338" s="233"/>
    </row>
    <row r="10339" spans="17:34" x14ac:dyDescent="0.35">
      <c r="Q10339" s="218"/>
      <c r="AH10339" s="233"/>
    </row>
    <row r="10340" spans="17:34" x14ac:dyDescent="0.35">
      <c r="Q10340" s="218"/>
      <c r="AH10340" s="233"/>
    </row>
    <row r="10341" spans="17:34" x14ac:dyDescent="0.35">
      <c r="Q10341" s="218"/>
      <c r="AH10341" s="233"/>
    </row>
    <row r="10342" spans="17:34" x14ac:dyDescent="0.35">
      <c r="Q10342" s="218"/>
      <c r="AH10342" s="233"/>
    </row>
    <row r="10343" spans="17:34" x14ac:dyDescent="0.35">
      <c r="Q10343" s="218"/>
      <c r="AH10343" s="233"/>
    </row>
    <row r="10344" spans="17:34" x14ac:dyDescent="0.35">
      <c r="Q10344" s="218"/>
      <c r="AH10344" s="233"/>
    </row>
    <row r="10345" spans="17:34" x14ac:dyDescent="0.35">
      <c r="Q10345" s="218"/>
      <c r="AH10345" s="233"/>
    </row>
    <row r="10346" spans="17:34" x14ac:dyDescent="0.35">
      <c r="Q10346" s="218"/>
      <c r="AH10346" s="233"/>
    </row>
    <row r="10347" spans="17:34" x14ac:dyDescent="0.35">
      <c r="Q10347" s="218"/>
      <c r="AH10347" s="233"/>
    </row>
    <row r="10348" spans="17:34" x14ac:dyDescent="0.35">
      <c r="Q10348" s="218"/>
      <c r="AH10348" s="233"/>
    </row>
    <row r="10349" spans="17:34" x14ac:dyDescent="0.35">
      <c r="Q10349" s="218"/>
      <c r="AH10349" s="233"/>
    </row>
    <row r="10350" spans="17:34" x14ac:dyDescent="0.35">
      <c r="Q10350" s="218"/>
      <c r="AH10350" s="233"/>
    </row>
    <row r="10351" spans="17:34" x14ac:dyDescent="0.35">
      <c r="Q10351" s="218"/>
      <c r="AH10351" s="233"/>
    </row>
    <row r="10352" spans="17:34" x14ac:dyDescent="0.35">
      <c r="Q10352" s="218"/>
      <c r="AH10352" s="233"/>
    </row>
    <row r="10353" spans="17:34" x14ac:dyDescent="0.35">
      <c r="Q10353" s="218"/>
      <c r="AH10353" s="233"/>
    </row>
    <row r="10354" spans="17:34" x14ac:dyDescent="0.35">
      <c r="Q10354" s="218"/>
      <c r="AH10354" s="233"/>
    </row>
    <row r="10355" spans="17:34" x14ac:dyDescent="0.35">
      <c r="Q10355" s="218"/>
      <c r="AH10355" s="233"/>
    </row>
    <row r="10356" spans="17:34" x14ac:dyDescent="0.35">
      <c r="Q10356" s="218"/>
      <c r="AH10356" s="233"/>
    </row>
    <row r="10357" spans="17:34" x14ac:dyDescent="0.35">
      <c r="Q10357" s="218"/>
      <c r="AH10357" s="233"/>
    </row>
    <row r="10358" spans="17:34" x14ac:dyDescent="0.35">
      <c r="Q10358" s="218"/>
      <c r="AH10358" s="233"/>
    </row>
    <row r="10359" spans="17:34" x14ac:dyDescent="0.35">
      <c r="Q10359" s="218"/>
      <c r="AH10359" s="233"/>
    </row>
    <row r="10360" spans="17:34" x14ac:dyDescent="0.35">
      <c r="Q10360" s="218"/>
      <c r="AH10360" s="233"/>
    </row>
    <row r="10361" spans="17:34" x14ac:dyDescent="0.35">
      <c r="Q10361" s="218"/>
      <c r="AH10361" s="233"/>
    </row>
    <row r="10362" spans="17:34" x14ac:dyDescent="0.35">
      <c r="Q10362" s="218"/>
      <c r="AH10362" s="233"/>
    </row>
    <row r="10363" spans="17:34" x14ac:dyDescent="0.35">
      <c r="Q10363" s="218"/>
      <c r="AH10363" s="233"/>
    </row>
    <row r="10364" spans="17:34" x14ac:dyDescent="0.35">
      <c r="Q10364" s="218"/>
      <c r="AH10364" s="233"/>
    </row>
    <row r="10365" spans="17:34" x14ac:dyDescent="0.35">
      <c r="Q10365" s="218"/>
      <c r="AH10365" s="233"/>
    </row>
    <row r="10366" spans="17:34" x14ac:dyDescent="0.35">
      <c r="Q10366" s="218"/>
      <c r="AH10366" s="233"/>
    </row>
    <row r="10367" spans="17:34" x14ac:dyDescent="0.35">
      <c r="Q10367" s="218"/>
      <c r="AH10367" s="233"/>
    </row>
    <row r="10368" spans="17:34" x14ac:dyDescent="0.35">
      <c r="Q10368" s="218"/>
      <c r="AH10368" s="233"/>
    </row>
    <row r="10369" spans="17:34" x14ac:dyDescent="0.35">
      <c r="Q10369" s="218"/>
      <c r="AH10369" s="233"/>
    </row>
    <row r="10370" spans="17:34" x14ac:dyDescent="0.35">
      <c r="Q10370" s="218"/>
      <c r="AH10370" s="233"/>
    </row>
    <row r="10371" spans="17:34" x14ac:dyDescent="0.35">
      <c r="Q10371" s="218"/>
      <c r="AH10371" s="233"/>
    </row>
    <row r="10372" spans="17:34" x14ac:dyDescent="0.35">
      <c r="Q10372" s="218"/>
      <c r="AH10372" s="233"/>
    </row>
    <row r="10373" spans="17:34" x14ac:dyDescent="0.35">
      <c r="Q10373" s="218"/>
      <c r="AH10373" s="233"/>
    </row>
    <row r="10374" spans="17:34" x14ac:dyDescent="0.35">
      <c r="Q10374" s="218"/>
      <c r="AH10374" s="233"/>
    </row>
    <row r="10375" spans="17:34" x14ac:dyDescent="0.35">
      <c r="Q10375" s="218"/>
      <c r="AH10375" s="233"/>
    </row>
    <row r="10376" spans="17:34" x14ac:dyDescent="0.35">
      <c r="Q10376" s="218"/>
      <c r="AH10376" s="233"/>
    </row>
    <row r="10377" spans="17:34" x14ac:dyDescent="0.35">
      <c r="Q10377" s="218"/>
      <c r="AH10377" s="233"/>
    </row>
    <row r="10378" spans="17:34" x14ac:dyDescent="0.35">
      <c r="Q10378" s="218"/>
      <c r="AH10378" s="233"/>
    </row>
    <row r="10379" spans="17:34" x14ac:dyDescent="0.35">
      <c r="Q10379" s="218"/>
      <c r="AH10379" s="233"/>
    </row>
    <row r="10380" spans="17:34" x14ac:dyDescent="0.35">
      <c r="Q10380" s="218"/>
      <c r="AH10380" s="233"/>
    </row>
    <row r="10381" spans="17:34" x14ac:dyDescent="0.35">
      <c r="Q10381" s="218"/>
      <c r="AH10381" s="233"/>
    </row>
    <row r="10382" spans="17:34" x14ac:dyDescent="0.35">
      <c r="Q10382" s="218"/>
      <c r="AH10382" s="233"/>
    </row>
    <row r="10383" spans="17:34" x14ac:dyDescent="0.35">
      <c r="Q10383" s="218"/>
      <c r="AH10383" s="233"/>
    </row>
    <row r="10384" spans="17:34" x14ac:dyDescent="0.35">
      <c r="Q10384" s="218"/>
      <c r="AH10384" s="233"/>
    </row>
    <row r="10385" spans="17:34" x14ac:dyDescent="0.35">
      <c r="Q10385" s="218"/>
      <c r="AH10385" s="233"/>
    </row>
    <row r="10386" spans="17:34" x14ac:dyDescent="0.35">
      <c r="Q10386" s="218"/>
      <c r="AH10386" s="233"/>
    </row>
    <row r="10387" spans="17:34" x14ac:dyDescent="0.35">
      <c r="Q10387" s="218"/>
      <c r="AH10387" s="233"/>
    </row>
    <row r="10388" spans="17:34" x14ac:dyDescent="0.35">
      <c r="Q10388" s="218"/>
      <c r="AH10388" s="233"/>
    </row>
    <row r="10389" spans="17:34" x14ac:dyDescent="0.35">
      <c r="Q10389" s="218"/>
      <c r="AH10389" s="233"/>
    </row>
    <row r="10390" spans="17:34" x14ac:dyDescent="0.35">
      <c r="Q10390" s="218"/>
      <c r="AH10390" s="233"/>
    </row>
    <row r="10391" spans="17:34" x14ac:dyDescent="0.35">
      <c r="Q10391" s="218"/>
      <c r="AH10391" s="233"/>
    </row>
    <row r="10392" spans="17:34" x14ac:dyDescent="0.35">
      <c r="Q10392" s="218"/>
      <c r="AH10392" s="233"/>
    </row>
    <row r="10393" spans="17:34" x14ac:dyDescent="0.35">
      <c r="Q10393" s="218"/>
      <c r="AH10393" s="233"/>
    </row>
    <row r="10394" spans="17:34" x14ac:dyDescent="0.35">
      <c r="Q10394" s="218"/>
      <c r="AH10394" s="233"/>
    </row>
    <row r="10395" spans="17:34" x14ac:dyDescent="0.35">
      <c r="Q10395" s="218"/>
      <c r="AH10395" s="233"/>
    </row>
    <row r="10396" spans="17:34" x14ac:dyDescent="0.35">
      <c r="Q10396" s="218"/>
      <c r="AH10396" s="233"/>
    </row>
    <row r="10397" spans="17:34" x14ac:dyDescent="0.35">
      <c r="Q10397" s="218"/>
      <c r="AH10397" s="233"/>
    </row>
    <row r="10398" spans="17:34" x14ac:dyDescent="0.35">
      <c r="Q10398" s="218"/>
      <c r="AH10398" s="233"/>
    </row>
    <row r="10399" spans="17:34" x14ac:dyDescent="0.35">
      <c r="Q10399" s="218"/>
      <c r="AH10399" s="233"/>
    </row>
    <row r="10400" spans="17:34" x14ac:dyDescent="0.35">
      <c r="Q10400" s="218"/>
      <c r="AH10400" s="233"/>
    </row>
    <row r="10401" spans="17:34" x14ac:dyDescent="0.35">
      <c r="Q10401" s="218"/>
      <c r="AH10401" s="233"/>
    </row>
    <row r="10402" spans="17:34" x14ac:dyDescent="0.35">
      <c r="Q10402" s="218"/>
      <c r="AH10402" s="233"/>
    </row>
    <row r="10403" spans="17:34" x14ac:dyDescent="0.35">
      <c r="Q10403" s="218"/>
      <c r="AH10403" s="233"/>
    </row>
    <row r="10404" spans="17:34" x14ac:dyDescent="0.35">
      <c r="Q10404" s="218"/>
      <c r="AH10404" s="233"/>
    </row>
    <row r="10405" spans="17:34" x14ac:dyDescent="0.35">
      <c r="Q10405" s="218"/>
      <c r="AH10405" s="233"/>
    </row>
    <row r="10406" spans="17:34" x14ac:dyDescent="0.35">
      <c r="Q10406" s="218"/>
      <c r="AH10406" s="233"/>
    </row>
    <row r="10407" spans="17:34" x14ac:dyDescent="0.35">
      <c r="Q10407" s="218"/>
      <c r="AH10407" s="233"/>
    </row>
    <row r="10408" spans="17:34" x14ac:dyDescent="0.35">
      <c r="Q10408" s="218"/>
      <c r="AH10408" s="233"/>
    </row>
    <row r="10409" spans="17:34" x14ac:dyDescent="0.35">
      <c r="Q10409" s="218"/>
      <c r="AH10409" s="233"/>
    </row>
    <row r="10410" spans="17:34" x14ac:dyDescent="0.35">
      <c r="Q10410" s="218"/>
      <c r="AH10410" s="233"/>
    </row>
    <row r="10411" spans="17:34" x14ac:dyDescent="0.35">
      <c r="Q10411" s="218"/>
      <c r="AH10411" s="233"/>
    </row>
    <row r="10412" spans="17:34" x14ac:dyDescent="0.35">
      <c r="Q10412" s="218"/>
      <c r="AH10412" s="233"/>
    </row>
    <row r="10413" spans="17:34" x14ac:dyDescent="0.35">
      <c r="Q10413" s="218"/>
      <c r="AH10413" s="233"/>
    </row>
    <row r="10414" spans="17:34" x14ac:dyDescent="0.35">
      <c r="Q10414" s="218"/>
      <c r="AH10414" s="233"/>
    </row>
    <row r="10415" spans="17:34" x14ac:dyDescent="0.35">
      <c r="Q10415" s="218"/>
      <c r="AH10415" s="233"/>
    </row>
    <row r="10416" spans="17:34" x14ac:dyDescent="0.35">
      <c r="Q10416" s="218"/>
      <c r="AH10416" s="233"/>
    </row>
    <row r="10417" spans="17:34" x14ac:dyDescent="0.35">
      <c r="Q10417" s="218"/>
      <c r="AH10417" s="233"/>
    </row>
    <row r="10418" spans="17:34" x14ac:dyDescent="0.35">
      <c r="Q10418" s="218"/>
      <c r="AH10418" s="233"/>
    </row>
    <row r="10419" spans="17:34" x14ac:dyDescent="0.35">
      <c r="Q10419" s="218"/>
      <c r="AH10419" s="233"/>
    </row>
    <row r="10420" spans="17:34" x14ac:dyDescent="0.35">
      <c r="Q10420" s="218"/>
      <c r="AH10420" s="233"/>
    </row>
    <row r="10421" spans="17:34" x14ac:dyDescent="0.35">
      <c r="Q10421" s="218"/>
      <c r="AH10421" s="233"/>
    </row>
    <row r="10422" spans="17:34" x14ac:dyDescent="0.35">
      <c r="Q10422" s="218"/>
      <c r="AH10422" s="233"/>
    </row>
    <row r="10423" spans="17:34" x14ac:dyDescent="0.35">
      <c r="Q10423" s="218"/>
      <c r="AH10423" s="233"/>
    </row>
    <row r="10424" spans="17:34" x14ac:dyDescent="0.35">
      <c r="Q10424" s="218"/>
      <c r="AH10424" s="233"/>
    </row>
    <row r="10425" spans="17:34" x14ac:dyDescent="0.35">
      <c r="Q10425" s="218"/>
      <c r="AH10425" s="233"/>
    </row>
    <row r="10426" spans="17:34" x14ac:dyDescent="0.35">
      <c r="Q10426" s="218"/>
      <c r="AH10426" s="233"/>
    </row>
    <row r="10427" spans="17:34" x14ac:dyDescent="0.35">
      <c r="Q10427" s="218"/>
      <c r="AH10427" s="233"/>
    </row>
    <row r="10428" spans="17:34" x14ac:dyDescent="0.35">
      <c r="Q10428" s="218"/>
      <c r="AH10428" s="233"/>
    </row>
    <row r="10429" spans="17:34" x14ac:dyDescent="0.35">
      <c r="Q10429" s="218"/>
      <c r="AH10429" s="233"/>
    </row>
    <row r="10430" spans="17:34" x14ac:dyDescent="0.35">
      <c r="Q10430" s="218"/>
      <c r="AH10430" s="233"/>
    </row>
    <row r="10431" spans="17:34" x14ac:dyDescent="0.35">
      <c r="Q10431" s="218"/>
      <c r="AH10431" s="233"/>
    </row>
    <row r="10432" spans="17:34" x14ac:dyDescent="0.35">
      <c r="Q10432" s="218"/>
      <c r="AH10432" s="233"/>
    </row>
    <row r="10433" spans="17:34" x14ac:dyDescent="0.35">
      <c r="Q10433" s="218"/>
      <c r="AH10433" s="233"/>
    </row>
    <row r="10434" spans="17:34" x14ac:dyDescent="0.35">
      <c r="Q10434" s="218"/>
      <c r="AH10434" s="233"/>
    </row>
    <row r="10435" spans="17:34" x14ac:dyDescent="0.35">
      <c r="Q10435" s="218"/>
      <c r="AH10435" s="233"/>
    </row>
    <row r="10436" spans="17:34" x14ac:dyDescent="0.35">
      <c r="Q10436" s="218"/>
      <c r="AH10436" s="233"/>
    </row>
    <row r="10437" spans="17:34" x14ac:dyDescent="0.35">
      <c r="Q10437" s="218"/>
      <c r="AH10437" s="233"/>
    </row>
    <row r="10438" spans="17:34" x14ac:dyDescent="0.35">
      <c r="Q10438" s="218"/>
      <c r="AH10438" s="233"/>
    </row>
    <row r="10439" spans="17:34" x14ac:dyDescent="0.35">
      <c r="Q10439" s="218"/>
      <c r="AH10439" s="233"/>
    </row>
    <row r="10440" spans="17:34" x14ac:dyDescent="0.35">
      <c r="Q10440" s="218"/>
      <c r="AH10440" s="233"/>
    </row>
    <row r="10441" spans="17:34" x14ac:dyDescent="0.35">
      <c r="Q10441" s="218"/>
      <c r="AH10441" s="233"/>
    </row>
    <row r="10442" spans="17:34" x14ac:dyDescent="0.35">
      <c r="Q10442" s="218"/>
      <c r="AH10442" s="233"/>
    </row>
    <row r="10443" spans="17:34" x14ac:dyDescent="0.35">
      <c r="Q10443" s="218"/>
      <c r="AH10443" s="233"/>
    </row>
    <row r="10444" spans="17:34" x14ac:dyDescent="0.35">
      <c r="Q10444" s="218"/>
      <c r="AH10444" s="233"/>
    </row>
    <row r="10445" spans="17:34" x14ac:dyDescent="0.35">
      <c r="Q10445" s="218"/>
      <c r="AH10445" s="233"/>
    </row>
    <row r="10446" spans="17:34" x14ac:dyDescent="0.35">
      <c r="Q10446" s="218"/>
      <c r="AH10446" s="233"/>
    </row>
    <row r="10447" spans="17:34" x14ac:dyDescent="0.35">
      <c r="Q10447" s="218"/>
      <c r="AH10447" s="233"/>
    </row>
    <row r="10448" spans="17:34" x14ac:dyDescent="0.35">
      <c r="Q10448" s="218"/>
      <c r="AH10448" s="233"/>
    </row>
    <row r="10449" spans="17:34" x14ac:dyDescent="0.35">
      <c r="Q10449" s="218"/>
      <c r="AH10449" s="233"/>
    </row>
    <row r="10450" spans="17:34" x14ac:dyDescent="0.35">
      <c r="Q10450" s="218"/>
      <c r="AH10450" s="233"/>
    </row>
    <row r="10451" spans="17:34" x14ac:dyDescent="0.35">
      <c r="Q10451" s="218"/>
      <c r="AH10451" s="233"/>
    </row>
    <row r="10452" spans="17:34" x14ac:dyDescent="0.35">
      <c r="Q10452" s="218"/>
      <c r="AH10452" s="233"/>
    </row>
    <row r="10453" spans="17:34" x14ac:dyDescent="0.35">
      <c r="Q10453" s="218"/>
      <c r="AH10453" s="233"/>
    </row>
    <row r="10454" spans="17:34" x14ac:dyDescent="0.35">
      <c r="Q10454" s="218"/>
      <c r="AH10454" s="233"/>
    </row>
    <row r="10455" spans="17:34" x14ac:dyDescent="0.35">
      <c r="Q10455" s="218"/>
      <c r="AH10455" s="233"/>
    </row>
    <row r="10456" spans="17:34" x14ac:dyDescent="0.35">
      <c r="Q10456" s="218"/>
      <c r="AH10456" s="233"/>
    </row>
    <row r="10457" spans="17:34" x14ac:dyDescent="0.35">
      <c r="Q10457" s="218"/>
      <c r="AH10457" s="233"/>
    </row>
    <row r="10458" spans="17:34" x14ac:dyDescent="0.35">
      <c r="Q10458" s="218"/>
      <c r="AH10458" s="233"/>
    </row>
    <row r="10459" spans="17:34" x14ac:dyDescent="0.35">
      <c r="Q10459" s="218"/>
      <c r="AH10459" s="233"/>
    </row>
    <row r="10460" spans="17:34" x14ac:dyDescent="0.35">
      <c r="Q10460" s="218"/>
      <c r="AH10460" s="233"/>
    </row>
    <row r="10461" spans="17:34" x14ac:dyDescent="0.35">
      <c r="Q10461" s="218"/>
      <c r="AH10461" s="233"/>
    </row>
    <row r="10462" spans="17:34" x14ac:dyDescent="0.35">
      <c r="Q10462" s="218"/>
      <c r="AH10462" s="233"/>
    </row>
    <row r="10463" spans="17:34" x14ac:dyDescent="0.35">
      <c r="Q10463" s="218"/>
      <c r="AH10463" s="233"/>
    </row>
    <row r="10464" spans="17:34" x14ac:dyDescent="0.35">
      <c r="Q10464" s="218"/>
      <c r="AH10464" s="233"/>
    </row>
    <row r="10465" spans="17:34" x14ac:dyDescent="0.35">
      <c r="Q10465" s="218"/>
      <c r="AH10465" s="233"/>
    </row>
    <row r="10466" spans="17:34" x14ac:dyDescent="0.35">
      <c r="Q10466" s="218"/>
      <c r="AH10466" s="233"/>
    </row>
    <row r="10467" spans="17:34" x14ac:dyDescent="0.35">
      <c r="Q10467" s="218"/>
      <c r="AH10467" s="233"/>
    </row>
    <row r="10468" spans="17:34" x14ac:dyDescent="0.35">
      <c r="Q10468" s="218"/>
      <c r="AH10468" s="233"/>
    </row>
    <row r="10469" spans="17:34" x14ac:dyDescent="0.35">
      <c r="Q10469" s="218"/>
      <c r="AH10469" s="233"/>
    </row>
    <row r="10470" spans="17:34" x14ac:dyDescent="0.35">
      <c r="Q10470" s="218"/>
      <c r="AH10470" s="233"/>
    </row>
    <row r="10471" spans="17:34" x14ac:dyDescent="0.35">
      <c r="Q10471" s="218"/>
      <c r="AH10471" s="233"/>
    </row>
    <row r="10472" spans="17:34" x14ac:dyDescent="0.35">
      <c r="Q10472" s="218"/>
      <c r="AH10472" s="233"/>
    </row>
    <row r="10473" spans="17:34" x14ac:dyDescent="0.35">
      <c r="Q10473" s="218"/>
      <c r="AH10473" s="233"/>
    </row>
    <row r="10474" spans="17:34" x14ac:dyDescent="0.35">
      <c r="Q10474" s="218"/>
      <c r="AH10474" s="233"/>
    </row>
    <row r="10475" spans="17:34" x14ac:dyDescent="0.35">
      <c r="Q10475" s="218"/>
      <c r="AH10475" s="233"/>
    </row>
    <row r="10476" spans="17:34" x14ac:dyDescent="0.35">
      <c r="Q10476" s="218"/>
      <c r="AH10476" s="233"/>
    </row>
    <row r="10477" spans="17:34" x14ac:dyDescent="0.35">
      <c r="Q10477" s="218"/>
      <c r="AH10477" s="233"/>
    </row>
    <row r="10478" spans="17:34" x14ac:dyDescent="0.35">
      <c r="Q10478" s="218"/>
      <c r="AH10478" s="233"/>
    </row>
    <row r="10479" spans="17:34" x14ac:dyDescent="0.35">
      <c r="Q10479" s="218"/>
      <c r="AH10479" s="233"/>
    </row>
    <row r="10480" spans="17:34" x14ac:dyDescent="0.35">
      <c r="Q10480" s="218"/>
      <c r="AH10480" s="233"/>
    </row>
    <row r="10481" spans="17:34" x14ac:dyDescent="0.35">
      <c r="Q10481" s="218"/>
      <c r="AH10481" s="233"/>
    </row>
    <row r="10482" spans="17:34" x14ac:dyDescent="0.35">
      <c r="Q10482" s="218"/>
      <c r="AH10482" s="233"/>
    </row>
    <row r="10483" spans="17:34" x14ac:dyDescent="0.35">
      <c r="Q10483" s="218"/>
      <c r="AH10483" s="233"/>
    </row>
    <row r="10484" spans="17:34" x14ac:dyDescent="0.35">
      <c r="Q10484" s="218"/>
      <c r="AH10484" s="233"/>
    </row>
    <row r="10485" spans="17:34" x14ac:dyDescent="0.35">
      <c r="Q10485" s="218"/>
      <c r="AH10485" s="233"/>
    </row>
    <row r="10486" spans="17:34" x14ac:dyDescent="0.35">
      <c r="Q10486" s="218"/>
      <c r="AH10486" s="233"/>
    </row>
    <row r="10487" spans="17:34" x14ac:dyDescent="0.35">
      <c r="Q10487" s="218"/>
      <c r="AH10487" s="233"/>
    </row>
    <row r="10488" spans="17:34" x14ac:dyDescent="0.35">
      <c r="Q10488" s="218"/>
      <c r="AH10488" s="233"/>
    </row>
    <row r="10489" spans="17:34" x14ac:dyDescent="0.35">
      <c r="Q10489" s="218"/>
      <c r="AH10489" s="233"/>
    </row>
    <row r="10490" spans="17:34" x14ac:dyDescent="0.35">
      <c r="Q10490" s="218"/>
      <c r="AH10490" s="233"/>
    </row>
    <row r="10491" spans="17:34" x14ac:dyDescent="0.35">
      <c r="Q10491" s="218"/>
      <c r="AH10491" s="233"/>
    </row>
    <row r="10492" spans="17:34" x14ac:dyDescent="0.35">
      <c r="Q10492" s="218"/>
      <c r="AH10492" s="233"/>
    </row>
    <row r="10493" spans="17:34" x14ac:dyDescent="0.35">
      <c r="Q10493" s="218"/>
      <c r="AH10493" s="233"/>
    </row>
    <row r="10494" spans="17:34" x14ac:dyDescent="0.35">
      <c r="Q10494" s="218"/>
      <c r="AH10494" s="233"/>
    </row>
    <row r="10495" spans="17:34" x14ac:dyDescent="0.35">
      <c r="Q10495" s="218"/>
      <c r="AH10495" s="233"/>
    </row>
    <row r="10496" spans="17:34" x14ac:dyDescent="0.35">
      <c r="Q10496" s="218"/>
      <c r="AH10496" s="233"/>
    </row>
    <row r="10497" spans="17:34" x14ac:dyDescent="0.35">
      <c r="Q10497" s="218"/>
      <c r="AH10497" s="233"/>
    </row>
    <row r="10498" spans="17:34" x14ac:dyDescent="0.35">
      <c r="Q10498" s="218"/>
      <c r="AH10498" s="233"/>
    </row>
    <row r="10499" spans="17:34" x14ac:dyDescent="0.35">
      <c r="Q10499" s="218"/>
      <c r="AH10499" s="233"/>
    </row>
    <row r="10500" spans="17:34" x14ac:dyDescent="0.35">
      <c r="Q10500" s="218"/>
      <c r="AH10500" s="233"/>
    </row>
    <row r="10501" spans="17:34" x14ac:dyDescent="0.35">
      <c r="Q10501" s="218"/>
      <c r="AH10501" s="233"/>
    </row>
    <row r="10502" spans="17:34" x14ac:dyDescent="0.35">
      <c r="Q10502" s="218"/>
      <c r="AH10502" s="233"/>
    </row>
    <row r="10503" spans="17:34" x14ac:dyDescent="0.35">
      <c r="Q10503" s="218"/>
      <c r="AH10503" s="233"/>
    </row>
    <row r="10504" spans="17:34" x14ac:dyDescent="0.35">
      <c r="Q10504" s="218"/>
      <c r="AH10504" s="233"/>
    </row>
    <row r="10505" spans="17:34" x14ac:dyDescent="0.35">
      <c r="Q10505" s="218"/>
      <c r="AH10505" s="233"/>
    </row>
    <row r="10506" spans="17:34" x14ac:dyDescent="0.35">
      <c r="Q10506" s="218"/>
      <c r="AH10506" s="233"/>
    </row>
    <row r="10507" spans="17:34" x14ac:dyDescent="0.35">
      <c r="Q10507" s="218"/>
      <c r="AH10507" s="233"/>
    </row>
    <row r="10508" spans="17:34" x14ac:dyDescent="0.35">
      <c r="Q10508" s="218"/>
      <c r="AH10508" s="233"/>
    </row>
    <row r="10509" spans="17:34" x14ac:dyDescent="0.35">
      <c r="Q10509" s="218"/>
      <c r="AH10509" s="233"/>
    </row>
    <row r="10510" spans="17:34" x14ac:dyDescent="0.35">
      <c r="Q10510" s="218"/>
      <c r="AH10510" s="233"/>
    </row>
    <row r="10511" spans="17:34" x14ac:dyDescent="0.35">
      <c r="Q10511" s="218"/>
      <c r="AH10511" s="233"/>
    </row>
    <row r="10512" spans="17:34" x14ac:dyDescent="0.35">
      <c r="Q10512" s="218"/>
      <c r="AH10512" s="233"/>
    </row>
    <row r="10513" spans="17:34" x14ac:dyDescent="0.35">
      <c r="Q10513" s="218"/>
      <c r="AH10513" s="233"/>
    </row>
    <row r="10514" spans="17:34" x14ac:dyDescent="0.35">
      <c r="Q10514" s="218"/>
      <c r="AH10514" s="233"/>
    </row>
    <row r="10515" spans="17:34" x14ac:dyDescent="0.35">
      <c r="Q10515" s="218"/>
      <c r="AH10515" s="233"/>
    </row>
    <row r="10516" spans="17:34" x14ac:dyDescent="0.35">
      <c r="Q10516" s="218"/>
      <c r="AH10516" s="233"/>
    </row>
    <row r="10517" spans="17:34" x14ac:dyDescent="0.35">
      <c r="Q10517" s="218"/>
      <c r="AH10517" s="233"/>
    </row>
    <row r="10518" spans="17:34" x14ac:dyDescent="0.35">
      <c r="Q10518" s="218"/>
      <c r="AH10518" s="233"/>
    </row>
    <row r="10519" spans="17:34" x14ac:dyDescent="0.35">
      <c r="Q10519" s="218"/>
      <c r="AH10519" s="233"/>
    </row>
    <row r="10520" spans="17:34" x14ac:dyDescent="0.35">
      <c r="Q10520" s="218"/>
      <c r="AH10520" s="233"/>
    </row>
    <row r="10521" spans="17:34" x14ac:dyDescent="0.35">
      <c r="Q10521" s="218"/>
      <c r="AH10521" s="233"/>
    </row>
    <row r="10522" spans="17:34" x14ac:dyDescent="0.35">
      <c r="Q10522" s="218"/>
      <c r="AH10522" s="233"/>
    </row>
    <row r="10523" spans="17:34" x14ac:dyDescent="0.35">
      <c r="Q10523" s="218"/>
      <c r="AH10523" s="233"/>
    </row>
    <row r="10524" spans="17:34" x14ac:dyDescent="0.35">
      <c r="Q10524" s="218"/>
      <c r="AH10524" s="233"/>
    </row>
    <row r="10525" spans="17:34" x14ac:dyDescent="0.35">
      <c r="Q10525" s="218"/>
      <c r="AH10525" s="233"/>
    </row>
    <row r="10526" spans="17:34" x14ac:dyDescent="0.35">
      <c r="Q10526" s="218"/>
      <c r="AH10526" s="233"/>
    </row>
    <row r="10527" spans="17:34" x14ac:dyDescent="0.35">
      <c r="Q10527" s="218"/>
      <c r="AH10527" s="233"/>
    </row>
    <row r="10528" spans="17:34" x14ac:dyDescent="0.35">
      <c r="Q10528" s="218"/>
      <c r="AH10528" s="233"/>
    </row>
    <row r="10529" spans="17:34" x14ac:dyDescent="0.35">
      <c r="Q10529" s="218"/>
      <c r="AH10529" s="233"/>
    </row>
    <row r="10530" spans="17:34" x14ac:dyDescent="0.35">
      <c r="Q10530" s="218"/>
      <c r="AH10530" s="233"/>
    </row>
    <row r="10531" spans="17:34" x14ac:dyDescent="0.35">
      <c r="Q10531" s="218"/>
      <c r="AH10531" s="233"/>
    </row>
    <row r="10532" spans="17:34" x14ac:dyDescent="0.35">
      <c r="Q10532" s="218"/>
      <c r="AH10532" s="233"/>
    </row>
    <row r="10533" spans="17:34" x14ac:dyDescent="0.35">
      <c r="Q10533" s="218"/>
      <c r="AH10533" s="233"/>
    </row>
    <row r="10534" spans="17:34" x14ac:dyDescent="0.35">
      <c r="Q10534" s="218"/>
      <c r="AH10534" s="233"/>
    </row>
    <row r="10535" spans="17:34" x14ac:dyDescent="0.35">
      <c r="Q10535" s="218"/>
      <c r="AH10535" s="233"/>
    </row>
    <row r="10536" spans="17:34" x14ac:dyDescent="0.35">
      <c r="Q10536" s="218"/>
      <c r="AH10536" s="233"/>
    </row>
    <row r="10537" spans="17:34" x14ac:dyDescent="0.35">
      <c r="Q10537" s="218"/>
      <c r="AH10537" s="233"/>
    </row>
    <row r="10538" spans="17:34" x14ac:dyDescent="0.35">
      <c r="Q10538" s="218"/>
      <c r="AH10538" s="233"/>
    </row>
    <row r="10539" spans="17:34" x14ac:dyDescent="0.35">
      <c r="Q10539" s="218"/>
      <c r="AH10539" s="233"/>
    </row>
    <row r="10540" spans="17:34" x14ac:dyDescent="0.35">
      <c r="Q10540" s="218"/>
      <c r="AH10540" s="233"/>
    </row>
    <row r="10541" spans="17:34" x14ac:dyDescent="0.35">
      <c r="Q10541" s="218"/>
      <c r="AH10541" s="233"/>
    </row>
    <row r="10542" spans="17:34" x14ac:dyDescent="0.35">
      <c r="Q10542" s="218"/>
      <c r="AH10542" s="233"/>
    </row>
    <row r="10543" spans="17:34" x14ac:dyDescent="0.35">
      <c r="Q10543" s="218"/>
      <c r="AH10543" s="233"/>
    </row>
    <row r="10544" spans="17:34" x14ac:dyDescent="0.35">
      <c r="Q10544" s="218"/>
      <c r="AH10544" s="233"/>
    </row>
    <row r="10545" spans="17:34" x14ac:dyDescent="0.35">
      <c r="Q10545" s="218"/>
      <c r="AH10545" s="233"/>
    </row>
    <row r="10546" spans="17:34" x14ac:dyDescent="0.35">
      <c r="Q10546" s="218"/>
      <c r="AH10546" s="233"/>
    </row>
    <row r="10547" spans="17:34" x14ac:dyDescent="0.35">
      <c r="Q10547" s="218"/>
      <c r="AH10547" s="233"/>
    </row>
    <row r="10548" spans="17:34" x14ac:dyDescent="0.35">
      <c r="Q10548" s="218"/>
      <c r="AH10548" s="233"/>
    </row>
    <row r="10549" spans="17:34" x14ac:dyDescent="0.35">
      <c r="Q10549" s="218"/>
      <c r="AH10549" s="233"/>
    </row>
    <row r="10550" spans="17:34" x14ac:dyDescent="0.35">
      <c r="Q10550" s="218"/>
      <c r="AH10550" s="233"/>
    </row>
    <row r="10551" spans="17:34" x14ac:dyDescent="0.35">
      <c r="Q10551" s="218"/>
      <c r="AH10551" s="233"/>
    </row>
    <row r="10552" spans="17:34" x14ac:dyDescent="0.35">
      <c r="Q10552" s="218"/>
      <c r="AH10552" s="233"/>
    </row>
    <row r="10553" spans="17:34" x14ac:dyDescent="0.35">
      <c r="Q10553" s="218"/>
      <c r="AH10553" s="233"/>
    </row>
    <row r="10554" spans="17:34" x14ac:dyDescent="0.35">
      <c r="Q10554" s="218"/>
      <c r="AH10554" s="233"/>
    </row>
    <row r="10555" spans="17:34" x14ac:dyDescent="0.35">
      <c r="Q10555" s="218"/>
      <c r="AH10555" s="233"/>
    </row>
    <row r="10556" spans="17:34" x14ac:dyDescent="0.35">
      <c r="Q10556" s="218"/>
      <c r="AH10556" s="233"/>
    </row>
    <row r="10557" spans="17:34" x14ac:dyDescent="0.35">
      <c r="Q10557" s="218"/>
      <c r="AH10557" s="233"/>
    </row>
    <row r="10558" spans="17:34" x14ac:dyDescent="0.35">
      <c r="Q10558" s="218"/>
      <c r="AH10558" s="233"/>
    </row>
    <row r="10559" spans="17:34" x14ac:dyDescent="0.35">
      <c r="Q10559" s="218"/>
      <c r="AH10559" s="233"/>
    </row>
    <row r="10560" spans="17:34" x14ac:dyDescent="0.35">
      <c r="Q10560" s="218"/>
      <c r="AH10560" s="233"/>
    </row>
    <row r="10561" spans="17:34" x14ac:dyDescent="0.35">
      <c r="Q10561" s="218"/>
      <c r="AH10561" s="233"/>
    </row>
    <row r="10562" spans="17:34" x14ac:dyDescent="0.35">
      <c r="Q10562" s="218"/>
      <c r="AH10562" s="233"/>
    </row>
    <row r="10563" spans="17:34" x14ac:dyDescent="0.35">
      <c r="Q10563" s="218"/>
      <c r="AH10563" s="233"/>
    </row>
    <row r="10564" spans="17:34" x14ac:dyDescent="0.35">
      <c r="Q10564" s="218"/>
      <c r="AH10564" s="233"/>
    </row>
    <row r="10565" spans="17:34" x14ac:dyDescent="0.35">
      <c r="Q10565" s="218"/>
      <c r="AH10565" s="233"/>
    </row>
    <row r="10566" spans="17:34" x14ac:dyDescent="0.35">
      <c r="Q10566" s="218"/>
      <c r="AH10566" s="233"/>
    </row>
    <row r="10567" spans="17:34" x14ac:dyDescent="0.35">
      <c r="Q10567" s="218"/>
      <c r="AH10567" s="233"/>
    </row>
    <row r="10568" spans="17:34" x14ac:dyDescent="0.35">
      <c r="Q10568" s="218"/>
      <c r="AH10568" s="233"/>
    </row>
    <row r="10569" spans="17:34" x14ac:dyDescent="0.35">
      <c r="Q10569" s="218"/>
      <c r="AH10569" s="233"/>
    </row>
    <row r="10570" spans="17:34" x14ac:dyDescent="0.35">
      <c r="Q10570" s="218"/>
      <c r="AH10570" s="233"/>
    </row>
    <row r="10571" spans="17:34" x14ac:dyDescent="0.35">
      <c r="Q10571" s="218"/>
      <c r="AH10571" s="233"/>
    </row>
    <row r="10572" spans="17:34" x14ac:dyDescent="0.35">
      <c r="Q10572" s="218"/>
      <c r="AH10572" s="233"/>
    </row>
    <row r="10573" spans="17:34" x14ac:dyDescent="0.35">
      <c r="Q10573" s="218"/>
      <c r="AH10573" s="233"/>
    </row>
    <row r="10574" spans="17:34" x14ac:dyDescent="0.35">
      <c r="Q10574" s="218"/>
      <c r="AH10574" s="233"/>
    </row>
    <row r="10575" spans="17:34" x14ac:dyDescent="0.35">
      <c r="Q10575" s="218"/>
      <c r="AH10575" s="233"/>
    </row>
    <row r="10576" spans="17:34" x14ac:dyDescent="0.35">
      <c r="Q10576" s="218"/>
      <c r="AH10576" s="233"/>
    </row>
    <row r="10577" spans="17:34" x14ac:dyDescent="0.35">
      <c r="Q10577" s="218"/>
      <c r="AH10577" s="233"/>
    </row>
    <row r="10578" spans="17:34" x14ac:dyDescent="0.35">
      <c r="Q10578" s="218"/>
      <c r="AH10578" s="233"/>
    </row>
    <row r="10579" spans="17:34" x14ac:dyDescent="0.35">
      <c r="Q10579" s="218"/>
      <c r="AH10579" s="233"/>
    </row>
    <row r="10580" spans="17:34" x14ac:dyDescent="0.35">
      <c r="Q10580" s="218"/>
      <c r="AH10580" s="233"/>
    </row>
    <row r="10581" spans="17:34" x14ac:dyDescent="0.35">
      <c r="Q10581" s="218"/>
      <c r="AH10581" s="233"/>
    </row>
    <row r="10582" spans="17:34" x14ac:dyDescent="0.35">
      <c r="Q10582" s="218"/>
      <c r="AH10582" s="233"/>
    </row>
    <row r="10583" spans="17:34" x14ac:dyDescent="0.35">
      <c r="Q10583" s="218"/>
      <c r="AH10583" s="233"/>
    </row>
    <row r="10584" spans="17:34" x14ac:dyDescent="0.35">
      <c r="Q10584" s="218"/>
      <c r="AH10584" s="233"/>
    </row>
    <row r="10585" spans="17:34" x14ac:dyDescent="0.35">
      <c r="Q10585" s="218"/>
      <c r="AH10585" s="233"/>
    </row>
    <row r="10586" spans="17:34" x14ac:dyDescent="0.35">
      <c r="Q10586" s="218"/>
      <c r="AH10586" s="233"/>
    </row>
    <row r="10587" spans="17:34" x14ac:dyDescent="0.35">
      <c r="Q10587" s="218"/>
      <c r="AH10587" s="233"/>
    </row>
    <row r="10588" spans="17:34" x14ac:dyDescent="0.35">
      <c r="Q10588" s="218"/>
      <c r="AH10588" s="233"/>
    </row>
    <row r="10589" spans="17:34" x14ac:dyDescent="0.35">
      <c r="Q10589" s="218"/>
      <c r="AH10589" s="233"/>
    </row>
    <row r="10590" spans="17:34" x14ac:dyDescent="0.35">
      <c r="Q10590" s="218"/>
      <c r="AH10590" s="233"/>
    </row>
    <row r="10591" spans="17:34" x14ac:dyDescent="0.35">
      <c r="Q10591" s="218"/>
      <c r="AH10591" s="233"/>
    </row>
    <row r="10592" spans="17:34" x14ac:dyDescent="0.35">
      <c r="Q10592" s="218"/>
      <c r="AH10592" s="233"/>
    </row>
    <row r="10593" spans="17:34" x14ac:dyDescent="0.35">
      <c r="Q10593" s="218"/>
      <c r="AH10593" s="233"/>
    </row>
    <row r="10594" spans="17:34" x14ac:dyDescent="0.35">
      <c r="Q10594" s="218"/>
      <c r="AH10594" s="233"/>
    </row>
    <row r="10595" spans="17:34" x14ac:dyDescent="0.35">
      <c r="Q10595" s="218"/>
      <c r="AH10595" s="233"/>
    </row>
    <row r="10596" spans="17:34" x14ac:dyDescent="0.35">
      <c r="Q10596" s="218"/>
      <c r="AH10596" s="233"/>
    </row>
    <row r="10597" spans="17:34" x14ac:dyDescent="0.35">
      <c r="Q10597" s="218"/>
      <c r="AH10597" s="233"/>
    </row>
    <row r="10598" spans="17:34" x14ac:dyDescent="0.35">
      <c r="Q10598" s="218"/>
      <c r="AH10598" s="233"/>
    </row>
    <row r="10599" spans="17:34" x14ac:dyDescent="0.35">
      <c r="Q10599" s="218"/>
      <c r="AH10599" s="233"/>
    </row>
    <row r="10600" spans="17:34" x14ac:dyDescent="0.35">
      <c r="Q10600" s="218"/>
      <c r="AH10600" s="233"/>
    </row>
    <row r="10601" spans="17:34" x14ac:dyDescent="0.35">
      <c r="Q10601" s="218"/>
      <c r="AH10601" s="233"/>
    </row>
    <row r="10602" spans="17:34" x14ac:dyDescent="0.35">
      <c r="Q10602" s="218"/>
      <c r="AH10602" s="233"/>
    </row>
    <row r="10603" spans="17:34" x14ac:dyDescent="0.35">
      <c r="Q10603" s="218"/>
      <c r="AH10603" s="233"/>
    </row>
    <row r="10604" spans="17:34" x14ac:dyDescent="0.35">
      <c r="Q10604" s="218"/>
      <c r="AH10604" s="233"/>
    </row>
    <row r="10605" spans="17:34" x14ac:dyDescent="0.35">
      <c r="Q10605" s="218"/>
      <c r="AH10605" s="233"/>
    </row>
    <row r="10606" spans="17:34" x14ac:dyDescent="0.35">
      <c r="Q10606" s="218"/>
      <c r="AH10606" s="233"/>
    </row>
    <row r="10607" spans="17:34" x14ac:dyDescent="0.35">
      <c r="Q10607" s="218"/>
      <c r="AH10607" s="233"/>
    </row>
    <row r="10608" spans="17:34" x14ac:dyDescent="0.35">
      <c r="Q10608" s="218"/>
      <c r="AH10608" s="233"/>
    </row>
    <row r="10609" spans="17:34" x14ac:dyDescent="0.35">
      <c r="Q10609" s="218"/>
      <c r="AH10609" s="233"/>
    </row>
    <row r="10610" spans="17:34" x14ac:dyDescent="0.35">
      <c r="Q10610" s="218"/>
      <c r="AH10610" s="233"/>
    </row>
    <row r="10611" spans="17:34" x14ac:dyDescent="0.35">
      <c r="Q10611" s="218"/>
      <c r="AH10611" s="233"/>
    </row>
    <row r="10612" spans="17:34" x14ac:dyDescent="0.35">
      <c r="Q10612" s="218"/>
      <c r="AH10612" s="233"/>
    </row>
    <row r="10613" spans="17:34" x14ac:dyDescent="0.35">
      <c r="Q10613" s="218"/>
      <c r="AH10613" s="233"/>
    </row>
    <row r="10614" spans="17:34" x14ac:dyDescent="0.35">
      <c r="Q10614" s="218"/>
      <c r="AH10614" s="233"/>
    </row>
    <row r="10615" spans="17:34" x14ac:dyDescent="0.35">
      <c r="Q10615" s="218"/>
      <c r="AH10615" s="233"/>
    </row>
    <row r="10616" spans="17:34" x14ac:dyDescent="0.35">
      <c r="Q10616" s="218"/>
      <c r="AH10616" s="233"/>
    </row>
    <row r="10617" spans="17:34" x14ac:dyDescent="0.35">
      <c r="Q10617" s="218"/>
      <c r="AH10617" s="233"/>
    </row>
    <row r="10618" spans="17:34" x14ac:dyDescent="0.35">
      <c r="Q10618" s="218"/>
      <c r="AH10618" s="233"/>
    </row>
    <row r="10619" spans="17:34" x14ac:dyDescent="0.35">
      <c r="Q10619" s="218"/>
      <c r="AH10619" s="233"/>
    </row>
    <row r="10620" spans="17:34" x14ac:dyDescent="0.35">
      <c r="Q10620" s="218"/>
      <c r="AH10620" s="233"/>
    </row>
    <row r="10621" spans="17:34" x14ac:dyDescent="0.35">
      <c r="Q10621" s="218"/>
      <c r="AH10621" s="233"/>
    </row>
    <row r="10622" spans="17:34" x14ac:dyDescent="0.35">
      <c r="Q10622" s="218"/>
      <c r="AH10622" s="233"/>
    </row>
    <row r="10623" spans="17:34" x14ac:dyDescent="0.35">
      <c r="Q10623" s="218"/>
      <c r="AH10623" s="233"/>
    </row>
    <row r="10624" spans="17:34" x14ac:dyDescent="0.35">
      <c r="Q10624" s="218"/>
      <c r="AH10624" s="233"/>
    </row>
    <row r="10625" spans="17:34" x14ac:dyDescent="0.35">
      <c r="Q10625" s="218"/>
      <c r="AH10625" s="233"/>
    </row>
    <row r="10626" spans="17:34" x14ac:dyDescent="0.35">
      <c r="Q10626" s="218"/>
      <c r="AH10626" s="233"/>
    </row>
    <row r="10627" spans="17:34" x14ac:dyDescent="0.35">
      <c r="Q10627" s="218"/>
      <c r="AH10627" s="233"/>
    </row>
    <row r="10628" spans="17:34" x14ac:dyDescent="0.35">
      <c r="Q10628" s="218"/>
      <c r="AH10628" s="233"/>
    </row>
    <row r="10629" spans="17:34" x14ac:dyDescent="0.35">
      <c r="Q10629" s="218"/>
      <c r="AH10629" s="233"/>
    </row>
    <row r="10630" spans="17:34" x14ac:dyDescent="0.35">
      <c r="Q10630" s="218"/>
      <c r="AH10630" s="233"/>
    </row>
    <row r="10631" spans="17:34" x14ac:dyDescent="0.35">
      <c r="Q10631" s="218"/>
      <c r="AH10631" s="233"/>
    </row>
    <row r="10632" spans="17:34" x14ac:dyDescent="0.35">
      <c r="Q10632" s="218"/>
      <c r="AH10632" s="233"/>
    </row>
    <row r="10633" spans="17:34" x14ac:dyDescent="0.35">
      <c r="Q10633" s="218"/>
      <c r="AH10633" s="233"/>
    </row>
    <row r="10634" spans="17:34" x14ac:dyDescent="0.35">
      <c r="Q10634" s="218"/>
      <c r="AH10634" s="233"/>
    </row>
    <row r="10635" spans="17:34" x14ac:dyDescent="0.35">
      <c r="Q10635" s="218"/>
      <c r="AH10635" s="233"/>
    </row>
    <row r="10636" spans="17:34" x14ac:dyDescent="0.35">
      <c r="Q10636" s="218"/>
      <c r="AH10636" s="233"/>
    </row>
    <row r="10637" spans="17:34" x14ac:dyDescent="0.35">
      <c r="Q10637" s="218"/>
      <c r="AH10637" s="233"/>
    </row>
    <row r="10638" spans="17:34" x14ac:dyDescent="0.35">
      <c r="Q10638" s="218"/>
      <c r="AH10638" s="233"/>
    </row>
    <row r="10639" spans="17:34" x14ac:dyDescent="0.35">
      <c r="Q10639" s="218"/>
      <c r="AH10639" s="233"/>
    </row>
    <row r="10640" spans="17:34" x14ac:dyDescent="0.35">
      <c r="Q10640" s="218"/>
      <c r="AH10640" s="233"/>
    </row>
    <row r="10641" spans="17:34" x14ac:dyDescent="0.35">
      <c r="Q10641" s="218"/>
      <c r="AH10641" s="233"/>
    </row>
    <row r="10642" spans="17:34" x14ac:dyDescent="0.35">
      <c r="Q10642" s="218"/>
      <c r="AH10642" s="233"/>
    </row>
    <row r="10643" spans="17:34" x14ac:dyDescent="0.35">
      <c r="Q10643" s="218"/>
      <c r="AH10643" s="233"/>
    </row>
    <row r="10644" spans="17:34" x14ac:dyDescent="0.35">
      <c r="Q10644" s="218"/>
      <c r="AH10644" s="233"/>
    </row>
    <row r="10645" spans="17:34" x14ac:dyDescent="0.35">
      <c r="Q10645" s="218"/>
      <c r="AH10645" s="233"/>
    </row>
    <row r="10646" spans="17:34" x14ac:dyDescent="0.35">
      <c r="Q10646" s="218"/>
      <c r="AH10646" s="233"/>
    </row>
    <row r="10647" spans="17:34" x14ac:dyDescent="0.35">
      <c r="Q10647" s="218"/>
      <c r="AH10647" s="233"/>
    </row>
    <row r="10648" spans="17:34" x14ac:dyDescent="0.35">
      <c r="Q10648" s="218"/>
      <c r="AH10648" s="233"/>
    </row>
    <row r="10649" spans="17:34" x14ac:dyDescent="0.35">
      <c r="Q10649" s="218"/>
      <c r="AH10649" s="233"/>
    </row>
    <row r="10650" spans="17:34" x14ac:dyDescent="0.35">
      <c r="Q10650" s="218"/>
      <c r="AH10650" s="233"/>
    </row>
    <row r="10651" spans="17:34" x14ac:dyDescent="0.35">
      <c r="Q10651" s="218"/>
      <c r="AH10651" s="233"/>
    </row>
    <row r="10652" spans="17:34" x14ac:dyDescent="0.35">
      <c r="Q10652" s="218"/>
      <c r="AH10652" s="233"/>
    </row>
    <row r="10653" spans="17:34" x14ac:dyDescent="0.35">
      <c r="Q10653" s="218"/>
      <c r="AH10653" s="233"/>
    </row>
    <row r="10654" spans="17:34" x14ac:dyDescent="0.35">
      <c r="Q10654" s="218"/>
      <c r="AH10654" s="233"/>
    </row>
    <row r="10655" spans="17:34" x14ac:dyDescent="0.35">
      <c r="Q10655" s="218"/>
      <c r="AH10655" s="233"/>
    </row>
    <row r="10656" spans="17:34" x14ac:dyDescent="0.35">
      <c r="Q10656" s="218"/>
      <c r="AH10656" s="233"/>
    </row>
    <row r="10657" spans="17:34" x14ac:dyDescent="0.35">
      <c r="Q10657" s="218"/>
      <c r="AH10657" s="233"/>
    </row>
    <row r="10658" spans="17:34" x14ac:dyDescent="0.35">
      <c r="Q10658" s="218"/>
      <c r="AH10658" s="233"/>
    </row>
    <row r="10659" spans="17:34" x14ac:dyDescent="0.35">
      <c r="Q10659" s="218"/>
      <c r="AH10659" s="233"/>
    </row>
    <row r="10660" spans="17:34" x14ac:dyDescent="0.35">
      <c r="Q10660" s="218"/>
      <c r="AH10660" s="233"/>
    </row>
    <row r="10661" spans="17:34" x14ac:dyDescent="0.35">
      <c r="Q10661" s="218"/>
      <c r="AH10661" s="233"/>
    </row>
    <row r="10662" spans="17:34" x14ac:dyDescent="0.35">
      <c r="Q10662" s="218"/>
      <c r="AH10662" s="233"/>
    </row>
    <row r="10663" spans="17:34" x14ac:dyDescent="0.35">
      <c r="Q10663" s="218"/>
      <c r="AH10663" s="233"/>
    </row>
    <row r="10664" spans="17:34" x14ac:dyDescent="0.35">
      <c r="Q10664" s="218"/>
      <c r="AH10664" s="233"/>
    </row>
    <row r="10665" spans="17:34" x14ac:dyDescent="0.35">
      <c r="Q10665" s="218"/>
      <c r="AH10665" s="233"/>
    </row>
    <row r="10666" spans="17:34" x14ac:dyDescent="0.35">
      <c r="Q10666" s="218"/>
      <c r="AH10666" s="233"/>
    </row>
    <row r="10667" spans="17:34" x14ac:dyDescent="0.35">
      <c r="Q10667" s="218"/>
      <c r="AH10667" s="233"/>
    </row>
    <row r="10668" spans="17:34" x14ac:dyDescent="0.35">
      <c r="Q10668" s="218"/>
      <c r="AH10668" s="233"/>
    </row>
    <row r="10669" spans="17:34" x14ac:dyDescent="0.35">
      <c r="Q10669" s="218"/>
      <c r="AH10669" s="233"/>
    </row>
    <row r="10670" spans="17:34" x14ac:dyDescent="0.35">
      <c r="Q10670" s="218"/>
      <c r="AH10670" s="233"/>
    </row>
    <row r="10671" spans="17:34" x14ac:dyDescent="0.35">
      <c r="Q10671" s="218"/>
      <c r="AH10671" s="233"/>
    </row>
    <row r="10672" spans="17:34" x14ac:dyDescent="0.35">
      <c r="Q10672" s="218"/>
      <c r="AH10672" s="233"/>
    </row>
    <row r="10673" spans="17:34" x14ac:dyDescent="0.35">
      <c r="Q10673" s="218"/>
      <c r="AH10673" s="233"/>
    </row>
    <row r="10674" spans="17:34" x14ac:dyDescent="0.35">
      <c r="Q10674" s="218"/>
      <c r="AH10674" s="233"/>
    </row>
    <row r="10675" spans="17:34" x14ac:dyDescent="0.35">
      <c r="Q10675" s="218"/>
      <c r="AH10675" s="233"/>
    </row>
    <row r="10676" spans="17:34" x14ac:dyDescent="0.35">
      <c r="Q10676" s="218"/>
      <c r="AH10676" s="233"/>
    </row>
    <row r="10677" spans="17:34" x14ac:dyDescent="0.35">
      <c r="Q10677" s="218"/>
      <c r="AH10677" s="233"/>
    </row>
    <row r="10678" spans="17:34" x14ac:dyDescent="0.35">
      <c r="Q10678" s="218"/>
      <c r="AH10678" s="233"/>
    </row>
    <row r="10679" spans="17:34" x14ac:dyDescent="0.35">
      <c r="Q10679" s="218"/>
      <c r="AH10679" s="233"/>
    </row>
    <row r="10680" spans="17:34" x14ac:dyDescent="0.35">
      <c r="Q10680" s="218"/>
      <c r="AH10680" s="233"/>
    </row>
    <row r="10681" spans="17:34" x14ac:dyDescent="0.35">
      <c r="Q10681" s="218"/>
      <c r="AH10681" s="233"/>
    </row>
    <row r="10682" spans="17:34" x14ac:dyDescent="0.35">
      <c r="Q10682" s="218"/>
      <c r="AH10682" s="233"/>
    </row>
    <row r="10683" spans="17:34" x14ac:dyDescent="0.35">
      <c r="Q10683" s="218"/>
      <c r="AH10683" s="233"/>
    </row>
    <row r="10684" spans="17:34" x14ac:dyDescent="0.35">
      <c r="Q10684" s="218"/>
      <c r="AH10684" s="233"/>
    </row>
    <row r="10685" spans="17:34" x14ac:dyDescent="0.35">
      <c r="Q10685" s="218"/>
      <c r="AH10685" s="233"/>
    </row>
    <row r="10686" spans="17:34" x14ac:dyDescent="0.35">
      <c r="Q10686" s="218"/>
      <c r="AH10686" s="233"/>
    </row>
    <row r="10687" spans="17:34" x14ac:dyDescent="0.35">
      <c r="Q10687" s="218"/>
      <c r="AH10687" s="233"/>
    </row>
    <row r="10688" spans="17:34" x14ac:dyDescent="0.35">
      <c r="Q10688" s="218"/>
      <c r="AH10688" s="233"/>
    </row>
    <row r="10689" spans="17:34" x14ac:dyDescent="0.35">
      <c r="Q10689" s="218"/>
      <c r="AH10689" s="233"/>
    </row>
    <row r="10690" spans="17:34" x14ac:dyDescent="0.35">
      <c r="Q10690" s="218"/>
      <c r="AH10690" s="233"/>
    </row>
    <row r="10691" spans="17:34" x14ac:dyDescent="0.35">
      <c r="Q10691" s="218"/>
      <c r="AH10691" s="233"/>
    </row>
    <row r="10692" spans="17:34" x14ac:dyDescent="0.35">
      <c r="Q10692" s="218"/>
      <c r="AH10692" s="233"/>
    </row>
    <row r="10693" spans="17:34" x14ac:dyDescent="0.35">
      <c r="Q10693" s="218"/>
      <c r="AH10693" s="233"/>
    </row>
    <row r="10694" spans="17:34" x14ac:dyDescent="0.35">
      <c r="Q10694" s="218"/>
      <c r="AH10694" s="233"/>
    </row>
    <row r="10695" spans="17:34" x14ac:dyDescent="0.35">
      <c r="Q10695" s="218"/>
      <c r="AH10695" s="233"/>
    </row>
    <row r="10696" spans="17:34" x14ac:dyDescent="0.35">
      <c r="Q10696" s="218"/>
      <c r="AH10696" s="233"/>
    </row>
    <row r="10697" spans="17:34" x14ac:dyDescent="0.35">
      <c r="Q10697" s="218"/>
      <c r="AH10697" s="233"/>
    </row>
    <row r="10698" spans="17:34" x14ac:dyDescent="0.35">
      <c r="Q10698" s="218"/>
      <c r="AH10698" s="233"/>
    </row>
    <row r="10699" spans="17:34" x14ac:dyDescent="0.35">
      <c r="Q10699" s="218"/>
      <c r="AH10699" s="233"/>
    </row>
    <row r="10700" spans="17:34" x14ac:dyDescent="0.35">
      <c r="Q10700" s="218"/>
      <c r="AH10700" s="233"/>
    </row>
    <row r="10701" spans="17:34" x14ac:dyDescent="0.35">
      <c r="Q10701" s="218"/>
      <c r="AH10701" s="233"/>
    </row>
    <row r="10702" spans="17:34" x14ac:dyDescent="0.35">
      <c r="Q10702" s="218"/>
      <c r="AH10702" s="233"/>
    </row>
    <row r="10703" spans="17:34" x14ac:dyDescent="0.35">
      <c r="Q10703" s="218"/>
      <c r="AH10703" s="233"/>
    </row>
    <row r="10704" spans="17:34" x14ac:dyDescent="0.35">
      <c r="Q10704" s="218"/>
      <c r="AH10704" s="233"/>
    </row>
    <row r="10705" spans="17:34" x14ac:dyDescent="0.35">
      <c r="Q10705" s="218"/>
      <c r="AH10705" s="233"/>
    </row>
    <row r="10706" spans="17:34" x14ac:dyDescent="0.35">
      <c r="Q10706" s="218"/>
      <c r="AH10706" s="233"/>
    </row>
    <row r="10707" spans="17:34" x14ac:dyDescent="0.35">
      <c r="Q10707" s="218"/>
      <c r="AH10707" s="233"/>
    </row>
    <row r="10708" spans="17:34" x14ac:dyDescent="0.35">
      <c r="Q10708" s="218"/>
      <c r="AH10708" s="233"/>
    </row>
    <row r="10709" spans="17:34" x14ac:dyDescent="0.35">
      <c r="Q10709" s="218"/>
      <c r="AH10709" s="233"/>
    </row>
    <row r="10710" spans="17:34" x14ac:dyDescent="0.35">
      <c r="Q10710" s="218"/>
      <c r="AH10710" s="233"/>
    </row>
    <row r="10711" spans="17:34" x14ac:dyDescent="0.35">
      <c r="Q10711" s="218"/>
      <c r="AH10711" s="233"/>
    </row>
    <row r="10712" spans="17:34" x14ac:dyDescent="0.35">
      <c r="Q10712" s="218"/>
      <c r="AH10712" s="233"/>
    </row>
    <row r="10713" spans="17:34" x14ac:dyDescent="0.35">
      <c r="Q10713" s="218"/>
      <c r="AH10713" s="233"/>
    </row>
    <row r="10714" spans="17:34" x14ac:dyDescent="0.35">
      <c r="Q10714" s="218"/>
      <c r="AH10714" s="233"/>
    </row>
    <row r="10715" spans="17:34" x14ac:dyDescent="0.35">
      <c r="Q10715" s="218"/>
      <c r="AH10715" s="233"/>
    </row>
    <row r="10716" spans="17:34" x14ac:dyDescent="0.35">
      <c r="Q10716" s="218"/>
      <c r="AH10716" s="233"/>
    </row>
    <row r="10717" spans="17:34" x14ac:dyDescent="0.35">
      <c r="Q10717" s="218"/>
      <c r="AH10717" s="233"/>
    </row>
    <row r="10718" spans="17:34" x14ac:dyDescent="0.35">
      <c r="Q10718" s="218"/>
      <c r="AH10718" s="233"/>
    </row>
    <row r="10719" spans="17:34" x14ac:dyDescent="0.35">
      <c r="Q10719" s="218"/>
      <c r="AH10719" s="233"/>
    </row>
    <row r="10720" spans="17:34" x14ac:dyDescent="0.35">
      <c r="Q10720" s="218"/>
      <c r="AH10720" s="233"/>
    </row>
    <row r="10721" spans="17:34" x14ac:dyDescent="0.35">
      <c r="Q10721" s="218"/>
      <c r="AH10721" s="233"/>
    </row>
    <row r="10722" spans="17:34" x14ac:dyDescent="0.35">
      <c r="Q10722" s="218"/>
      <c r="AH10722" s="233"/>
    </row>
    <row r="10723" spans="17:34" x14ac:dyDescent="0.35">
      <c r="Q10723" s="218"/>
      <c r="AH10723" s="233"/>
    </row>
    <row r="10724" spans="17:34" x14ac:dyDescent="0.35">
      <c r="Q10724" s="218"/>
      <c r="AH10724" s="233"/>
    </row>
    <row r="10725" spans="17:34" x14ac:dyDescent="0.35">
      <c r="Q10725" s="218"/>
      <c r="AH10725" s="233"/>
    </row>
    <row r="10726" spans="17:34" x14ac:dyDescent="0.35">
      <c r="Q10726" s="218"/>
      <c r="AH10726" s="233"/>
    </row>
    <row r="10727" spans="17:34" x14ac:dyDescent="0.35">
      <c r="Q10727" s="218"/>
      <c r="AH10727" s="233"/>
    </row>
    <row r="10728" spans="17:34" x14ac:dyDescent="0.35">
      <c r="Q10728" s="218"/>
      <c r="AH10728" s="233"/>
    </row>
    <row r="10729" spans="17:34" x14ac:dyDescent="0.35">
      <c r="Q10729" s="218"/>
      <c r="AH10729" s="233"/>
    </row>
    <row r="10730" spans="17:34" x14ac:dyDescent="0.35">
      <c r="Q10730" s="218"/>
      <c r="AH10730" s="233"/>
    </row>
    <row r="10731" spans="17:34" x14ac:dyDescent="0.35">
      <c r="Q10731" s="218"/>
      <c r="AH10731" s="233"/>
    </row>
    <row r="10732" spans="17:34" x14ac:dyDescent="0.35">
      <c r="Q10732" s="218"/>
      <c r="AH10732" s="233"/>
    </row>
    <row r="10733" spans="17:34" x14ac:dyDescent="0.35">
      <c r="Q10733" s="218"/>
      <c r="AH10733" s="233"/>
    </row>
    <row r="10734" spans="17:34" x14ac:dyDescent="0.35">
      <c r="Q10734" s="218"/>
      <c r="AH10734" s="233"/>
    </row>
    <row r="10735" spans="17:34" x14ac:dyDescent="0.35">
      <c r="Q10735" s="218"/>
      <c r="AH10735" s="233"/>
    </row>
    <row r="10736" spans="17:34" x14ac:dyDescent="0.35">
      <c r="Q10736" s="218"/>
      <c r="AH10736" s="233"/>
    </row>
    <row r="10737" spans="17:34" x14ac:dyDescent="0.35">
      <c r="Q10737" s="218"/>
      <c r="AH10737" s="233"/>
    </row>
    <row r="10738" spans="17:34" x14ac:dyDescent="0.35">
      <c r="Q10738" s="218"/>
      <c r="AH10738" s="233"/>
    </row>
    <row r="10739" spans="17:34" x14ac:dyDescent="0.35">
      <c r="Q10739" s="218"/>
      <c r="AH10739" s="233"/>
    </row>
    <row r="10740" spans="17:34" x14ac:dyDescent="0.35">
      <c r="Q10740" s="218"/>
      <c r="AH10740" s="233"/>
    </row>
    <row r="10741" spans="17:34" x14ac:dyDescent="0.35">
      <c r="Q10741" s="218"/>
      <c r="AH10741" s="233"/>
    </row>
    <row r="10742" spans="17:34" x14ac:dyDescent="0.35">
      <c r="Q10742" s="218"/>
      <c r="AH10742" s="233"/>
    </row>
    <row r="10743" spans="17:34" x14ac:dyDescent="0.35">
      <c r="Q10743" s="218"/>
      <c r="AH10743" s="233"/>
    </row>
    <row r="10744" spans="17:34" x14ac:dyDescent="0.35">
      <c r="Q10744" s="218"/>
      <c r="AH10744" s="233"/>
    </row>
    <row r="10745" spans="17:34" x14ac:dyDescent="0.35">
      <c r="Q10745" s="218"/>
      <c r="AH10745" s="233"/>
    </row>
    <row r="10746" spans="17:34" x14ac:dyDescent="0.35">
      <c r="Q10746" s="218"/>
      <c r="AH10746" s="233"/>
    </row>
    <row r="10747" spans="17:34" x14ac:dyDescent="0.35">
      <c r="Q10747" s="218"/>
      <c r="AH10747" s="233"/>
    </row>
    <row r="10748" spans="17:34" x14ac:dyDescent="0.35">
      <c r="Q10748" s="218"/>
      <c r="AH10748" s="233"/>
    </row>
    <row r="10749" spans="17:34" x14ac:dyDescent="0.35">
      <c r="Q10749" s="218"/>
      <c r="AH10749" s="233"/>
    </row>
    <row r="10750" spans="17:34" x14ac:dyDescent="0.35">
      <c r="Q10750" s="218"/>
      <c r="AH10750" s="233"/>
    </row>
    <row r="10751" spans="17:34" x14ac:dyDescent="0.35">
      <c r="Q10751" s="218"/>
      <c r="AH10751" s="233"/>
    </row>
    <row r="10752" spans="17:34" x14ac:dyDescent="0.35">
      <c r="Q10752" s="218"/>
      <c r="AH10752" s="233"/>
    </row>
    <row r="10753" spans="17:34" x14ac:dyDescent="0.35">
      <c r="Q10753" s="218"/>
      <c r="AH10753" s="233"/>
    </row>
    <row r="10754" spans="17:34" x14ac:dyDescent="0.35">
      <c r="Q10754" s="218"/>
      <c r="AH10754" s="233"/>
    </row>
    <row r="10755" spans="17:34" x14ac:dyDescent="0.35">
      <c r="Q10755" s="218"/>
      <c r="AH10755" s="233"/>
    </row>
    <row r="10756" spans="17:34" x14ac:dyDescent="0.35">
      <c r="Q10756" s="218"/>
      <c r="AH10756" s="233"/>
    </row>
    <row r="10757" spans="17:34" x14ac:dyDescent="0.35">
      <c r="Q10757" s="218"/>
      <c r="AH10757" s="233"/>
    </row>
    <row r="10758" spans="17:34" x14ac:dyDescent="0.35">
      <c r="Q10758" s="218"/>
      <c r="AH10758" s="233"/>
    </row>
    <row r="10759" spans="17:34" x14ac:dyDescent="0.35">
      <c r="Q10759" s="218"/>
      <c r="AH10759" s="233"/>
    </row>
    <row r="10760" spans="17:34" x14ac:dyDescent="0.35">
      <c r="Q10760" s="218"/>
      <c r="AH10760" s="233"/>
    </row>
    <row r="10761" spans="17:34" x14ac:dyDescent="0.35">
      <c r="Q10761" s="218"/>
      <c r="AH10761" s="233"/>
    </row>
    <row r="10762" spans="17:34" x14ac:dyDescent="0.35">
      <c r="Q10762" s="218"/>
      <c r="AH10762" s="233"/>
    </row>
    <row r="10763" spans="17:34" x14ac:dyDescent="0.35">
      <c r="Q10763" s="218"/>
      <c r="AH10763" s="233"/>
    </row>
    <row r="10764" spans="17:34" x14ac:dyDescent="0.35">
      <c r="Q10764" s="218"/>
      <c r="AH10764" s="233"/>
    </row>
    <row r="10765" spans="17:34" x14ac:dyDescent="0.35">
      <c r="Q10765" s="218"/>
      <c r="AH10765" s="233"/>
    </row>
    <row r="10766" spans="17:34" x14ac:dyDescent="0.35">
      <c r="Q10766" s="218"/>
      <c r="AH10766" s="233"/>
    </row>
    <row r="10767" spans="17:34" x14ac:dyDescent="0.35">
      <c r="Q10767" s="218"/>
      <c r="AH10767" s="233"/>
    </row>
    <row r="10768" spans="17:34" x14ac:dyDescent="0.35">
      <c r="Q10768" s="218"/>
      <c r="AH10768" s="233"/>
    </row>
    <row r="10769" spans="17:34" x14ac:dyDescent="0.35">
      <c r="Q10769" s="218"/>
      <c r="AH10769" s="233"/>
    </row>
    <row r="10770" spans="17:34" x14ac:dyDescent="0.35">
      <c r="Q10770" s="218"/>
      <c r="AH10770" s="233"/>
    </row>
    <row r="10771" spans="17:34" x14ac:dyDescent="0.35">
      <c r="Q10771" s="218"/>
      <c r="AH10771" s="233"/>
    </row>
    <row r="10772" spans="17:34" x14ac:dyDescent="0.35">
      <c r="Q10772" s="218"/>
      <c r="AH10772" s="233"/>
    </row>
    <row r="10773" spans="17:34" x14ac:dyDescent="0.35">
      <c r="Q10773" s="218"/>
      <c r="AH10773" s="233"/>
    </row>
    <row r="10774" spans="17:34" x14ac:dyDescent="0.35">
      <c r="Q10774" s="218"/>
      <c r="AH10774" s="233"/>
    </row>
    <row r="10775" spans="17:34" x14ac:dyDescent="0.35">
      <c r="Q10775" s="218"/>
      <c r="AH10775" s="233"/>
    </row>
    <row r="10776" spans="17:34" x14ac:dyDescent="0.35">
      <c r="Q10776" s="218"/>
      <c r="AH10776" s="233"/>
    </row>
    <row r="10777" spans="17:34" x14ac:dyDescent="0.35">
      <c r="Q10777" s="218"/>
      <c r="AH10777" s="233"/>
    </row>
    <row r="10778" spans="17:34" x14ac:dyDescent="0.35">
      <c r="Q10778" s="218"/>
      <c r="AH10778" s="233"/>
    </row>
    <row r="10779" spans="17:34" x14ac:dyDescent="0.35">
      <c r="Q10779" s="218"/>
      <c r="AH10779" s="233"/>
    </row>
    <row r="10780" spans="17:34" x14ac:dyDescent="0.35">
      <c r="Q10780" s="218"/>
      <c r="AH10780" s="233"/>
    </row>
    <row r="10781" spans="17:34" x14ac:dyDescent="0.35">
      <c r="Q10781" s="218"/>
      <c r="AH10781" s="233"/>
    </row>
    <row r="10782" spans="17:34" x14ac:dyDescent="0.35">
      <c r="Q10782" s="218"/>
      <c r="AH10782" s="233"/>
    </row>
    <row r="10783" spans="17:34" x14ac:dyDescent="0.35">
      <c r="Q10783" s="218"/>
      <c r="AH10783" s="233"/>
    </row>
    <row r="10784" spans="17:34" x14ac:dyDescent="0.35">
      <c r="Q10784" s="218"/>
      <c r="AH10784" s="233"/>
    </row>
    <row r="10785" spans="17:34" x14ac:dyDescent="0.35">
      <c r="Q10785" s="218"/>
      <c r="AH10785" s="233"/>
    </row>
    <row r="10786" spans="17:34" x14ac:dyDescent="0.35">
      <c r="Q10786" s="218"/>
      <c r="AH10786" s="233"/>
    </row>
    <row r="10787" spans="17:34" x14ac:dyDescent="0.35">
      <c r="Q10787" s="218"/>
      <c r="AH10787" s="233"/>
    </row>
    <row r="10788" spans="17:34" x14ac:dyDescent="0.35">
      <c r="Q10788" s="218"/>
      <c r="AH10788" s="233"/>
    </row>
    <row r="10789" spans="17:34" x14ac:dyDescent="0.35">
      <c r="Q10789" s="218"/>
      <c r="AH10789" s="233"/>
    </row>
    <row r="10790" spans="17:34" x14ac:dyDescent="0.35">
      <c r="Q10790" s="218"/>
      <c r="AH10790" s="233"/>
    </row>
    <row r="10791" spans="17:34" x14ac:dyDescent="0.35">
      <c r="Q10791" s="218"/>
      <c r="AH10791" s="233"/>
    </row>
    <row r="10792" spans="17:34" x14ac:dyDescent="0.35">
      <c r="Q10792" s="218"/>
      <c r="AH10792" s="233"/>
    </row>
    <row r="10793" spans="17:34" x14ac:dyDescent="0.35">
      <c r="Q10793" s="218"/>
      <c r="AH10793" s="233"/>
    </row>
    <row r="10794" spans="17:34" x14ac:dyDescent="0.35">
      <c r="Q10794" s="218"/>
      <c r="AH10794" s="233"/>
    </row>
    <row r="10795" spans="17:34" x14ac:dyDescent="0.35">
      <c r="Q10795" s="218"/>
      <c r="AH10795" s="233"/>
    </row>
    <row r="10796" spans="17:34" x14ac:dyDescent="0.35">
      <c r="Q10796" s="218"/>
      <c r="AH10796" s="233"/>
    </row>
    <row r="10797" spans="17:34" x14ac:dyDescent="0.35">
      <c r="Q10797" s="218"/>
      <c r="AH10797" s="233"/>
    </row>
    <row r="10798" spans="17:34" x14ac:dyDescent="0.35">
      <c r="Q10798" s="218"/>
      <c r="AH10798" s="233"/>
    </row>
    <row r="10799" spans="17:34" x14ac:dyDescent="0.35">
      <c r="Q10799" s="218"/>
      <c r="AH10799" s="233"/>
    </row>
    <row r="10800" spans="17:34" x14ac:dyDescent="0.35">
      <c r="Q10800" s="218"/>
      <c r="AH10800" s="233"/>
    </row>
    <row r="10801" spans="17:34" x14ac:dyDescent="0.35">
      <c r="Q10801" s="218"/>
      <c r="AH10801" s="233"/>
    </row>
    <row r="10802" spans="17:34" x14ac:dyDescent="0.35">
      <c r="Q10802" s="218"/>
      <c r="AH10802" s="233"/>
    </row>
    <row r="10803" spans="17:34" x14ac:dyDescent="0.35">
      <c r="Q10803" s="218"/>
      <c r="AH10803" s="233"/>
    </row>
    <row r="10804" spans="17:34" x14ac:dyDescent="0.35">
      <c r="Q10804" s="218"/>
      <c r="AH10804" s="233"/>
    </row>
    <row r="10805" spans="17:34" x14ac:dyDescent="0.35">
      <c r="Q10805" s="218"/>
      <c r="AH10805" s="233"/>
    </row>
    <row r="10806" spans="17:34" x14ac:dyDescent="0.35">
      <c r="Q10806" s="218"/>
      <c r="AH10806" s="233"/>
    </row>
    <row r="10807" spans="17:34" x14ac:dyDescent="0.35">
      <c r="Q10807" s="218"/>
      <c r="AH10807" s="233"/>
    </row>
    <row r="10808" spans="17:34" x14ac:dyDescent="0.35">
      <c r="Q10808" s="218"/>
      <c r="AH10808" s="233"/>
    </row>
    <row r="10809" spans="17:34" x14ac:dyDescent="0.35">
      <c r="Q10809" s="218"/>
      <c r="AH10809" s="233"/>
    </row>
    <row r="10810" spans="17:34" x14ac:dyDescent="0.35">
      <c r="Q10810" s="218"/>
      <c r="AH10810" s="233"/>
    </row>
    <row r="10811" spans="17:34" x14ac:dyDescent="0.35">
      <c r="Q10811" s="218"/>
      <c r="AH10811" s="233"/>
    </row>
    <row r="10812" spans="17:34" x14ac:dyDescent="0.35">
      <c r="Q10812" s="218"/>
      <c r="AH10812" s="233"/>
    </row>
    <row r="10813" spans="17:34" x14ac:dyDescent="0.35">
      <c r="Q10813" s="218"/>
      <c r="AH10813" s="233"/>
    </row>
    <row r="10814" spans="17:34" x14ac:dyDescent="0.35">
      <c r="Q10814" s="218"/>
      <c r="AH10814" s="233"/>
    </row>
    <row r="10815" spans="17:34" x14ac:dyDescent="0.35">
      <c r="Q10815" s="218"/>
      <c r="AH10815" s="233"/>
    </row>
    <row r="10816" spans="17:34" x14ac:dyDescent="0.35">
      <c r="Q10816" s="218"/>
      <c r="AH10816" s="233"/>
    </row>
    <row r="10817" spans="17:34" x14ac:dyDescent="0.35">
      <c r="Q10817" s="218"/>
      <c r="AH10817" s="233"/>
    </row>
    <row r="10818" spans="17:34" x14ac:dyDescent="0.35">
      <c r="Q10818" s="218"/>
      <c r="AH10818" s="233"/>
    </row>
    <row r="10819" spans="17:34" x14ac:dyDescent="0.35">
      <c r="Q10819" s="218"/>
      <c r="AH10819" s="233"/>
    </row>
    <row r="10820" spans="17:34" x14ac:dyDescent="0.35">
      <c r="Q10820" s="218"/>
      <c r="AH10820" s="233"/>
    </row>
    <row r="10821" spans="17:34" x14ac:dyDescent="0.35">
      <c r="Q10821" s="218"/>
      <c r="AH10821" s="233"/>
    </row>
    <row r="10822" spans="17:34" x14ac:dyDescent="0.35">
      <c r="Q10822" s="218"/>
      <c r="AH10822" s="233"/>
    </row>
    <row r="10823" spans="17:34" x14ac:dyDescent="0.35">
      <c r="Q10823" s="218"/>
      <c r="AH10823" s="233"/>
    </row>
    <row r="10824" spans="17:34" x14ac:dyDescent="0.35">
      <c r="Q10824" s="218"/>
      <c r="AH10824" s="233"/>
    </row>
    <row r="10825" spans="17:34" x14ac:dyDescent="0.35">
      <c r="Q10825" s="218"/>
      <c r="AH10825" s="233"/>
    </row>
    <row r="10826" spans="17:34" x14ac:dyDescent="0.35">
      <c r="Q10826" s="218"/>
      <c r="AH10826" s="233"/>
    </row>
    <row r="10827" spans="17:34" x14ac:dyDescent="0.35">
      <c r="Q10827" s="218"/>
      <c r="AH10827" s="233"/>
    </row>
    <row r="10828" spans="17:34" x14ac:dyDescent="0.35">
      <c r="Q10828" s="218"/>
      <c r="AH10828" s="233"/>
    </row>
    <row r="10829" spans="17:34" x14ac:dyDescent="0.35">
      <c r="Q10829" s="218"/>
      <c r="AH10829" s="233"/>
    </row>
    <row r="10830" spans="17:34" x14ac:dyDescent="0.35">
      <c r="Q10830" s="218"/>
      <c r="AH10830" s="233"/>
    </row>
    <row r="10831" spans="17:34" x14ac:dyDescent="0.35">
      <c r="Q10831" s="218"/>
      <c r="AH10831" s="233"/>
    </row>
    <row r="10832" spans="17:34" x14ac:dyDescent="0.35">
      <c r="Q10832" s="218"/>
      <c r="AH10832" s="233"/>
    </row>
    <row r="10833" spans="17:34" x14ac:dyDescent="0.35">
      <c r="Q10833" s="218"/>
      <c r="AH10833" s="233"/>
    </row>
    <row r="10834" spans="17:34" x14ac:dyDescent="0.35">
      <c r="Q10834" s="218"/>
      <c r="AH10834" s="233"/>
    </row>
    <row r="10835" spans="17:34" x14ac:dyDescent="0.35">
      <c r="Q10835" s="218"/>
      <c r="AH10835" s="233"/>
    </row>
    <row r="10836" spans="17:34" x14ac:dyDescent="0.35">
      <c r="Q10836" s="218"/>
      <c r="AH10836" s="233"/>
    </row>
    <row r="10837" spans="17:34" x14ac:dyDescent="0.35">
      <c r="Q10837" s="218"/>
      <c r="AH10837" s="233"/>
    </row>
    <row r="10838" spans="17:34" x14ac:dyDescent="0.35">
      <c r="Q10838" s="218"/>
      <c r="AH10838" s="233"/>
    </row>
    <row r="10839" spans="17:34" x14ac:dyDescent="0.35">
      <c r="Q10839" s="218"/>
      <c r="AH10839" s="233"/>
    </row>
    <row r="10840" spans="17:34" x14ac:dyDescent="0.35">
      <c r="Q10840" s="218"/>
      <c r="AH10840" s="233"/>
    </row>
    <row r="10841" spans="17:34" x14ac:dyDescent="0.35">
      <c r="Q10841" s="218"/>
      <c r="AH10841" s="233"/>
    </row>
    <row r="10842" spans="17:34" x14ac:dyDescent="0.35">
      <c r="Q10842" s="218"/>
      <c r="AH10842" s="233"/>
    </row>
    <row r="10843" spans="17:34" x14ac:dyDescent="0.35">
      <c r="Q10843" s="218"/>
      <c r="AH10843" s="233"/>
    </row>
    <row r="10844" spans="17:34" x14ac:dyDescent="0.35">
      <c r="Q10844" s="218"/>
      <c r="AH10844" s="233"/>
    </row>
    <row r="10845" spans="17:34" x14ac:dyDescent="0.35">
      <c r="Q10845" s="218"/>
      <c r="AH10845" s="233"/>
    </row>
    <row r="10846" spans="17:34" x14ac:dyDescent="0.35">
      <c r="Q10846" s="218"/>
      <c r="AH10846" s="233"/>
    </row>
    <row r="10847" spans="17:34" x14ac:dyDescent="0.35">
      <c r="Q10847" s="218"/>
      <c r="AH10847" s="233"/>
    </row>
    <row r="10848" spans="17:34" x14ac:dyDescent="0.35">
      <c r="Q10848" s="218"/>
      <c r="AH10848" s="233"/>
    </row>
    <row r="10849" spans="17:34" x14ac:dyDescent="0.35">
      <c r="Q10849" s="218"/>
      <c r="AH10849" s="233"/>
    </row>
    <row r="10850" spans="17:34" x14ac:dyDescent="0.35">
      <c r="Q10850" s="218"/>
      <c r="AH10850" s="233"/>
    </row>
    <row r="10851" spans="17:34" x14ac:dyDescent="0.35">
      <c r="Q10851" s="218"/>
      <c r="AH10851" s="233"/>
    </row>
    <row r="10852" spans="17:34" x14ac:dyDescent="0.35">
      <c r="Q10852" s="218"/>
      <c r="AH10852" s="233"/>
    </row>
    <row r="10853" spans="17:34" x14ac:dyDescent="0.35">
      <c r="Q10853" s="218"/>
      <c r="AH10853" s="233"/>
    </row>
    <row r="10854" spans="17:34" x14ac:dyDescent="0.35">
      <c r="Q10854" s="218"/>
      <c r="AH10854" s="233"/>
    </row>
    <row r="10855" spans="17:34" x14ac:dyDescent="0.35">
      <c r="Q10855" s="218"/>
      <c r="AH10855" s="233"/>
    </row>
    <row r="10856" spans="17:34" x14ac:dyDescent="0.35">
      <c r="Q10856" s="218"/>
      <c r="AH10856" s="233"/>
    </row>
    <row r="10857" spans="17:34" x14ac:dyDescent="0.35">
      <c r="Q10857" s="218"/>
      <c r="AH10857" s="233"/>
    </row>
    <row r="10858" spans="17:34" x14ac:dyDescent="0.35">
      <c r="Q10858" s="218"/>
      <c r="AH10858" s="233"/>
    </row>
    <row r="10859" spans="17:34" x14ac:dyDescent="0.35">
      <c r="Q10859" s="218"/>
      <c r="AH10859" s="233"/>
    </row>
    <row r="10860" spans="17:34" x14ac:dyDescent="0.35">
      <c r="Q10860" s="218"/>
      <c r="AH10860" s="233"/>
    </row>
    <row r="10861" spans="17:34" x14ac:dyDescent="0.35">
      <c r="Q10861" s="218"/>
      <c r="AH10861" s="233"/>
    </row>
    <row r="10862" spans="17:34" x14ac:dyDescent="0.35">
      <c r="Q10862" s="218"/>
      <c r="AH10862" s="233"/>
    </row>
    <row r="10863" spans="17:34" x14ac:dyDescent="0.35">
      <c r="Q10863" s="218"/>
      <c r="AH10863" s="233"/>
    </row>
    <row r="10864" spans="17:34" x14ac:dyDescent="0.35">
      <c r="Q10864" s="218"/>
      <c r="AH10864" s="233"/>
    </row>
    <row r="10865" spans="17:34" x14ac:dyDescent="0.35">
      <c r="Q10865" s="218"/>
      <c r="AH10865" s="233"/>
    </row>
    <row r="10866" spans="17:34" x14ac:dyDescent="0.35">
      <c r="Q10866" s="218"/>
      <c r="AH10866" s="233"/>
    </row>
    <row r="10867" spans="17:34" x14ac:dyDescent="0.35">
      <c r="Q10867" s="218"/>
      <c r="AH10867" s="233"/>
    </row>
    <row r="10868" spans="17:34" x14ac:dyDescent="0.35">
      <c r="Q10868" s="218"/>
      <c r="AH10868" s="233"/>
    </row>
    <row r="10869" spans="17:34" x14ac:dyDescent="0.35">
      <c r="Q10869" s="218"/>
      <c r="AH10869" s="233"/>
    </row>
    <row r="10870" spans="17:34" x14ac:dyDescent="0.35">
      <c r="Q10870" s="218"/>
      <c r="AH10870" s="233"/>
    </row>
    <row r="10871" spans="17:34" x14ac:dyDescent="0.35">
      <c r="Q10871" s="218"/>
      <c r="AH10871" s="233"/>
    </row>
    <row r="10872" spans="17:34" x14ac:dyDescent="0.35">
      <c r="Q10872" s="218"/>
      <c r="AH10872" s="233"/>
    </row>
    <row r="10873" spans="17:34" x14ac:dyDescent="0.35">
      <c r="Q10873" s="218"/>
      <c r="AH10873" s="233"/>
    </row>
    <row r="10874" spans="17:34" x14ac:dyDescent="0.35">
      <c r="Q10874" s="218"/>
      <c r="AH10874" s="233"/>
    </row>
    <row r="10875" spans="17:34" x14ac:dyDescent="0.35">
      <c r="Q10875" s="218"/>
      <c r="AH10875" s="233"/>
    </row>
    <row r="10876" spans="17:34" x14ac:dyDescent="0.35">
      <c r="Q10876" s="218"/>
      <c r="AH10876" s="233"/>
    </row>
    <row r="10877" spans="17:34" x14ac:dyDescent="0.35">
      <c r="Q10877" s="218"/>
      <c r="AH10877" s="233"/>
    </row>
    <row r="10878" spans="17:34" x14ac:dyDescent="0.35">
      <c r="Q10878" s="218"/>
      <c r="AH10878" s="233"/>
    </row>
    <row r="10879" spans="17:34" x14ac:dyDescent="0.35">
      <c r="Q10879" s="218"/>
      <c r="AH10879" s="233"/>
    </row>
    <row r="10880" spans="17:34" x14ac:dyDescent="0.35">
      <c r="Q10880" s="218"/>
      <c r="AH10880" s="233"/>
    </row>
    <row r="10881" spans="17:34" x14ac:dyDescent="0.35">
      <c r="Q10881" s="218"/>
      <c r="AH10881" s="233"/>
    </row>
    <row r="10882" spans="17:34" x14ac:dyDescent="0.35">
      <c r="Q10882" s="218"/>
      <c r="AH10882" s="233"/>
    </row>
    <row r="10883" spans="17:34" x14ac:dyDescent="0.35">
      <c r="Q10883" s="218"/>
      <c r="AH10883" s="233"/>
    </row>
    <row r="10884" spans="17:34" x14ac:dyDescent="0.35">
      <c r="Q10884" s="218"/>
      <c r="AH10884" s="233"/>
    </row>
    <row r="10885" spans="17:34" x14ac:dyDescent="0.35">
      <c r="Q10885" s="218"/>
      <c r="AH10885" s="233"/>
    </row>
    <row r="10886" spans="17:34" x14ac:dyDescent="0.35">
      <c r="Q10886" s="218"/>
      <c r="AH10886" s="233"/>
    </row>
    <row r="10887" spans="17:34" x14ac:dyDescent="0.35">
      <c r="Q10887" s="218"/>
      <c r="AH10887" s="233"/>
    </row>
    <row r="10888" spans="17:34" x14ac:dyDescent="0.35">
      <c r="Q10888" s="218"/>
      <c r="AH10888" s="233"/>
    </row>
    <row r="10889" spans="17:34" x14ac:dyDescent="0.35">
      <c r="Q10889" s="218"/>
      <c r="AH10889" s="233"/>
    </row>
    <row r="10890" spans="17:34" x14ac:dyDescent="0.35">
      <c r="Q10890" s="218"/>
      <c r="AH10890" s="233"/>
    </row>
    <row r="10891" spans="17:34" x14ac:dyDescent="0.35">
      <c r="Q10891" s="218"/>
      <c r="AH10891" s="233"/>
    </row>
    <row r="10892" spans="17:34" x14ac:dyDescent="0.35">
      <c r="Q10892" s="218"/>
      <c r="AH10892" s="233"/>
    </row>
    <row r="10893" spans="17:34" x14ac:dyDescent="0.35">
      <c r="Q10893" s="218"/>
      <c r="AH10893" s="233"/>
    </row>
    <row r="10894" spans="17:34" x14ac:dyDescent="0.35">
      <c r="Q10894" s="218"/>
      <c r="AH10894" s="233"/>
    </row>
    <row r="10895" spans="17:34" x14ac:dyDescent="0.35">
      <c r="Q10895" s="218"/>
      <c r="AH10895" s="233"/>
    </row>
    <row r="10896" spans="17:34" x14ac:dyDescent="0.35">
      <c r="Q10896" s="218"/>
      <c r="AH10896" s="233"/>
    </row>
    <row r="10897" spans="17:34" x14ac:dyDescent="0.35">
      <c r="Q10897" s="218"/>
      <c r="AH10897" s="233"/>
    </row>
    <row r="10898" spans="17:34" x14ac:dyDescent="0.35">
      <c r="Q10898" s="218"/>
      <c r="AH10898" s="233"/>
    </row>
    <row r="10899" spans="17:34" x14ac:dyDescent="0.35">
      <c r="Q10899" s="218"/>
      <c r="AH10899" s="233"/>
    </row>
    <row r="10900" spans="17:34" x14ac:dyDescent="0.35">
      <c r="Q10900" s="218"/>
      <c r="AH10900" s="233"/>
    </row>
    <row r="10901" spans="17:34" x14ac:dyDescent="0.35">
      <c r="Q10901" s="218"/>
      <c r="AH10901" s="233"/>
    </row>
    <row r="10902" spans="17:34" x14ac:dyDescent="0.35">
      <c r="Q10902" s="218"/>
      <c r="AH10902" s="233"/>
    </row>
    <row r="10903" spans="17:34" x14ac:dyDescent="0.35">
      <c r="Q10903" s="218"/>
      <c r="AH10903" s="233"/>
    </row>
    <row r="10904" spans="17:34" x14ac:dyDescent="0.35">
      <c r="Q10904" s="218"/>
      <c r="AH10904" s="233"/>
    </row>
    <row r="10905" spans="17:34" x14ac:dyDescent="0.35">
      <c r="Q10905" s="218"/>
      <c r="AH10905" s="233"/>
    </row>
    <row r="10906" spans="17:34" x14ac:dyDescent="0.35">
      <c r="Q10906" s="218"/>
      <c r="AH10906" s="233"/>
    </row>
    <row r="10907" spans="17:34" x14ac:dyDescent="0.35">
      <c r="Q10907" s="218"/>
      <c r="AH10907" s="233"/>
    </row>
    <row r="10908" spans="17:34" x14ac:dyDescent="0.35">
      <c r="Q10908" s="218"/>
      <c r="AH10908" s="233"/>
    </row>
    <row r="10909" spans="17:34" x14ac:dyDescent="0.35">
      <c r="Q10909" s="218"/>
      <c r="AH10909" s="233"/>
    </row>
    <row r="10910" spans="17:34" x14ac:dyDescent="0.35">
      <c r="Q10910" s="218"/>
      <c r="AH10910" s="233"/>
    </row>
    <row r="10911" spans="17:34" x14ac:dyDescent="0.35">
      <c r="Q10911" s="218"/>
      <c r="AH10911" s="233"/>
    </row>
    <row r="10912" spans="17:34" x14ac:dyDescent="0.35">
      <c r="Q10912" s="218"/>
      <c r="AH10912" s="233"/>
    </row>
    <row r="10913" spans="17:34" x14ac:dyDescent="0.35">
      <c r="Q10913" s="218"/>
      <c r="AH10913" s="233"/>
    </row>
    <row r="10914" spans="17:34" x14ac:dyDescent="0.35">
      <c r="Q10914" s="218"/>
      <c r="AH10914" s="233"/>
    </row>
    <row r="10915" spans="17:34" x14ac:dyDescent="0.35">
      <c r="Q10915" s="218"/>
      <c r="AH10915" s="233"/>
    </row>
    <row r="10916" spans="17:34" x14ac:dyDescent="0.35">
      <c r="Q10916" s="218"/>
      <c r="AH10916" s="233"/>
    </row>
    <row r="10917" spans="17:34" x14ac:dyDescent="0.35">
      <c r="Q10917" s="218"/>
      <c r="AH10917" s="233"/>
    </row>
    <row r="10918" spans="17:34" x14ac:dyDescent="0.35">
      <c r="Q10918" s="218"/>
      <c r="AH10918" s="233"/>
    </row>
    <row r="10919" spans="17:34" x14ac:dyDescent="0.35">
      <c r="Q10919" s="218"/>
      <c r="AH10919" s="233"/>
    </row>
    <row r="10920" spans="17:34" x14ac:dyDescent="0.35">
      <c r="Q10920" s="218"/>
      <c r="AH10920" s="233"/>
    </row>
    <row r="10921" spans="17:34" x14ac:dyDescent="0.35">
      <c r="Q10921" s="218"/>
      <c r="AH10921" s="233"/>
    </row>
    <row r="10922" spans="17:34" x14ac:dyDescent="0.35">
      <c r="Q10922" s="218"/>
      <c r="AH10922" s="233"/>
    </row>
    <row r="10923" spans="17:34" x14ac:dyDescent="0.35">
      <c r="Q10923" s="218"/>
      <c r="AH10923" s="233"/>
    </row>
    <row r="10924" spans="17:34" x14ac:dyDescent="0.35">
      <c r="Q10924" s="218"/>
      <c r="AH10924" s="233"/>
    </row>
    <row r="10925" spans="17:34" x14ac:dyDescent="0.35">
      <c r="Q10925" s="218"/>
      <c r="AH10925" s="233"/>
    </row>
    <row r="10926" spans="17:34" x14ac:dyDescent="0.35">
      <c r="Q10926" s="218"/>
      <c r="AH10926" s="233"/>
    </row>
    <row r="10927" spans="17:34" x14ac:dyDescent="0.35">
      <c r="Q10927" s="218"/>
      <c r="AH10927" s="233"/>
    </row>
    <row r="10928" spans="17:34" x14ac:dyDescent="0.35">
      <c r="Q10928" s="218"/>
      <c r="AH10928" s="233"/>
    </row>
    <row r="10929" spans="17:34" x14ac:dyDescent="0.35">
      <c r="Q10929" s="218"/>
      <c r="AH10929" s="233"/>
    </row>
    <row r="10930" spans="17:34" x14ac:dyDescent="0.35">
      <c r="Q10930" s="218"/>
      <c r="AH10930" s="233"/>
    </row>
    <row r="10931" spans="17:34" x14ac:dyDescent="0.35">
      <c r="Q10931" s="218"/>
      <c r="AH10931" s="233"/>
    </row>
    <row r="10932" spans="17:34" x14ac:dyDescent="0.35">
      <c r="Q10932" s="218"/>
      <c r="AH10932" s="233"/>
    </row>
    <row r="10933" spans="17:34" x14ac:dyDescent="0.35">
      <c r="Q10933" s="218"/>
      <c r="AH10933" s="233"/>
    </row>
    <row r="10934" spans="17:34" x14ac:dyDescent="0.35">
      <c r="Q10934" s="218"/>
      <c r="AH10934" s="233"/>
    </row>
    <row r="10935" spans="17:34" x14ac:dyDescent="0.35">
      <c r="Q10935" s="218"/>
      <c r="AH10935" s="233"/>
    </row>
    <row r="10936" spans="17:34" x14ac:dyDescent="0.35">
      <c r="Q10936" s="218"/>
      <c r="AH10936" s="233"/>
    </row>
    <row r="10937" spans="17:34" x14ac:dyDescent="0.35">
      <c r="Q10937" s="218"/>
      <c r="AH10937" s="233"/>
    </row>
    <row r="10938" spans="17:34" x14ac:dyDescent="0.35">
      <c r="Q10938" s="218"/>
      <c r="AH10938" s="233"/>
    </row>
    <row r="10939" spans="17:34" x14ac:dyDescent="0.35">
      <c r="Q10939" s="218"/>
      <c r="AH10939" s="233"/>
    </row>
    <row r="10940" spans="17:34" x14ac:dyDescent="0.35">
      <c r="Q10940" s="218"/>
      <c r="AH10940" s="233"/>
    </row>
    <row r="10941" spans="17:34" x14ac:dyDescent="0.35">
      <c r="Q10941" s="218"/>
      <c r="AH10941" s="233"/>
    </row>
    <row r="10942" spans="17:34" x14ac:dyDescent="0.35">
      <c r="Q10942" s="218"/>
      <c r="AH10942" s="233"/>
    </row>
    <row r="10943" spans="17:34" x14ac:dyDescent="0.35">
      <c r="Q10943" s="218"/>
      <c r="AH10943" s="233"/>
    </row>
    <row r="10944" spans="17:34" x14ac:dyDescent="0.35">
      <c r="Q10944" s="218"/>
      <c r="AH10944" s="233"/>
    </row>
    <row r="10945" spans="17:34" x14ac:dyDescent="0.35">
      <c r="Q10945" s="218"/>
      <c r="AH10945" s="233"/>
    </row>
    <row r="10946" spans="17:34" x14ac:dyDescent="0.35">
      <c r="Q10946" s="218"/>
      <c r="AH10946" s="233"/>
    </row>
    <row r="10947" spans="17:34" x14ac:dyDescent="0.35">
      <c r="Q10947" s="218"/>
      <c r="AH10947" s="233"/>
    </row>
    <row r="10948" spans="17:34" x14ac:dyDescent="0.35">
      <c r="Q10948" s="218"/>
      <c r="AH10948" s="233"/>
    </row>
    <row r="10949" spans="17:34" x14ac:dyDescent="0.35">
      <c r="Q10949" s="218"/>
      <c r="AH10949" s="233"/>
    </row>
    <row r="10950" spans="17:34" x14ac:dyDescent="0.35">
      <c r="Q10950" s="218"/>
      <c r="AH10950" s="233"/>
    </row>
    <row r="10951" spans="17:34" x14ac:dyDescent="0.35">
      <c r="Q10951" s="218"/>
      <c r="AH10951" s="233"/>
    </row>
    <row r="10952" spans="17:34" x14ac:dyDescent="0.35">
      <c r="Q10952" s="218"/>
      <c r="AH10952" s="233"/>
    </row>
    <row r="10953" spans="17:34" x14ac:dyDescent="0.35">
      <c r="Q10953" s="218"/>
      <c r="AH10953" s="233"/>
    </row>
    <row r="10954" spans="17:34" x14ac:dyDescent="0.35">
      <c r="Q10954" s="218"/>
      <c r="AH10954" s="233"/>
    </row>
    <row r="10955" spans="17:34" x14ac:dyDescent="0.35">
      <c r="Q10955" s="218"/>
      <c r="AH10955" s="233"/>
    </row>
    <row r="10956" spans="17:34" x14ac:dyDescent="0.35">
      <c r="Q10956" s="218"/>
      <c r="AH10956" s="233"/>
    </row>
    <row r="10957" spans="17:34" x14ac:dyDescent="0.35">
      <c r="Q10957" s="218"/>
      <c r="AH10957" s="233"/>
    </row>
    <row r="10958" spans="17:34" x14ac:dyDescent="0.35">
      <c r="Q10958" s="218"/>
      <c r="AH10958" s="233"/>
    </row>
    <row r="10959" spans="17:34" x14ac:dyDescent="0.35">
      <c r="Q10959" s="218"/>
      <c r="AH10959" s="233"/>
    </row>
    <row r="10960" spans="17:34" x14ac:dyDescent="0.35">
      <c r="Q10960" s="218"/>
      <c r="AH10960" s="233"/>
    </row>
    <row r="10961" spans="17:34" x14ac:dyDescent="0.35">
      <c r="Q10961" s="218"/>
      <c r="AH10961" s="233"/>
    </row>
    <row r="10962" spans="17:34" x14ac:dyDescent="0.35">
      <c r="Q10962" s="218"/>
      <c r="AH10962" s="233"/>
    </row>
    <row r="10963" spans="17:34" x14ac:dyDescent="0.35">
      <c r="Q10963" s="218"/>
      <c r="AH10963" s="233"/>
    </row>
    <row r="10964" spans="17:34" x14ac:dyDescent="0.35">
      <c r="Q10964" s="218"/>
      <c r="AH10964" s="233"/>
    </row>
    <row r="10965" spans="17:34" x14ac:dyDescent="0.35">
      <c r="Q10965" s="218"/>
      <c r="AH10965" s="233"/>
    </row>
    <row r="10966" spans="17:34" x14ac:dyDescent="0.35">
      <c r="Q10966" s="218"/>
      <c r="AH10966" s="233"/>
    </row>
    <row r="10967" spans="17:34" x14ac:dyDescent="0.35">
      <c r="Q10967" s="218"/>
      <c r="AH10967" s="233"/>
    </row>
    <row r="10968" spans="17:34" x14ac:dyDescent="0.35">
      <c r="Q10968" s="218"/>
      <c r="AH10968" s="233"/>
    </row>
    <row r="10969" spans="17:34" x14ac:dyDescent="0.35">
      <c r="Q10969" s="218"/>
      <c r="AH10969" s="233"/>
    </row>
    <row r="10970" spans="17:34" x14ac:dyDescent="0.35">
      <c r="Q10970" s="218"/>
      <c r="AH10970" s="233"/>
    </row>
    <row r="10971" spans="17:34" x14ac:dyDescent="0.35">
      <c r="Q10971" s="218"/>
      <c r="AH10971" s="233"/>
    </row>
    <row r="10972" spans="17:34" x14ac:dyDescent="0.35">
      <c r="Q10972" s="218"/>
      <c r="AH10972" s="233"/>
    </row>
    <row r="10973" spans="17:34" x14ac:dyDescent="0.35">
      <c r="Q10973" s="218"/>
      <c r="AH10973" s="233"/>
    </row>
    <row r="10974" spans="17:34" x14ac:dyDescent="0.35">
      <c r="Q10974" s="218"/>
      <c r="AH10974" s="233"/>
    </row>
    <row r="10975" spans="17:34" x14ac:dyDescent="0.35">
      <c r="Q10975" s="218"/>
      <c r="AH10975" s="233"/>
    </row>
    <row r="10976" spans="17:34" x14ac:dyDescent="0.35">
      <c r="Q10976" s="218"/>
      <c r="AH10976" s="233"/>
    </row>
    <row r="10977" spans="17:34" x14ac:dyDescent="0.35">
      <c r="Q10977" s="218"/>
      <c r="AH10977" s="233"/>
    </row>
    <row r="10978" spans="17:34" x14ac:dyDescent="0.35">
      <c r="Q10978" s="218"/>
      <c r="AH10978" s="233"/>
    </row>
    <row r="10979" spans="17:34" x14ac:dyDescent="0.35">
      <c r="Q10979" s="218"/>
      <c r="AH10979" s="233"/>
    </row>
    <row r="10980" spans="17:34" x14ac:dyDescent="0.35">
      <c r="Q10980" s="218"/>
      <c r="AH10980" s="233"/>
    </row>
    <row r="10981" spans="17:34" x14ac:dyDescent="0.35">
      <c r="Q10981" s="218"/>
      <c r="AH10981" s="233"/>
    </row>
    <row r="10982" spans="17:34" x14ac:dyDescent="0.35">
      <c r="Q10982" s="218"/>
      <c r="AH10982" s="233"/>
    </row>
    <row r="10983" spans="17:34" x14ac:dyDescent="0.35">
      <c r="Q10983" s="218"/>
      <c r="AH10983" s="233"/>
    </row>
    <row r="10984" spans="17:34" x14ac:dyDescent="0.35">
      <c r="Q10984" s="218"/>
      <c r="AH10984" s="233"/>
    </row>
    <row r="10985" spans="17:34" x14ac:dyDescent="0.35">
      <c r="Q10985" s="218"/>
      <c r="AH10985" s="233"/>
    </row>
    <row r="10986" spans="17:34" x14ac:dyDescent="0.35">
      <c r="Q10986" s="218"/>
      <c r="AH10986" s="233"/>
    </row>
    <row r="10987" spans="17:34" x14ac:dyDescent="0.35">
      <c r="Q10987" s="218"/>
      <c r="AH10987" s="233"/>
    </row>
    <row r="10988" spans="17:34" x14ac:dyDescent="0.35">
      <c r="Q10988" s="218"/>
      <c r="AH10988" s="233"/>
    </row>
    <row r="10989" spans="17:34" x14ac:dyDescent="0.35">
      <c r="Q10989" s="218"/>
      <c r="AH10989" s="233"/>
    </row>
    <row r="10990" spans="17:34" x14ac:dyDescent="0.35">
      <c r="Q10990" s="218"/>
      <c r="AH10990" s="233"/>
    </row>
    <row r="10991" spans="17:34" x14ac:dyDescent="0.35">
      <c r="Q10991" s="218"/>
      <c r="AH10991" s="233"/>
    </row>
    <row r="10992" spans="17:34" x14ac:dyDescent="0.35">
      <c r="Q10992" s="218"/>
      <c r="AH10992" s="233"/>
    </row>
    <row r="10993" spans="17:34" x14ac:dyDescent="0.35">
      <c r="Q10993" s="218"/>
      <c r="AH10993" s="233"/>
    </row>
    <row r="10994" spans="17:34" x14ac:dyDescent="0.35">
      <c r="Q10994" s="218"/>
      <c r="AH10994" s="233"/>
    </row>
    <row r="10995" spans="17:34" x14ac:dyDescent="0.35">
      <c r="Q10995" s="218"/>
      <c r="AH10995" s="233"/>
    </row>
    <row r="10996" spans="17:34" x14ac:dyDescent="0.35">
      <c r="Q10996" s="218"/>
      <c r="AH10996" s="233"/>
    </row>
    <row r="10997" spans="17:34" x14ac:dyDescent="0.35">
      <c r="Q10997" s="218"/>
      <c r="AH10997" s="233"/>
    </row>
    <row r="10998" spans="17:34" x14ac:dyDescent="0.35">
      <c r="Q10998" s="218"/>
      <c r="AH10998" s="233"/>
    </row>
    <row r="10999" spans="17:34" x14ac:dyDescent="0.35">
      <c r="Q10999" s="218"/>
      <c r="AH10999" s="233"/>
    </row>
    <row r="11000" spans="17:34" x14ac:dyDescent="0.35">
      <c r="Q11000" s="218"/>
      <c r="AH11000" s="233"/>
    </row>
    <row r="11001" spans="17:34" x14ac:dyDescent="0.35">
      <c r="Q11001" s="218"/>
      <c r="AH11001" s="233"/>
    </row>
    <row r="11002" spans="17:34" x14ac:dyDescent="0.35">
      <c r="Q11002" s="218"/>
      <c r="AH11002" s="233"/>
    </row>
    <row r="11003" spans="17:34" x14ac:dyDescent="0.35">
      <c r="Q11003" s="218"/>
      <c r="AH11003" s="233"/>
    </row>
    <row r="11004" spans="17:34" x14ac:dyDescent="0.35">
      <c r="Q11004" s="218"/>
      <c r="AH11004" s="233"/>
    </row>
    <row r="11005" spans="17:34" x14ac:dyDescent="0.35">
      <c r="Q11005" s="218"/>
      <c r="AH11005" s="233"/>
    </row>
    <row r="11006" spans="17:34" x14ac:dyDescent="0.35">
      <c r="Q11006" s="218"/>
      <c r="AH11006" s="233"/>
    </row>
    <row r="11007" spans="17:34" x14ac:dyDescent="0.35">
      <c r="Q11007" s="218"/>
      <c r="AH11007" s="233"/>
    </row>
    <row r="11008" spans="17:34" x14ac:dyDescent="0.35">
      <c r="Q11008" s="218"/>
      <c r="AH11008" s="233"/>
    </row>
    <row r="11009" spans="17:34" x14ac:dyDescent="0.35">
      <c r="Q11009" s="218"/>
      <c r="AH11009" s="233"/>
    </row>
    <row r="11010" spans="17:34" x14ac:dyDescent="0.35">
      <c r="Q11010" s="218"/>
      <c r="AH11010" s="233"/>
    </row>
    <row r="11011" spans="17:34" x14ac:dyDescent="0.35">
      <c r="Q11011" s="218"/>
      <c r="AH11011" s="233"/>
    </row>
    <row r="11012" spans="17:34" x14ac:dyDescent="0.35">
      <c r="Q11012" s="218"/>
      <c r="AH11012" s="233"/>
    </row>
    <row r="11013" spans="17:34" x14ac:dyDescent="0.35">
      <c r="Q11013" s="218"/>
      <c r="AH11013" s="233"/>
    </row>
    <row r="11014" spans="17:34" x14ac:dyDescent="0.35">
      <c r="Q11014" s="218"/>
      <c r="AH11014" s="233"/>
    </row>
    <row r="11015" spans="17:34" x14ac:dyDescent="0.35">
      <c r="Q11015" s="218"/>
      <c r="AH11015" s="233"/>
    </row>
    <row r="11016" spans="17:34" x14ac:dyDescent="0.35">
      <c r="Q11016" s="218"/>
      <c r="AH11016" s="233"/>
    </row>
    <row r="11017" spans="17:34" x14ac:dyDescent="0.35">
      <c r="Q11017" s="218"/>
      <c r="AH11017" s="233"/>
    </row>
    <row r="11018" spans="17:34" x14ac:dyDescent="0.35">
      <c r="Q11018" s="218"/>
      <c r="AH11018" s="233"/>
    </row>
    <row r="11019" spans="17:34" x14ac:dyDescent="0.35">
      <c r="Q11019" s="218"/>
      <c r="AH11019" s="233"/>
    </row>
    <row r="11020" spans="17:34" x14ac:dyDescent="0.35">
      <c r="Q11020" s="218"/>
      <c r="AH11020" s="233"/>
    </row>
    <row r="11021" spans="17:34" x14ac:dyDescent="0.35">
      <c r="Q11021" s="218"/>
      <c r="AH11021" s="233"/>
    </row>
    <row r="11022" spans="17:34" x14ac:dyDescent="0.35">
      <c r="Q11022" s="218"/>
      <c r="AH11022" s="233"/>
    </row>
    <row r="11023" spans="17:34" x14ac:dyDescent="0.35">
      <c r="Q11023" s="218"/>
      <c r="AH11023" s="233"/>
    </row>
    <row r="11024" spans="17:34" x14ac:dyDescent="0.35">
      <c r="Q11024" s="218"/>
      <c r="AH11024" s="233"/>
    </row>
    <row r="11025" spans="17:34" x14ac:dyDescent="0.35">
      <c r="Q11025" s="218"/>
      <c r="AH11025" s="233"/>
    </row>
    <row r="11026" spans="17:34" x14ac:dyDescent="0.35">
      <c r="Q11026" s="218"/>
      <c r="AH11026" s="233"/>
    </row>
    <row r="11027" spans="17:34" x14ac:dyDescent="0.35">
      <c r="Q11027" s="218"/>
      <c r="AH11027" s="233"/>
    </row>
    <row r="11028" spans="17:34" x14ac:dyDescent="0.35">
      <c r="Q11028" s="218"/>
      <c r="AH11028" s="233"/>
    </row>
    <row r="11029" spans="17:34" x14ac:dyDescent="0.35">
      <c r="Q11029" s="218"/>
      <c r="AH11029" s="233"/>
    </row>
    <row r="11030" spans="17:34" x14ac:dyDescent="0.35">
      <c r="Q11030" s="218"/>
      <c r="AH11030" s="233"/>
    </row>
    <row r="11031" spans="17:34" x14ac:dyDescent="0.35">
      <c r="Q11031" s="218"/>
      <c r="AH11031" s="233"/>
    </row>
    <row r="11032" spans="17:34" x14ac:dyDescent="0.35">
      <c r="Q11032" s="218"/>
      <c r="AH11032" s="233"/>
    </row>
    <row r="11033" spans="17:34" x14ac:dyDescent="0.35">
      <c r="Q11033" s="218"/>
      <c r="AH11033" s="233"/>
    </row>
    <row r="11034" spans="17:34" x14ac:dyDescent="0.35">
      <c r="Q11034" s="218"/>
      <c r="AH11034" s="233"/>
    </row>
    <row r="11035" spans="17:34" x14ac:dyDescent="0.35">
      <c r="Q11035" s="218"/>
      <c r="AH11035" s="233"/>
    </row>
    <row r="11036" spans="17:34" x14ac:dyDescent="0.35">
      <c r="Q11036" s="218"/>
      <c r="AH11036" s="233"/>
    </row>
    <row r="11037" spans="17:34" x14ac:dyDescent="0.35">
      <c r="Q11037" s="218"/>
      <c r="AH11037" s="233"/>
    </row>
    <row r="11038" spans="17:34" x14ac:dyDescent="0.35">
      <c r="Q11038" s="218"/>
      <c r="AH11038" s="233"/>
    </row>
    <row r="11039" spans="17:34" x14ac:dyDescent="0.35">
      <c r="Q11039" s="218"/>
      <c r="AH11039" s="233"/>
    </row>
    <row r="11040" spans="17:34" x14ac:dyDescent="0.35">
      <c r="Q11040" s="218"/>
      <c r="AH11040" s="233"/>
    </row>
    <row r="11041" spans="17:34" x14ac:dyDescent="0.35">
      <c r="Q11041" s="218"/>
      <c r="AH11041" s="233"/>
    </row>
    <row r="11042" spans="17:34" x14ac:dyDescent="0.35">
      <c r="Q11042" s="218"/>
      <c r="AH11042" s="233"/>
    </row>
    <row r="11043" spans="17:34" x14ac:dyDescent="0.35">
      <c r="Q11043" s="218"/>
      <c r="AH11043" s="233"/>
    </row>
    <row r="11044" spans="17:34" x14ac:dyDescent="0.35">
      <c r="Q11044" s="218"/>
      <c r="AH11044" s="233"/>
    </row>
    <row r="11045" spans="17:34" x14ac:dyDescent="0.35">
      <c r="Q11045" s="218"/>
      <c r="AH11045" s="233"/>
    </row>
    <row r="11046" spans="17:34" x14ac:dyDescent="0.35">
      <c r="Q11046" s="218"/>
      <c r="AH11046" s="233"/>
    </row>
    <row r="11047" spans="17:34" x14ac:dyDescent="0.35">
      <c r="Q11047" s="218"/>
      <c r="AH11047" s="233"/>
    </row>
    <row r="11048" spans="17:34" x14ac:dyDescent="0.35">
      <c r="Q11048" s="218"/>
      <c r="AH11048" s="233"/>
    </row>
    <row r="11049" spans="17:34" x14ac:dyDescent="0.35">
      <c r="Q11049" s="218"/>
      <c r="AH11049" s="233"/>
    </row>
    <row r="11050" spans="17:34" x14ac:dyDescent="0.35">
      <c r="Q11050" s="218"/>
      <c r="AH11050" s="233"/>
    </row>
    <row r="11051" spans="17:34" x14ac:dyDescent="0.35">
      <c r="Q11051" s="218"/>
      <c r="AH11051" s="233"/>
    </row>
    <row r="11052" spans="17:34" x14ac:dyDescent="0.35">
      <c r="Q11052" s="218"/>
      <c r="AH11052" s="233"/>
    </row>
    <row r="11053" spans="17:34" x14ac:dyDescent="0.35">
      <c r="Q11053" s="218"/>
      <c r="AH11053" s="233"/>
    </row>
    <row r="11054" spans="17:34" x14ac:dyDescent="0.35">
      <c r="Q11054" s="218"/>
      <c r="AH11054" s="233"/>
    </row>
    <row r="11055" spans="17:34" x14ac:dyDescent="0.35">
      <c r="Q11055" s="218"/>
      <c r="AH11055" s="233"/>
    </row>
    <row r="11056" spans="17:34" x14ac:dyDescent="0.35">
      <c r="Q11056" s="218"/>
      <c r="AH11056" s="233"/>
    </row>
    <row r="11057" spans="17:34" x14ac:dyDescent="0.35">
      <c r="Q11057" s="218"/>
      <c r="AH11057" s="233"/>
    </row>
    <row r="11058" spans="17:34" x14ac:dyDescent="0.35">
      <c r="Q11058" s="218"/>
      <c r="AH11058" s="233"/>
    </row>
    <row r="11059" spans="17:34" x14ac:dyDescent="0.35">
      <c r="Q11059" s="218"/>
      <c r="AH11059" s="233"/>
    </row>
    <row r="11060" spans="17:34" x14ac:dyDescent="0.35">
      <c r="Q11060" s="218"/>
      <c r="AH11060" s="233"/>
    </row>
    <row r="11061" spans="17:34" x14ac:dyDescent="0.35">
      <c r="Q11061" s="218"/>
      <c r="AH11061" s="233"/>
    </row>
    <row r="11062" spans="17:34" x14ac:dyDescent="0.35">
      <c r="Q11062" s="218"/>
      <c r="AH11062" s="233"/>
    </row>
    <row r="11063" spans="17:34" x14ac:dyDescent="0.35">
      <c r="Q11063" s="218"/>
      <c r="AH11063" s="233"/>
    </row>
    <row r="11064" spans="17:34" x14ac:dyDescent="0.35">
      <c r="Q11064" s="218"/>
      <c r="AH11064" s="233"/>
    </row>
    <row r="11065" spans="17:34" x14ac:dyDescent="0.35">
      <c r="Q11065" s="218"/>
      <c r="AH11065" s="233"/>
    </row>
    <row r="11066" spans="17:34" x14ac:dyDescent="0.35">
      <c r="Q11066" s="218"/>
      <c r="AH11066" s="233"/>
    </row>
    <row r="11067" spans="17:34" x14ac:dyDescent="0.35">
      <c r="Q11067" s="218"/>
      <c r="AH11067" s="233"/>
    </row>
    <row r="11068" spans="17:34" x14ac:dyDescent="0.35">
      <c r="Q11068" s="218"/>
      <c r="AH11068" s="233"/>
    </row>
    <row r="11069" spans="17:34" x14ac:dyDescent="0.35">
      <c r="Q11069" s="218"/>
      <c r="AH11069" s="233"/>
    </row>
    <row r="11070" spans="17:34" x14ac:dyDescent="0.35">
      <c r="Q11070" s="218"/>
      <c r="AH11070" s="233"/>
    </row>
    <row r="11071" spans="17:34" x14ac:dyDescent="0.35">
      <c r="Q11071" s="218"/>
      <c r="AH11071" s="233"/>
    </row>
    <row r="11072" spans="17:34" x14ac:dyDescent="0.35">
      <c r="Q11072" s="218"/>
      <c r="AH11072" s="233"/>
    </row>
    <row r="11073" spans="17:34" x14ac:dyDescent="0.35">
      <c r="Q11073" s="218"/>
      <c r="AH11073" s="233"/>
    </row>
    <row r="11074" spans="17:34" x14ac:dyDescent="0.35">
      <c r="Q11074" s="218"/>
      <c r="AH11074" s="233"/>
    </row>
    <row r="11075" spans="17:34" x14ac:dyDescent="0.35">
      <c r="Q11075" s="218"/>
      <c r="AH11075" s="233"/>
    </row>
    <row r="11076" spans="17:34" x14ac:dyDescent="0.35">
      <c r="Q11076" s="218"/>
      <c r="AH11076" s="233"/>
    </row>
    <row r="11077" spans="17:34" x14ac:dyDescent="0.35">
      <c r="Q11077" s="218"/>
      <c r="AH11077" s="233"/>
    </row>
    <row r="11078" spans="17:34" x14ac:dyDescent="0.35">
      <c r="Q11078" s="218"/>
      <c r="AH11078" s="233"/>
    </row>
    <row r="11079" spans="17:34" x14ac:dyDescent="0.35">
      <c r="Q11079" s="218"/>
      <c r="AH11079" s="233"/>
    </row>
    <row r="11080" spans="17:34" x14ac:dyDescent="0.35">
      <c r="Q11080" s="218"/>
      <c r="AH11080" s="233"/>
    </row>
    <row r="11081" spans="17:34" x14ac:dyDescent="0.35">
      <c r="Q11081" s="218"/>
      <c r="AH11081" s="233"/>
    </row>
    <row r="11082" spans="17:34" x14ac:dyDescent="0.35">
      <c r="Q11082" s="218"/>
      <c r="AH11082" s="233"/>
    </row>
    <row r="11083" spans="17:34" x14ac:dyDescent="0.35">
      <c r="Q11083" s="218"/>
      <c r="AH11083" s="233"/>
    </row>
    <row r="11084" spans="17:34" x14ac:dyDescent="0.35">
      <c r="Q11084" s="218"/>
      <c r="AH11084" s="233"/>
    </row>
    <row r="11085" spans="17:34" x14ac:dyDescent="0.35">
      <c r="Q11085" s="218"/>
      <c r="AH11085" s="233"/>
    </row>
    <row r="11086" spans="17:34" x14ac:dyDescent="0.35">
      <c r="Q11086" s="218"/>
      <c r="AH11086" s="233"/>
    </row>
    <row r="11087" spans="17:34" x14ac:dyDescent="0.35">
      <c r="Q11087" s="218"/>
      <c r="AH11087" s="233"/>
    </row>
    <row r="11088" spans="17:34" x14ac:dyDescent="0.35">
      <c r="Q11088" s="218"/>
      <c r="AH11088" s="233"/>
    </row>
    <row r="11089" spans="17:34" x14ac:dyDescent="0.35">
      <c r="Q11089" s="218"/>
      <c r="AH11089" s="233"/>
    </row>
    <row r="11090" spans="17:34" x14ac:dyDescent="0.35">
      <c r="Q11090" s="218"/>
      <c r="AH11090" s="233"/>
    </row>
    <row r="11091" spans="17:34" x14ac:dyDescent="0.35">
      <c r="Q11091" s="218"/>
      <c r="AH11091" s="233"/>
    </row>
    <row r="11092" spans="17:34" x14ac:dyDescent="0.35">
      <c r="Q11092" s="218"/>
      <c r="AH11092" s="233"/>
    </row>
    <row r="11093" spans="17:34" x14ac:dyDescent="0.35">
      <c r="Q11093" s="218"/>
      <c r="AH11093" s="233"/>
    </row>
    <row r="11094" spans="17:34" x14ac:dyDescent="0.35">
      <c r="Q11094" s="218"/>
      <c r="AH11094" s="233"/>
    </row>
    <row r="11095" spans="17:34" x14ac:dyDescent="0.35">
      <c r="Q11095" s="218"/>
      <c r="AH11095" s="233"/>
    </row>
    <row r="11096" spans="17:34" x14ac:dyDescent="0.35">
      <c r="Q11096" s="218"/>
      <c r="AH11096" s="233"/>
    </row>
    <row r="11097" spans="17:34" x14ac:dyDescent="0.35">
      <c r="Q11097" s="218"/>
      <c r="AH11097" s="233"/>
    </row>
    <row r="11098" spans="17:34" x14ac:dyDescent="0.35">
      <c r="Q11098" s="218"/>
      <c r="AH11098" s="233"/>
    </row>
    <row r="11099" spans="17:34" x14ac:dyDescent="0.35">
      <c r="Q11099" s="218"/>
      <c r="AH11099" s="233"/>
    </row>
    <row r="11100" spans="17:34" x14ac:dyDescent="0.35">
      <c r="Q11100" s="218"/>
      <c r="AH11100" s="233"/>
    </row>
    <row r="11101" spans="17:34" x14ac:dyDescent="0.35">
      <c r="Q11101" s="218"/>
      <c r="AH11101" s="233"/>
    </row>
    <row r="11102" spans="17:34" x14ac:dyDescent="0.35">
      <c r="Q11102" s="218"/>
      <c r="AH11102" s="233"/>
    </row>
    <row r="11103" spans="17:34" x14ac:dyDescent="0.35">
      <c r="Q11103" s="218"/>
      <c r="AH11103" s="233"/>
    </row>
    <row r="11104" spans="17:34" x14ac:dyDescent="0.35">
      <c r="Q11104" s="218"/>
      <c r="AH11104" s="233"/>
    </row>
    <row r="11105" spans="17:34" x14ac:dyDescent="0.35">
      <c r="Q11105" s="218"/>
      <c r="AH11105" s="233"/>
    </row>
    <row r="11106" spans="17:34" x14ac:dyDescent="0.35">
      <c r="Q11106" s="218"/>
      <c r="AH11106" s="233"/>
    </row>
    <row r="11107" spans="17:34" x14ac:dyDescent="0.35">
      <c r="Q11107" s="218"/>
      <c r="AH11107" s="233"/>
    </row>
    <row r="11108" spans="17:34" x14ac:dyDescent="0.35">
      <c r="Q11108" s="218"/>
      <c r="AH11108" s="233"/>
    </row>
    <row r="11109" spans="17:34" x14ac:dyDescent="0.35">
      <c r="Q11109" s="218"/>
      <c r="AH11109" s="233"/>
    </row>
    <row r="11110" spans="17:34" x14ac:dyDescent="0.35">
      <c r="Q11110" s="218"/>
      <c r="AH11110" s="233"/>
    </row>
    <row r="11111" spans="17:34" x14ac:dyDescent="0.35">
      <c r="Q11111" s="218"/>
      <c r="AH11111" s="233"/>
    </row>
    <row r="11112" spans="17:34" x14ac:dyDescent="0.35">
      <c r="Q11112" s="218"/>
      <c r="AH11112" s="233"/>
    </row>
    <row r="11113" spans="17:34" x14ac:dyDescent="0.35">
      <c r="Q11113" s="218"/>
      <c r="AH11113" s="233"/>
    </row>
    <row r="11114" spans="17:34" x14ac:dyDescent="0.35">
      <c r="Q11114" s="218"/>
      <c r="AH11114" s="233"/>
    </row>
    <row r="11115" spans="17:34" x14ac:dyDescent="0.35">
      <c r="Q11115" s="218"/>
      <c r="AH11115" s="233"/>
    </row>
    <row r="11116" spans="17:34" x14ac:dyDescent="0.35">
      <c r="Q11116" s="218"/>
      <c r="AH11116" s="233"/>
    </row>
    <row r="11117" spans="17:34" x14ac:dyDescent="0.35">
      <c r="Q11117" s="218"/>
      <c r="AH11117" s="233"/>
    </row>
    <row r="11118" spans="17:34" x14ac:dyDescent="0.35">
      <c r="Q11118" s="218"/>
      <c r="AH11118" s="233"/>
    </row>
    <row r="11119" spans="17:34" x14ac:dyDescent="0.35">
      <c r="Q11119" s="218"/>
      <c r="AH11119" s="233"/>
    </row>
    <row r="11120" spans="17:34" x14ac:dyDescent="0.35">
      <c r="Q11120" s="218"/>
      <c r="AH11120" s="233"/>
    </row>
    <row r="11121" spans="17:34" x14ac:dyDescent="0.35">
      <c r="Q11121" s="218"/>
      <c r="AH11121" s="233"/>
    </row>
    <row r="11122" spans="17:34" x14ac:dyDescent="0.35">
      <c r="Q11122" s="218"/>
      <c r="AH11122" s="233"/>
    </row>
    <row r="11123" spans="17:34" x14ac:dyDescent="0.35">
      <c r="Q11123" s="218"/>
      <c r="AH11123" s="233"/>
    </row>
    <row r="11124" spans="17:34" x14ac:dyDescent="0.35">
      <c r="Q11124" s="218"/>
      <c r="AH11124" s="233"/>
    </row>
    <row r="11125" spans="17:34" x14ac:dyDescent="0.35">
      <c r="Q11125" s="218"/>
      <c r="AH11125" s="233"/>
    </row>
    <row r="11126" spans="17:34" x14ac:dyDescent="0.35">
      <c r="Q11126" s="218"/>
      <c r="AH11126" s="233"/>
    </row>
    <row r="11127" spans="17:34" x14ac:dyDescent="0.35">
      <c r="Q11127" s="218"/>
      <c r="AH11127" s="233"/>
    </row>
    <row r="11128" spans="17:34" x14ac:dyDescent="0.35">
      <c r="Q11128" s="218"/>
      <c r="AH11128" s="233"/>
    </row>
    <row r="11129" spans="17:34" x14ac:dyDescent="0.35">
      <c r="Q11129" s="218"/>
      <c r="AH11129" s="233"/>
    </row>
    <row r="11130" spans="17:34" x14ac:dyDescent="0.35">
      <c r="Q11130" s="218"/>
      <c r="AH11130" s="233"/>
    </row>
    <row r="11131" spans="17:34" x14ac:dyDescent="0.35">
      <c r="Q11131" s="218"/>
      <c r="AH11131" s="233"/>
    </row>
    <row r="11132" spans="17:34" x14ac:dyDescent="0.35">
      <c r="Q11132" s="218"/>
      <c r="AH11132" s="233"/>
    </row>
    <row r="11133" spans="17:34" x14ac:dyDescent="0.35">
      <c r="Q11133" s="218"/>
      <c r="AH11133" s="233"/>
    </row>
    <row r="11134" spans="17:34" x14ac:dyDescent="0.35">
      <c r="Q11134" s="218"/>
      <c r="AH11134" s="233"/>
    </row>
    <row r="11135" spans="17:34" x14ac:dyDescent="0.35">
      <c r="Q11135" s="218"/>
      <c r="AH11135" s="233"/>
    </row>
    <row r="11136" spans="17:34" x14ac:dyDescent="0.35">
      <c r="Q11136" s="218"/>
      <c r="AH11136" s="233"/>
    </row>
    <row r="11137" spans="17:34" x14ac:dyDescent="0.35">
      <c r="Q11137" s="218"/>
      <c r="AH11137" s="233"/>
    </row>
    <row r="11138" spans="17:34" x14ac:dyDescent="0.35">
      <c r="Q11138" s="218"/>
      <c r="AH11138" s="233"/>
    </row>
    <row r="11139" spans="17:34" x14ac:dyDescent="0.35">
      <c r="Q11139" s="218"/>
      <c r="AH11139" s="233"/>
    </row>
    <row r="11140" spans="17:34" x14ac:dyDescent="0.35">
      <c r="Q11140" s="218"/>
      <c r="AH11140" s="233"/>
    </row>
    <row r="11141" spans="17:34" x14ac:dyDescent="0.35">
      <c r="Q11141" s="218"/>
      <c r="AH11141" s="233"/>
    </row>
    <row r="11142" spans="17:34" x14ac:dyDescent="0.35">
      <c r="Q11142" s="218"/>
      <c r="AH11142" s="233"/>
    </row>
    <row r="11143" spans="17:34" x14ac:dyDescent="0.35">
      <c r="Q11143" s="218"/>
      <c r="AH11143" s="233"/>
    </row>
    <row r="11144" spans="17:34" x14ac:dyDescent="0.35">
      <c r="Q11144" s="218"/>
      <c r="AH11144" s="233"/>
    </row>
    <row r="11145" spans="17:34" x14ac:dyDescent="0.35">
      <c r="Q11145" s="218"/>
      <c r="AH11145" s="233"/>
    </row>
    <row r="11146" spans="17:34" x14ac:dyDescent="0.35">
      <c r="Q11146" s="218"/>
      <c r="AH11146" s="233"/>
    </row>
    <row r="11147" spans="17:34" x14ac:dyDescent="0.35">
      <c r="Q11147" s="218"/>
      <c r="AH11147" s="233"/>
    </row>
    <row r="11148" spans="17:34" x14ac:dyDescent="0.35">
      <c r="Q11148" s="218"/>
      <c r="AH11148" s="233"/>
    </row>
    <row r="11149" spans="17:34" x14ac:dyDescent="0.35">
      <c r="Q11149" s="218"/>
      <c r="AH11149" s="233"/>
    </row>
    <row r="11150" spans="17:34" x14ac:dyDescent="0.35">
      <c r="Q11150" s="218"/>
      <c r="AH11150" s="233"/>
    </row>
    <row r="11151" spans="17:34" x14ac:dyDescent="0.35">
      <c r="Q11151" s="218"/>
      <c r="AH11151" s="233"/>
    </row>
    <row r="11152" spans="17:34" x14ac:dyDescent="0.35">
      <c r="Q11152" s="218"/>
      <c r="AH11152" s="233"/>
    </row>
    <row r="11153" spans="17:34" x14ac:dyDescent="0.35">
      <c r="Q11153" s="218"/>
      <c r="AH11153" s="233"/>
    </row>
    <row r="11154" spans="17:34" x14ac:dyDescent="0.35">
      <c r="Q11154" s="218"/>
      <c r="AH11154" s="233"/>
    </row>
    <row r="11155" spans="17:34" x14ac:dyDescent="0.35">
      <c r="Q11155" s="218"/>
      <c r="AH11155" s="233"/>
    </row>
    <row r="11156" spans="17:34" x14ac:dyDescent="0.35">
      <c r="Q11156" s="218"/>
      <c r="AH11156" s="233"/>
    </row>
    <row r="11157" spans="17:34" x14ac:dyDescent="0.35">
      <c r="Q11157" s="218"/>
      <c r="AH11157" s="233"/>
    </row>
    <row r="11158" spans="17:34" x14ac:dyDescent="0.35">
      <c r="Q11158" s="218"/>
      <c r="AH11158" s="233"/>
    </row>
    <row r="11159" spans="17:34" x14ac:dyDescent="0.35">
      <c r="Q11159" s="218"/>
      <c r="AH11159" s="233"/>
    </row>
    <row r="11160" spans="17:34" x14ac:dyDescent="0.35">
      <c r="Q11160" s="218"/>
      <c r="AH11160" s="233"/>
    </row>
    <row r="11161" spans="17:34" x14ac:dyDescent="0.35">
      <c r="Q11161" s="218"/>
      <c r="AH11161" s="233"/>
    </row>
    <row r="11162" spans="17:34" x14ac:dyDescent="0.35">
      <c r="Q11162" s="218"/>
      <c r="AH11162" s="233"/>
    </row>
    <row r="11163" spans="17:34" x14ac:dyDescent="0.35">
      <c r="Q11163" s="218"/>
      <c r="AH11163" s="233"/>
    </row>
    <row r="11164" spans="17:34" x14ac:dyDescent="0.35">
      <c r="Q11164" s="218"/>
      <c r="AH11164" s="233"/>
    </row>
    <row r="11165" spans="17:34" x14ac:dyDescent="0.35">
      <c r="Q11165" s="218"/>
      <c r="AH11165" s="233"/>
    </row>
    <row r="11166" spans="17:34" x14ac:dyDescent="0.35">
      <c r="Q11166" s="218"/>
      <c r="AH11166" s="233"/>
    </row>
    <row r="11167" spans="17:34" x14ac:dyDescent="0.35">
      <c r="Q11167" s="218"/>
      <c r="AH11167" s="233"/>
    </row>
    <row r="11168" spans="17:34" x14ac:dyDescent="0.35">
      <c r="Q11168" s="218"/>
      <c r="AH11168" s="233"/>
    </row>
    <row r="11169" spans="17:34" x14ac:dyDescent="0.35">
      <c r="Q11169" s="218"/>
      <c r="AH11169" s="233"/>
    </row>
    <row r="11170" spans="17:34" x14ac:dyDescent="0.35">
      <c r="Q11170" s="218"/>
      <c r="AH11170" s="233"/>
    </row>
    <row r="11171" spans="17:34" x14ac:dyDescent="0.35">
      <c r="Q11171" s="218"/>
      <c r="AH11171" s="233"/>
    </row>
    <row r="11172" spans="17:34" x14ac:dyDescent="0.35">
      <c r="Q11172" s="218"/>
      <c r="AH11172" s="233"/>
    </row>
    <row r="11173" spans="17:34" x14ac:dyDescent="0.35">
      <c r="Q11173" s="218"/>
      <c r="AH11173" s="233"/>
    </row>
    <row r="11174" spans="17:34" x14ac:dyDescent="0.35">
      <c r="Q11174" s="218"/>
      <c r="AH11174" s="233"/>
    </row>
    <row r="11175" spans="17:34" x14ac:dyDescent="0.35">
      <c r="Q11175" s="218"/>
      <c r="AH11175" s="233"/>
    </row>
    <row r="11176" spans="17:34" x14ac:dyDescent="0.35">
      <c r="Q11176" s="218"/>
      <c r="AH11176" s="233"/>
    </row>
    <row r="11177" spans="17:34" x14ac:dyDescent="0.35">
      <c r="Q11177" s="218"/>
      <c r="AH11177" s="233"/>
    </row>
    <row r="11178" spans="17:34" x14ac:dyDescent="0.35">
      <c r="Q11178" s="218"/>
      <c r="AH11178" s="233"/>
    </row>
    <row r="11179" spans="17:34" x14ac:dyDescent="0.35">
      <c r="Q11179" s="218"/>
      <c r="AH11179" s="233"/>
    </row>
    <row r="11180" spans="17:34" x14ac:dyDescent="0.35">
      <c r="Q11180" s="218"/>
      <c r="AH11180" s="233"/>
    </row>
    <row r="11181" spans="17:34" x14ac:dyDescent="0.35">
      <c r="Q11181" s="218"/>
      <c r="AH11181" s="233"/>
    </row>
    <row r="11182" spans="17:34" x14ac:dyDescent="0.35">
      <c r="Q11182" s="218"/>
      <c r="AH11182" s="233"/>
    </row>
    <row r="11183" spans="17:34" x14ac:dyDescent="0.35">
      <c r="Q11183" s="218"/>
      <c r="AH11183" s="233"/>
    </row>
    <row r="11184" spans="17:34" x14ac:dyDescent="0.35">
      <c r="Q11184" s="218"/>
      <c r="AH11184" s="233"/>
    </row>
    <row r="11185" spans="17:34" x14ac:dyDescent="0.35">
      <c r="Q11185" s="218"/>
      <c r="AH11185" s="233"/>
    </row>
    <row r="11186" spans="17:34" x14ac:dyDescent="0.35">
      <c r="Q11186" s="218"/>
      <c r="AH11186" s="233"/>
    </row>
    <row r="11187" spans="17:34" x14ac:dyDescent="0.35">
      <c r="Q11187" s="218"/>
      <c r="AH11187" s="233"/>
    </row>
    <row r="11188" spans="17:34" x14ac:dyDescent="0.35">
      <c r="Q11188" s="218"/>
      <c r="AH11188" s="233"/>
    </row>
    <row r="11189" spans="17:34" x14ac:dyDescent="0.35">
      <c r="Q11189" s="218"/>
      <c r="AH11189" s="233"/>
    </row>
    <row r="11190" spans="17:34" x14ac:dyDescent="0.35">
      <c r="Q11190" s="218"/>
      <c r="AH11190" s="233"/>
    </row>
    <row r="11191" spans="17:34" x14ac:dyDescent="0.35">
      <c r="Q11191" s="218"/>
      <c r="AH11191" s="233"/>
    </row>
    <row r="11192" spans="17:34" x14ac:dyDescent="0.35">
      <c r="Q11192" s="218"/>
      <c r="AH11192" s="233"/>
    </row>
    <row r="11193" spans="17:34" x14ac:dyDescent="0.35">
      <c r="Q11193" s="218"/>
      <c r="AH11193" s="233"/>
    </row>
    <row r="11194" spans="17:34" x14ac:dyDescent="0.35">
      <c r="Q11194" s="218"/>
      <c r="AH11194" s="233"/>
    </row>
    <row r="11195" spans="17:34" x14ac:dyDescent="0.35">
      <c r="Q11195" s="218"/>
      <c r="AH11195" s="233"/>
    </row>
    <row r="11196" spans="17:34" x14ac:dyDescent="0.35">
      <c r="Q11196" s="218"/>
      <c r="AH11196" s="233"/>
    </row>
    <row r="11197" spans="17:34" x14ac:dyDescent="0.35">
      <c r="Q11197" s="218"/>
      <c r="AH11197" s="233"/>
    </row>
    <row r="11198" spans="17:34" x14ac:dyDescent="0.35">
      <c r="Q11198" s="218"/>
      <c r="AH11198" s="233"/>
    </row>
    <row r="11199" spans="17:34" x14ac:dyDescent="0.35">
      <c r="Q11199" s="218"/>
      <c r="AH11199" s="233"/>
    </row>
    <row r="11200" spans="17:34" x14ac:dyDescent="0.35">
      <c r="Q11200" s="218"/>
      <c r="AH11200" s="233"/>
    </row>
    <row r="11201" spans="17:34" x14ac:dyDescent="0.35">
      <c r="Q11201" s="218"/>
      <c r="AH11201" s="233"/>
    </row>
    <row r="11202" spans="17:34" x14ac:dyDescent="0.35">
      <c r="Q11202" s="218"/>
      <c r="AH11202" s="233"/>
    </row>
    <row r="11203" spans="17:34" x14ac:dyDescent="0.35">
      <c r="Q11203" s="218"/>
      <c r="AH11203" s="233"/>
    </row>
    <row r="11204" spans="17:34" x14ac:dyDescent="0.35">
      <c r="Q11204" s="218"/>
      <c r="AH11204" s="233"/>
    </row>
    <row r="11205" spans="17:34" x14ac:dyDescent="0.35">
      <c r="Q11205" s="218"/>
      <c r="AH11205" s="233"/>
    </row>
    <row r="11206" spans="17:34" x14ac:dyDescent="0.35">
      <c r="Q11206" s="218"/>
      <c r="AH11206" s="233"/>
    </row>
    <row r="11207" spans="17:34" x14ac:dyDescent="0.35">
      <c r="Q11207" s="218"/>
      <c r="AH11207" s="233"/>
    </row>
    <row r="11208" spans="17:34" x14ac:dyDescent="0.35">
      <c r="Q11208" s="218"/>
      <c r="AH11208" s="233"/>
    </row>
    <row r="11209" spans="17:34" x14ac:dyDescent="0.35">
      <c r="Q11209" s="218"/>
      <c r="AH11209" s="233"/>
    </row>
    <row r="11210" spans="17:34" x14ac:dyDescent="0.35">
      <c r="Q11210" s="218"/>
      <c r="AH11210" s="233"/>
    </row>
    <row r="11211" spans="17:34" x14ac:dyDescent="0.35">
      <c r="Q11211" s="218"/>
      <c r="AH11211" s="233"/>
    </row>
    <row r="11212" spans="17:34" x14ac:dyDescent="0.35">
      <c r="Q11212" s="218"/>
      <c r="AH11212" s="233"/>
    </row>
    <row r="11213" spans="17:34" x14ac:dyDescent="0.35">
      <c r="Q11213" s="218"/>
      <c r="AH11213" s="233"/>
    </row>
    <row r="11214" spans="17:34" x14ac:dyDescent="0.35">
      <c r="Q11214" s="218"/>
      <c r="AH11214" s="233"/>
    </row>
    <row r="11215" spans="17:34" x14ac:dyDescent="0.35">
      <c r="Q11215" s="218"/>
      <c r="AH11215" s="233"/>
    </row>
    <row r="11216" spans="17:34" x14ac:dyDescent="0.35">
      <c r="Q11216" s="218"/>
      <c r="AH11216" s="233"/>
    </row>
    <row r="11217" spans="17:34" x14ac:dyDescent="0.35">
      <c r="Q11217" s="218"/>
      <c r="AH11217" s="233"/>
    </row>
    <row r="11218" spans="17:34" x14ac:dyDescent="0.35">
      <c r="Q11218" s="218"/>
      <c r="AH11218" s="233"/>
    </row>
    <row r="11219" spans="17:34" x14ac:dyDescent="0.35">
      <c r="Q11219" s="218"/>
      <c r="AH11219" s="233"/>
    </row>
    <row r="11220" spans="17:34" x14ac:dyDescent="0.35">
      <c r="Q11220" s="218"/>
      <c r="AH11220" s="233"/>
    </row>
    <row r="11221" spans="17:34" x14ac:dyDescent="0.35">
      <c r="Q11221" s="218"/>
      <c r="AH11221" s="233"/>
    </row>
    <row r="11222" spans="17:34" x14ac:dyDescent="0.35">
      <c r="Q11222" s="218"/>
      <c r="AH11222" s="233"/>
    </row>
    <row r="11223" spans="17:34" x14ac:dyDescent="0.35">
      <c r="Q11223" s="218"/>
      <c r="AH11223" s="233"/>
    </row>
    <row r="11224" spans="17:34" x14ac:dyDescent="0.35">
      <c r="Q11224" s="218"/>
      <c r="AH11224" s="233"/>
    </row>
    <row r="11225" spans="17:34" x14ac:dyDescent="0.35">
      <c r="Q11225" s="218"/>
      <c r="AH11225" s="233"/>
    </row>
    <row r="11226" spans="17:34" x14ac:dyDescent="0.35">
      <c r="Q11226" s="218"/>
      <c r="AH11226" s="233"/>
    </row>
    <row r="11227" spans="17:34" x14ac:dyDescent="0.35">
      <c r="Q11227" s="218"/>
      <c r="AH11227" s="233"/>
    </row>
    <row r="11228" spans="17:34" x14ac:dyDescent="0.35">
      <c r="Q11228" s="218"/>
      <c r="AH11228" s="233"/>
    </row>
    <row r="11229" spans="17:34" x14ac:dyDescent="0.35">
      <c r="Q11229" s="218"/>
      <c r="AH11229" s="233"/>
    </row>
    <row r="11230" spans="17:34" x14ac:dyDescent="0.35">
      <c r="Q11230" s="218"/>
      <c r="AH11230" s="233"/>
    </row>
    <row r="11231" spans="17:34" x14ac:dyDescent="0.35">
      <c r="Q11231" s="218"/>
      <c r="AH11231" s="233"/>
    </row>
    <row r="11232" spans="17:34" x14ac:dyDescent="0.35">
      <c r="Q11232" s="218"/>
      <c r="AH11232" s="233"/>
    </row>
    <row r="11233" spans="17:34" x14ac:dyDescent="0.35">
      <c r="Q11233" s="218"/>
      <c r="AH11233" s="233"/>
    </row>
    <row r="11234" spans="17:34" x14ac:dyDescent="0.35">
      <c r="Q11234" s="218"/>
      <c r="AH11234" s="233"/>
    </row>
    <row r="11235" spans="17:34" x14ac:dyDescent="0.35">
      <c r="Q11235" s="218"/>
      <c r="AH11235" s="233"/>
    </row>
    <row r="11236" spans="17:34" x14ac:dyDescent="0.35">
      <c r="Q11236" s="218"/>
      <c r="AH11236" s="233"/>
    </row>
    <row r="11237" spans="17:34" x14ac:dyDescent="0.35">
      <c r="Q11237" s="218"/>
      <c r="AH11237" s="233"/>
    </row>
    <row r="11238" spans="17:34" x14ac:dyDescent="0.35">
      <c r="Q11238" s="218"/>
      <c r="AH11238" s="233"/>
    </row>
    <row r="11239" spans="17:34" x14ac:dyDescent="0.35">
      <c r="Q11239" s="218"/>
      <c r="AH11239" s="233"/>
    </row>
    <row r="11240" spans="17:34" x14ac:dyDescent="0.35">
      <c r="Q11240" s="218"/>
      <c r="AH11240" s="233"/>
    </row>
    <row r="11241" spans="17:34" x14ac:dyDescent="0.35">
      <c r="Q11241" s="218"/>
      <c r="AH11241" s="233"/>
    </row>
    <row r="11242" spans="17:34" x14ac:dyDescent="0.35">
      <c r="Q11242" s="218"/>
      <c r="AH11242" s="233"/>
    </row>
    <row r="11243" spans="17:34" x14ac:dyDescent="0.35">
      <c r="Q11243" s="218"/>
      <c r="AH11243" s="233"/>
    </row>
    <row r="11244" spans="17:34" x14ac:dyDescent="0.35">
      <c r="Q11244" s="218"/>
      <c r="AH11244" s="233"/>
    </row>
    <row r="11245" spans="17:34" x14ac:dyDescent="0.35">
      <c r="Q11245" s="218"/>
      <c r="AH11245" s="233"/>
    </row>
    <row r="11246" spans="17:34" x14ac:dyDescent="0.35">
      <c r="Q11246" s="218"/>
      <c r="AH11246" s="233"/>
    </row>
    <row r="11247" spans="17:34" x14ac:dyDescent="0.35">
      <c r="Q11247" s="218"/>
      <c r="AH11247" s="233"/>
    </row>
    <row r="11248" spans="17:34" x14ac:dyDescent="0.35">
      <c r="Q11248" s="218"/>
      <c r="AH11248" s="233"/>
    </row>
    <row r="11249" spans="17:34" x14ac:dyDescent="0.35">
      <c r="Q11249" s="218"/>
      <c r="AH11249" s="233"/>
    </row>
    <row r="11250" spans="17:34" x14ac:dyDescent="0.35">
      <c r="Q11250" s="218"/>
      <c r="AH11250" s="233"/>
    </row>
    <row r="11251" spans="17:34" x14ac:dyDescent="0.35">
      <c r="Q11251" s="218"/>
      <c r="AH11251" s="233"/>
    </row>
    <row r="11252" spans="17:34" x14ac:dyDescent="0.35">
      <c r="Q11252" s="218"/>
      <c r="AH11252" s="233"/>
    </row>
    <row r="11253" spans="17:34" x14ac:dyDescent="0.35">
      <c r="Q11253" s="218"/>
      <c r="AH11253" s="233"/>
    </row>
    <row r="11254" spans="17:34" x14ac:dyDescent="0.35">
      <c r="Q11254" s="218"/>
      <c r="AH11254" s="233"/>
    </row>
    <row r="11255" spans="17:34" x14ac:dyDescent="0.35">
      <c r="Q11255" s="218"/>
      <c r="AH11255" s="233"/>
    </row>
    <row r="11256" spans="17:34" x14ac:dyDescent="0.35">
      <c r="Q11256" s="218"/>
      <c r="AH11256" s="233"/>
    </row>
    <row r="11257" spans="17:34" x14ac:dyDescent="0.35">
      <c r="Q11257" s="218"/>
      <c r="AH11257" s="233"/>
    </row>
    <row r="11258" spans="17:34" x14ac:dyDescent="0.35">
      <c r="Q11258" s="218"/>
      <c r="AH11258" s="233"/>
    </row>
    <row r="11259" spans="17:34" x14ac:dyDescent="0.35">
      <c r="Q11259" s="218"/>
      <c r="AH11259" s="233"/>
    </row>
    <row r="11260" spans="17:34" x14ac:dyDescent="0.35">
      <c r="Q11260" s="218"/>
      <c r="AH11260" s="233"/>
    </row>
    <row r="11261" spans="17:34" x14ac:dyDescent="0.35">
      <c r="Q11261" s="218"/>
      <c r="AH11261" s="233"/>
    </row>
    <row r="11262" spans="17:34" x14ac:dyDescent="0.35">
      <c r="Q11262" s="218"/>
      <c r="AH11262" s="233"/>
    </row>
    <row r="11263" spans="17:34" x14ac:dyDescent="0.35">
      <c r="Q11263" s="218"/>
      <c r="AH11263" s="233"/>
    </row>
    <row r="11264" spans="17:34" x14ac:dyDescent="0.35">
      <c r="Q11264" s="218"/>
      <c r="AH11264" s="233"/>
    </row>
    <row r="11265" spans="17:34" x14ac:dyDescent="0.35">
      <c r="Q11265" s="218"/>
      <c r="AH11265" s="233"/>
    </row>
    <row r="11266" spans="17:34" x14ac:dyDescent="0.35">
      <c r="Q11266" s="218"/>
      <c r="AH11266" s="233"/>
    </row>
    <row r="11267" spans="17:34" x14ac:dyDescent="0.35">
      <c r="Q11267" s="218"/>
      <c r="AH11267" s="233"/>
    </row>
    <row r="11268" spans="17:34" x14ac:dyDescent="0.35">
      <c r="Q11268" s="218"/>
      <c r="AH11268" s="233"/>
    </row>
    <row r="11269" spans="17:34" x14ac:dyDescent="0.35">
      <c r="Q11269" s="218"/>
      <c r="AH11269" s="233"/>
    </row>
    <row r="11270" spans="17:34" x14ac:dyDescent="0.35">
      <c r="Q11270" s="218"/>
      <c r="AH11270" s="233"/>
    </row>
    <row r="11271" spans="17:34" x14ac:dyDescent="0.35">
      <c r="Q11271" s="218"/>
      <c r="AH11271" s="233"/>
    </row>
    <row r="11272" spans="17:34" x14ac:dyDescent="0.35">
      <c r="Q11272" s="218"/>
      <c r="AH11272" s="233"/>
    </row>
    <row r="11273" spans="17:34" x14ac:dyDescent="0.35">
      <c r="Q11273" s="218"/>
      <c r="AH11273" s="233"/>
    </row>
    <row r="11274" spans="17:34" x14ac:dyDescent="0.35">
      <c r="Q11274" s="218"/>
      <c r="AH11274" s="233"/>
    </row>
    <row r="11275" spans="17:34" x14ac:dyDescent="0.35">
      <c r="Q11275" s="218"/>
      <c r="AH11275" s="233"/>
    </row>
    <row r="11276" spans="17:34" x14ac:dyDescent="0.35">
      <c r="Q11276" s="218"/>
      <c r="AH11276" s="233"/>
    </row>
    <row r="11277" spans="17:34" x14ac:dyDescent="0.35">
      <c r="Q11277" s="218"/>
      <c r="AH11277" s="233"/>
    </row>
    <row r="11278" spans="17:34" x14ac:dyDescent="0.35">
      <c r="Q11278" s="218"/>
      <c r="AH11278" s="233"/>
    </row>
    <row r="11279" spans="17:34" x14ac:dyDescent="0.35">
      <c r="Q11279" s="218"/>
      <c r="AH11279" s="233"/>
    </row>
    <row r="11280" spans="17:34" x14ac:dyDescent="0.35">
      <c r="Q11280" s="218"/>
      <c r="AH11280" s="233"/>
    </row>
    <row r="11281" spans="17:34" x14ac:dyDescent="0.35">
      <c r="Q11281" s="218"/>
      <c r="AH11281" s="233"/>
    </row>
    <row r="11282" spans="17:34" x14ac:dyDescent="0.35">
      <c r="Q11282" s="218"/>
      <c r="AH11282" s="233"/>
    </row>
    <row r="11283" spans="17:34" x14ac:dyDescent="0.35">
      <c r="Q11283" s="218"/>
      <c r="AH11283" s="233"/>
    </row>
    <row r="11284" spans="17:34" x14ac:dyDescent="0.35">
      <c r="Q11284" s="218"/>
      <c r="AH11284" s="233"/>
    </row>
    <row r="11285" spans="17:34" x14ac:dyDescent="0.35">
      <c r="Q11285" s="218"/>
      <c r="AH11285" s="233"/>
    </row>
    <row r="11286" spans="17:34" x14ac:dyDescent="0.35">
      <c r="Q11286" s="218"/>
      <c r="AH11286" s="233"/>
    </row>
    <row r="11287" spans="17:34" x14ac:dyDescent="0.35">
      <c r="Q11287" s="218"/>
      <c r="AH11287" s="233"/>
    </row>
    <row r="11288" spans="17:34" x14ac:dyDescent="0.35">
      <c r="Q11288" s="218"/>
      <c r="AH11288" s="233"/>
    </row>
    <row r="11289" spans="17:34" x14ac:dyDescent="0.35">
      <c r="Q11289" s="218"/>
      <c r="AH11289" s="233"/>
    </row>
    <row r="11290" spans="17:34" x14ac:dyDescent="0.35">
      <c r="Q11290" s="218"/>
      <c r="AH11290" s="233"/>
    </row>
    <row r="11291" spans="17:34" x14ac:dyDescent="0.35">
      <c r="Q11291" s="218"/>
      <c r="AH11291" s="233"/>
    </row>
    <row r="11292" spans="17:34" x14ac:dyDescent="0.35">
      <c r="Q11292" s="218"/>
      <c r="AH11292" s="233"/>
    </row>
    <row r="11293" spans="17:34" x14ac:dyDescent="0.35">
      <c r="Q11293" s="218"/>
      <c r="AH11293" s="233"/>
    </row>
    <row r="11294" spans="17:34" x14ac:dyDescent="0.35">
      <c r="Q11294" s="218"/>
      <c r="AH11294" s="233"/>
    </row>
    <row r="11295" spans="17:34" x14ac:dyDescent="0.35">
      <c r="Q11295" s="218"/>
      <c r="AH11295" s="233"/>
    </row>
    <row r="11296" spans="17:34" x14ac:dyDescent="0.35">
      <c r="Q11296" s="218"/>
      <c r="AH11296" s="233"/>
    </row>
    <row r="11297" spans="17:34" x14ac:dyDescent="0.35">
      <c r="Q11297" s="218"/>
      <c r="AH11297" s="233"/>
    </row>
    <row r="11298" spans="17:34" x14ac:dyDescent="0.35">
      <c r="Q11298" s="218"/>
      <c r="AH11298" s="233"/>
    </row>
    <row r="11299" spans="17:34" x14ac:dyDescent="0.35">
      <c r="Q11299" s="218"/>
      <c r="AH11299" s="233"/>
    </row>
    <row r="11300" spans="17:34" x14ac:dyDescent="0.35">
      <c r="Q11300" s="218"/>
      <c r="AH11300" s="233"/>
    </row>
    <row r="11301" spans="17:34" x14ac:dyDescent="0.35">
      <c r="Q11301" s="218"/>
      <c r="AH11301" s="233"/>
    </row>
    <row r="11302" spans="17:34" x14ac:dyDescent="0.35">
      <c r="Q11302" s="218"/>
      <c r="AH11302" s="233"/>
    </row>
    <row r="11303" spans="17:34" x14ac:dyDescent="0.35">
      <c r="Q11303" s="218"/>
      <c r="AH11303" s="233"/>
    </row>
    <row r="11304" spans="17:34" x14ac:dyDescent="0.35">
      <c r="Q11304" s="218"/>
      <c r="AH11304" s="233"/>
    </row>
    <row r="11305" spans="17:34" x14ac:dyDescent="0.35">
      <c r="Q11305" s="218"/>
      <c r="AH11305" s="233"/>
    </row>
    <row r="11306" spans="17:34" x14ac:dyDescent="0.35">
      <c r="Q11306" s="218"/>
      <c r="AH11306" s="233"/>
    </row>
    <row r="11307" spans="17:34" x14ac:dyDescent="0.35">
      <c r="Q11307" s="218"/>
      <c r="AH11307" s="233"/>
    </row>
    <row r="11308" spans="17:34" x14ac:dyDescent="0.35">
      <c r="Q11308" s="218"/>
      <c r="AH11308" s="233"/>
    </row>
    <row r="11309" spans="17:34" x14ac:dyDescent="0.35">
      <c r="Q11309" s="218"/>
      <c r="AH11309" s="233"/>
    </row>
    <row r="11310" spans="17:34" x14ac:dyDescent="0.35">
      <c r="Q11310" s="218"/>
      <c r="AH11310" s="233"/>
    </row>
    <row r="11311" spans="17:34" x14ac:dyDescent="0.35">
      <c r="Q11311" s="218"/>
      <c r="AH11311" s="233"/>
    </row>
    <row r="11312" spans="17:34" x14ac:dyDescent="0.35">
      <c r="Q11312" s="218"/>
      <c r="AH11312" s="233"/>
    </row>
    <row r="11313" spans="17:34" x14ac:dyDescent="0.35">
      <c r="Q11313" s="218"/>
      <c r="AH11313" s="233"/>
    </row>
    <row r="11314" spans="17:34" x14ac:dyDescent="0.35">
      <c r="Q11314" s="218"/>
      <c r="AH11314" s="233"/>
    </row>
    <row r="11315" spans="17:34" x14ac:dyDescent="0.35">
      <c r="Q11315" s="218"/>
      <c r="AH11315" s="233"/>
    </row>
    <row r="11316" spans="17:34" x14ac:dyDescent="0.35">
      <c r="Q11316" s="218"/>
      <c r="AH11316" s="233"/>
    </row>
    <row r="11317" spans="17:34" x14ac:dyDescent="0.35">
      <c r="Q11317" s="218"/>
      <c r="AH11317" s="233"/>
    </row>
    <row r="11318" spans="17:34" x14ac:dyDescent="0.35">
      <c r="Q11318" s="218"/>
      <c r="AH11318" s="233"/>
    </row>
    <row r="11319" spans="17:34" x14ac:dyDescent="0.35">
      <c r="Q11319" s="218"/>
      <c r="AH11319" s="233"/>
    </row>
    <row r="11320" spans="17:34" x14ac:dyDescent="0.35">
      <c r="Q11320" s="218"/>
      <c r="AH11320" s="233"/>
    </row>
    <row r="11321" spans="17:34" x14ac:dyDescent="0.35">
      <c r="Q11321" s="218"/>
      <c r="AH11321" s="233"/>
    </row>
    <row r="11322" spans="17:34" x14ac:dyDescent="0.35">
      <c r="Q11322" s="218"/>
      <c r="AH11322" s="233"/>
    </row>
    <row r="11323" spans="17:34" x14ac:dyDescent="0.35">
      <c r="Q11323" s="218"/>
      <c r="AH11323" s="233"/>
    </row>
    <row r="11324" spans="17:34" x14ac:dyDescent="0.35">
      <c r="Q11324" s="218"/>
      <c r="AH11324" s="233"/>
    </row>
    <row r="11325" spans="17:34" x14ac:dyDescent="0.35">
      <c r="Q11325" s="218"/>
      <c r="AH11325" s="233"/>
    </row>
    <row r="11326" spans="17:34" x14ac:dyDescent="0.35">
      <c r="Q11326" s="218"/>
      <c r="AH11326" s="233"/>
    </row>
    <row r="11327" spans="17:34" x14ac:dyDescent="0.35">
      <c r="Q11327" s="218"/>
      <c r="AH11327" s="233"/>
    </row>
    <row r="11328" spans="17:34" x14ac:dyDescent="0.35">
      <c r="Q11328" s="218"/>
      <c r="AH11328" s="233"/>
    </row>
    <row r="11329" spans="17:34" x14ac:dyDescent="0.35">
      <c r="Q11329" s="218"/>
      <c r="AH11329" s="233"/>
    </row>
    <row r="11330" spans="17:34" x14ac:dyDescent="0.35">
      <c r="Q11330" s="218"/>
      <c r="AH11330" s="233"/>
    </row>
    <row r="11331" spans="17:34" x14ac:dyDescent="0.35">
      <c r="Q11331" s="218"/>
      <c r="AH11331" s="233"/>
    </row>
    <row r="11332" spans="17:34" x14ac:dyDescent="0.35">
      <c r="Q11332" s="218"/>
      <c r="AH11332" s="233"/>
    </row>
    <row r="11333" spans="17:34" x14ac:dyDescent="0.35">
      <c r="Q11333" s="218"/>
      <c r="AH11333" s="233"/>
    </row>
    <row r="11334" spans="17:34" x14ac:dyDescent="0.35">
      <c r="Q11334" s="218"/>
      <c r="AH11334" s="233"/>
    </row>
    <row r="11335" spans="17:34" x14ac:dyDescent="0.35">
      <c r="Q11335" s="218"/>
      <c r="AH11335" s="233"/>
    </row>
    <row r="11336" spans="17:34" x14ac:dyDescent="0.35">
      <c r="Q11336" s="218"/>
      <c r="AH11336" s="233"/>
    </row>
    <row r="11337" spans="17:34" x14ac:dyDescent="0.35">
      <c r="Q11337" s="218"/>
      <c r="AH11337" s="233"/>
    </row>
    <row r="11338" spans="17:34" x14ac:dyDescent="0.35">
      <c r="Q11338" s="218"/>
      <c r="AH11338" s="233"/>
    </row>
    <row r="11339" spans="17:34" x14ac:dyDescent="0.35">
      <c r="Q11339" s="218"/>
      <c r="AH11339" s="233"/>
    </row>
    <row r="11340" spans="17:34" x14ac:dyDescent="0.35">
      <c r="Q11340" s="218"/>
      <c r="AH11340" s="233"/>
    </row>
    <row r="11341" spans="17:34" x14ac:dyDescent="0.35">
      <c r="Q11341" s="218"/>
      <c r="AH11341" s="233"/>
    </row>
    <row r="11342" spans="17:34" x14ac:dyDescent="0.35">
      <c r="Q11342" s="218"/>
      <c r="AH11342" s="233"/>
    </row>
    <row r="11343" spans="17:34" x14ac:dyDescent="0.35">
      <c r="Q11343" s="218"/>
      <c r="AH11343" s="233"/>
    </row>
    <row r="11344" spans="17:34" x14ac:dyDescent="0.35">
      <c r="Q11344" s="218"/>
      <c r="AH11344" s="233"/>
    </row>
    <row r="11345" spans="17:34" x14ac:dyDescent="0.35">
      <c r="Q11345" s="218"/>
      <c r="AH11345" s="233"/>
    </row>
    <row r="11346" spans="17:34" x14ac:dyDescent="0.35">
      <c r="Q11346" s="218"/>
      <c r="AH11346" s="233"/>
    </row>
    <row r="11347" spans="17:34" x14ac:dyDescent="0.35">
      <c r="Q11347" s="218"/>
      <c r="AH11347" s="233"/>
    </row>
    <row r="11348" spans="17:34" x14ac:dyDescent="0.35">
      <c r="Q11348" s="218"/>
      <c r="AH11348" s="233"/>
    </row>
    <row r="11349" spans="17:34" x14ac:dyDescent="0.35">
      <c r="Q11349" s="218"/>
      <c r="AH11349" s="233"/>
    </row>
    <row r="11350" spans="17:34" x14ac:dyDescent="0.35">
      <c r="Q11350" s="218"/>
      <c r="AH11350" s="233"/>
    </row>
    <row r="11351" spans="17:34" x14ac:dyDescent="0.35">
      <c r="Q11351" s="218"/>
      <c r="AH11351" s="233"/>
    </row>
    <row r="11352" spans="17:34" x14ac:dyDescent="0.35">
      <c r="Q11352" s="218"/>
      <c r="AH11352" s="233"/>
    </row>
    <row r="11353" spans="17:34" x14ac:dyDescent="0.35">
      <c r="Q11353" s="218"/>
      <c r="AH11353" s="233"/>
    </row>
    <row r="11354" spans="17:34" x14ac:dyDescent="0.35">
      <c r="Q11354" s="218"/>
      <c r="AH11354" s="233"/>
    </row>
    <row r="11355" spans="17:34" x14ac:dyDescent="0.35">
      <c r="Q11355" s="218"/>
      <c r="AH11355" s="233"/>
    </row>
    <row r="11356" spans="17:34" x14ac:dyDescent="0.35">
      <c r="Q11356" s="218"/>
      <c r="AH11356" s="233"/>
    </row>
    <row r="11357" spans="17:34" x14ac:dyDescent="0.35">
      <c r="Q11357" s="218"/>
      <c r="AH11357" s="233"/>
    </row>
    <row r="11358" spans="17:34" x14ac:dyDescent="0.35">
      <c r="Q11358" s="218"/>
      <c r="AH11358" s="233"/>
    </row>
    <row r="11359" spans="17:34" x14ac:dyDescent="0.35">
      <c r="Q11359" s="218"/>
      <c r="AH11359" s="233"/>
    </row>
    <row r="11360" spans="17:34" x14ac:dyDescent="0.35">
      <c r="Q11360" s="218"/>
      <c r="AH11360" s="233"/>
    </row>
    <row r="11361" spans="17:34" x14ac:dyDescent="0.35">
      <c r="Q11361" s="218"/>
      <c r="AH11361" s="233"/>
    </row>
    <row r="11362" spans="17:34" x14ac:dyDescent="0.35">
      <c r="Q11362" s="218"/>
      <c r="AH11362" s="233"/>
    </row>
    <row r="11363" spans="17:34" x14ac:dyDescent="0.35">
      <c r="Q11363" s="218"/>
      <c r="AH11363" s="233"/>
    </row>
    <row r="11364" spans="17:34" x14ac:dyDescent="0.35">
      <c r="Q11364" s="218"/>
      <c r="AH11364" s="233"/>
    </row>
    <row r="11365" spans="17:34" x14ac:dyDescent="0.35">
      <c r="Q11365" s="218"/>
      <c r="AH11365" s="233"/>
    </row>
    <row r="11366" spans="17:34" x14ac:dyDescent="0.35">
      <c r="Q11366" s="218"/>
      <c r="AH11366" s="233"/>
    </row>
    <row r="11367" spans="17:34" x14ac:dyDescent="0.35">
      <c r="Q11367" s="218"/>
      <c r="AH11367" s="233"/>
    </row>
    <row r="11368" spans="17:34" x14ac:dyDescent="0.35">
      <c r="Q11368" s="218"/>
      <c r="AH11368" s="233"/>
    </row>
    <row r="11369" spans="17:34" x14ac:dyDescent="0.35">
      <c r="Q11369" s="218"/>
      <c r="AH11369" s="233"/>
    </row>
    <row r="11370" spans="17:34" x14ac:dyDescent="0.35">
      <c r="Q11370" s="218"/>
      <c r="AH11370" s="233"/>
    </row>
    <row r="11371" spans="17:34" x14ac:dyDescent="0.35">
      <c r="Q11371" s="218"/>
      <c r="AH11371" s="233"/>
    </row>
    <row r="11372" spans="17:34" x14ac:dyDescent="0.35">
      <c r="Q11372" s="218"/>
      <c r="AH11372" s="233"/>
    </row>
    <row r="11373" spans="17:34" x14ac:dyDescent="0.35">
      <c r="Q11373" s="218"/>
      <c r="AH11373" s="233"/>
    </row>
    <row r="11374" spans="17:34" x14ac:dyDescent="0.35">
      <c r="Q11374" s="218"/>
      <c r="AH11374" s="233"/>
    </row>
    <row r="11375" spans="17:34" x14ac:dyDescent="0.35">
      <c r="Q11375" s="218"/>
      <c r="AH11375" s="233"/>
    </row>
    <row r="11376" spans="17:34" x14ac:dyDescent="0.35">
      <c r="Q11376" s="218"/>
      <c r="AH11376" s="233"/>
    </row>
    <row r="11377" spans="17:34" x14ac:dyDescent="0.35">
      <c r="Q11377" s="218"/>
      <c r="AH11377" s="233"/>
    </row>
    <row r="11378" spans="17:34" x14ac:dyDescent="0.35">
      <c r="Q11378" s="218"/>
      <c r="AH11378" s="233"/>
    </row>
    <row r="11379" spans="17:34" x14ac:dyDescent="0.35">
      <c r="Q11379" s="218"/>
      <c r="AH11379" s="233"/>
    </row>
    <row r="11380" spans="17:34" x14ac:dyDescent="0.35">
      <c r="Q11380" s="218"/>
      <c r="AH11380" s="233"/>
    </row>
    <row r="11381" spans="17:34" x14ac:dyDescent="0.35">
      <c r="Q11381" s="218"/>
      <c r="AH11381" s="233"/>
    </row>
    <row r="11382" spans="17:34" x14ac:dyDescent="0.35">
      <c r="Q11382" s="218"/>
      <c r="AH11382" s="233"/>
    </row>
    <row r="11383" spans="17:34" x14ac:dyDescent="0.35">
      <c r="Q11383" s="218"/>
      <c r="AH11383" s="233"/>
    </row>
    <row r="11384" spans="17:34" x14ac:dyDescent="0.35">
      <c r="Q11384" s="218"/>
      <c r="AH11384" s="233"/>
    </row>
    <row r="11385" spans="17:34" x14ac:dyDescent="0.35">
      <c r="Q11385" s="218"/>
      <c r="AH11385" s="233"/>
    </row>
    <row r="11386" spans="17:34" x14ac:dyDescent="0.35">
      <c r="Q11386" s="218"/>
      <c r="AH11386" s="233"/>
    </row>
    <row r="11387" spans="17:34" x14ac:dyDescent="0.35">
      <c r="Q11387" s="218"/>
      <c r="AH11387" s="233"/>
    </row>
    <row r="11388" spans="17:34" x14ac:dyDescent="0.35">
      <c r="Q11388" s="218"/>
      <c r="AH11388" s="233"/>
    </row>
    <row r="11389" spans="17:34" x14ac:dyDescent="0.35">
      <c r="Q11389" s="218"/>
      <c r="AH11389" s="233"/>
    </row>
    <row r="11390" spans="17:34" x14ac:dyDescent="0.35">
      <c r="Q11390" s="218"/>
      <c r="AH11390" s="233"/>
    </row>
    <row r="11391" spans="17:34" x14ac:dyDescent="0.35">
      <c r="Q11391" s="218"/>
      <c r="AH11391" s="233"/>
    </row>
    <row r="11392" spans="17:34" x14ac:dyDescent="0.35">
      <c r="Q11392" s="218"/>
      <c r="AH11392" s="233"/>
    </row>
    <row r="11393" spans="17:34" x14ac:dyDescent="0.35">
      <c r="Q11393" s="218"/>
      <c r="AH11393" s="233"/>
    </row>
    <row r="11394" spans="17:34" x14ac:dyDescent="0.35">
      <c r="Q11394" s="218"/>
      <c r="AH11394" s="233"/>
    </row>
    <row r="11395" spans="17:34" x14ac:dyDescent="0.35">
      <c r="Q11395" s="218"/>
      <c r="AH11395" s="233"/>
    </row>
    <row r="11396" spans="17:34" x14ac:dyDescent="0.35">
      <c r="Q11396" s="218"/>
      <c r="AH11396" s="233"/>
    </row>
    <row r="11397" spans="17:34" x14ac:dyDescent="0.35">
      <c r="Q11397" s="218"/>
      <c r="AH11397" s="233"/>
    </row>
    <row r="11398" spans="17:34" x14ac:dyDescent="0.35">
      <c r="Q11398" s="218"/>
      <c r="AH11398" s="233"/>
    </row>
    <row r="11399" spans="17:34" x14ac:dyDescent="0.35">
      <c r="Q11399" s="218"/>
      <c r="AH11399" s="233"/>
    </row>
    <row r="11400" spans="17:34" x14ac:dyDescent="0.35">
      <c r="Q11400" s="218"/>
      <c r="AH11400" s="233"/>
    </row>
    <row r="11401" spans="17:34" x14ac:dyDescent="0.35">
      <c r="Q11401" s="218"/>
      <c r="AH11401" s="233"/>
    </row>
    <row r="11402" spans="17:34" x14ac:dyDescent="0.35">
      <c r="Q11402" s="218"/>
      <c r="AH11402" s="233"/>
    </row>
    <row r="11403" spans="17:34" x14ac:dyDescent="0.35">
      <c r="Q11403" s="218"/>
      <c r="AH11403" s="233"/>
    </row>
    <row r="11404" spans="17:34" x14ac:dyDescent="0.35">
      <c r="Q11404" s="218"/>
      <c r="AH11404" s="233"/>
    </row>
    <row r="11405" spans="17:34" x14ac:dyDescent="0.35">
      <c r="Q11405" s="218"/>
      <c r="AH11405" s="233"/>
    </row>
    <row r="11406" spans="17:34" x14ac:dyDescent="0.35">
      <c r="Q11406" s="218"/>
      <c r="AH11406" s="233"/>
    </row>
    <row r="11407" spans="17:34" x14ac:dyDescent="0.35">
      <c r="Q11407" s="218"/>
      <c r="AH11407" s="233"/>
    </row>
    <row r="11408" spans="17:34" x14ac:dyDescent="0.35">
      <c r="Q11408" s="218"/>
      <c r="AH11408" s="233"/>
    </row>
    <row r="11409" spans="17:34" x14ac:dyDescent="0.35">
      <c r="Q11409" s="218"/>
      <c r="AH11409" s="233"/>
    </row>
    <row r="11410" spans="17:34" x14ac:dyDescent="0.35">
      <c r="Q11410" s="218"/>
      <c r="AH11410" s="233"/>
    </row>
    <row r="11411" spans="17:34" x14ac:dyDescent="0.35">
      <c r="Q11411" s="218"/>
      <c r="AH11411" s="233"/>
    </row>
    <row r="11412" spans="17:34" x14ac:dyDescent="0.35">
      <c r="Q11412" s="218"/>
      <c r="AH11412" s="233"/>
    </row>
    <row r="11413" spans="17:34" x14ac:dyDescent="0.35">
      <c r="Q11413" s="218"/>
      <c r="AH11413" s="233"/>
    </row>
    <row r="11414" spans="17:34" x14ac:dyDescent="0.35">
      <c r="Q11414" s="218"/>
      <c r="AH11414" s="233"/>
    </row>
    <row r="11415" spans="17:34" x14ac:dyDescent="0.35">
      <c r="Q11415" s="218"/>
      <c r="AH11415" s="233"/>
    </row>
    <row r="11416" spans="17:34" x14ac:dyDescent="0.35">
      <c r="Q11416" s="218"/>
      <c r="AH11416" s="233"/>
    </row>
    <row r="11417" spans="17:34" x14ac:dyDescent="0.35">
      <c r="Q11417" s="218"/>
      <c r="AH11417" s="233"/>
    </row>
    <row r="11418" spans="17:34" x14ac:dyDescent="0.35">
      <c r="Q11418" s="218"/>
      <c r="AH11418" s="233"/>
    </row>
    <row r="11419" spans="17:34" x14ac:dyDescent="0.35">
      <c r="Q11419" s="218"/>
      <c r="AH11419" s="233"/>
    </row>
    <row r="11420" spans="17:34" x14ac:dyDescent="0.35">
      <c r="Q11420" s="218"/>
      <c r="AH11420" s="233"/>
    </row>
    <row r="11421" spans="17:34" x14ac:dyDescent="0.35">
      <c r="Q11421" s="218"/>
      <c r="AH11421" s="233"/>
    </row>
    <row r="11422" spans="17:34" x14ac:dyDescent="0.35">
      <c r="Q11422" s="218"/>
      <c r="AH11422" s="233"/>
    </row>
    <row r="11423" spans="17:34" x14ac:dyDescent="0.35">
      <c r="Q11423" s="218"/>
      <c r="AH11423" s="233"/>
    </row>
    <row r="11424" spans="17:34" x14ac:dyDescent="0.35">
      <c r="Q11424" s="218"/>
      <c r="AH11424" s="233"/>
    </row>
    <row r="11425" spans="17:34" x14ac:dyDescent="0.35">
      <c r="Q11425" s="218"/>
      <c r="AH11425" s="233"/>
    </row>
    <row r="11426" spans="17:34" x14ac:dyDescent="0.35">
      <c r="Q11426" s="218"/>
      <c r="AH11426" s="233"/>
    </row>
    <row r="11427" spans="17:34" x14ac:dyDescent="0.35">
      <c r="Q11427" s="218"/>
      <c r="AH11427" s="233"/>
    </row>
    <row r="11428" spans="17:34" x14ac:dyDescent="0.35">
      <c r="Q11428" s="218"/>
      <c r="AH11428" s="233"/>
    </row>
    <row r="11429" spans="17:34" x14ac:dyDescent="0.35">
      <c r="Q11429" s="218"/>
      <c r="AH11429" s="233"/>
    </row>
    <row r="11430" spans="17:34" x14ac:dyDescent="0.35">
      <c r="Q11430" s="218"/>
      <c r="AH11430" s="233"/>
    </row>
    <row r="11431" spans="17:34" x14ac:dyDescent="0.35">
      <c r="Q11431" s="218"/>
      <c r="AH11431" s="233"/>
    </row>
    <row r="11432" spans="17:34" x14ac:dyDescent="0.35">
      <c r="Q11432" s="218"/>
      <c r="AH11432" s="233"/>
    </row>
    <row r="11433" spans="17:34" x14ac:dyDescent="0.35">
      <c r="Q11433" s="218"/>
      <c r="AH11433" s="233"/>
    </row>
    <row r="11434" spans="17:34" x14ac:dyDescent="0.35">
      <c r="Q11434" s="218"/>
      <c r="AH11434" s="233"/>
    </row>
    <row r="11435" spans="17:34" x14ac:dyDescent="0.35">
      <c r="Q11435" s="218"/>
      <c r="AH11435" s="233"/>
    </row>
    <row r="11436" spans="17:34" x14ac:dyDescent="0.35">
      <c r="Q11436" s="218"/>
      <c r="AH11436" s="233"/>
    </row>
    <row r="11437" spans="17:34" x14ac:dyDescent="0.35">
      <c r="Q11437" s="218"/>
      <c r="AH11437" s="233"/>
    </row>
    <row r="11438" spans="17:34" x14ac:dyDescent="0.35">
      <c r="Q11438" s="218"/>
      <c r="AH11438" s="233"/>
    </row>
    <row r="11439" spans="17:34" x14ac:dyDescent="0.35">
      <c r="Q11439" s="218"/>
      <c r="AH11439" s="233"/>
    </row>
    <row r="11440" spans="17:34" x14ac:dyDescent="0.35">
      <c r="Q11440" s="218"/>
      <c r="AH11440" s="233"/>
    </row>
    <row r="11441" spans="17:34" x14ac:dyDescent="0.35">
      <c r="Q11441" s="218"/>
      <c r="AH11441" s="233"/>
    </row>
    <row r="11442" spans="17:34" x14ac:dyDescent="0.35">
      <c r="Q11442" s="218"/>
      <c r="AH11442" s="233"/>
    </row>
    <row r="11443" spans="17:34" x14ac:dyDescent="0.35">
      <c r="Q11443" s="218"/>
      <c r="AH11443" s="233"/>
    </row>
    <row r="11444" spans="17:34" x14ac:dyDescent="0.35">
      <c r="Q11444" s="218"/>
      <c r="AH11444" s="233"/>
    </row>
    <row r="11445" spans="17:34" x14ac:dyDescent="0.35">
      <c r="Q11445" s="218"/>
      <c r="AH11445" s="233"/>
    </row>
    <row r="11446" spans="17:34" x14ac:dyDescent="0.35">
      <c r="Q11446" s="218"/>
      <c r="AH11446" s="233"/>
    </row>
    <row r="11447" spans="17:34" x14ac:dyDescent="0.35">
      <c r="Q11447" s="218"/>
      <c r="AH11447" s="233"/>
    </row>
    <row r="11448" spans="17:34" x14ac:dyDescent="0.35">
      <c r="Q11448" s="218"/>
      <c r="AH11448" s="233"/>
    </row>
    <row r="11449" spans="17:34" x14ac:dyDescent="0.35">
      <c r="Q11449" s="218"/>
      <c r="AH11449" s="233"/>
    </row>
    <row r="11450" spans="17:34" x14ac:dyDescent="0.35">
      <c r="Q11450" s="218"/>
      <c r="AH11450" s="233"/>
    </row>
    <row r="11451" spans="17:34" x14ac:dyDescent="0.35">
      <c r="Q11451" s="218"/>
      <c r="AH11451" s="233"/>
    </row>
    <row r="11452" spans="17:34" x14ac:dyDescent="0.35">
      <c r="Q11452" s="218"/>
      <c r="AH11452" s="233"/>
    </row>
    <row r="11453" spans="17:34" x14ac:dyDescent="0.35">
      <c r="Q11453" s="218"/>
      <c r="AH11453" s="233"/>
    </row>
    <row r="11454" spans="17:34" x14ac:dyDescent="0.35">
      <c r="Q11454" s="218"/>
      <c r="AH11454" s="233"/>
    </row>
    <row r="11455" spans="17:34" x14ac:dyDescent="0.35">
      <c r="Q11455" s="218"/>
      <c r="AH11455" s="233"/>
    </row>
    <row r="11456" spans="17:34" x14ac:dyDescent="0.35">
      <c r="Q11456" s="218"/>
      <c r="AH11456" s="233"/>
    </row>
    <row r="11457" spans="17:34" x14ac:dyDescent="0.35">
      <c r="Q11457" s="218"/>
      <c r="AH11457" s="233"/>
    </row>
    <row r="11458" spans="17:34" x14ac:dyDescent="0.35">
      <c r="Q11458" s="218"/>
      <c r="AH11458" s="233"/>
    </row>
    <row r="11459" spans="17:34" x14ac:dyDescent="0.35">
      <c r="Q11459" s="218"/>
      <c r="AH11459" s="233"/>
    </row>
    <row r="11460" spans="17:34" x14ac:dyDescent="0.35">
      <c r="Q11460" s="218"/>
      <c r="AH11460" s="233"/>
    </row>
    <row r="11461" spans="17:34" x14ac:dyDescent="0.35">
      <c r="Q11461" s="218"/>
      <c r="AH11461" s="233"/>
    </row>
    <row r="11462" spans="17:34" x14ac:dyDescent="0.35">
      <c r="Q11462" s="218"/>
      <c r="AH11462" s="233"/>
    </row>
    <row r="11463" spans="17:34" x14ac:dyDescent="0.35">
      <c r="Q11463" s="218"/>
      <c r="AH11463" s="233"/>
    </row>
    <row r="11464" spans="17:34" x14ac:dyDescent="0.35">
      <c r="Q11464" s="218"/>
      <c r="AH11464" s="233"/>
    </row>
    <row r="11465" spans="17:34" x14ac:dyDescent="0.35">
      <c r="Q11465" s="218"/>
      <c r="AH11465" s="233"/>
    </row>
    <row r="11466" spans="17:34" x14ac:dyDescent="0.35">
      <c r="Q11466" s="218"/>
      <c r="AH11466" s="233"/>
    </row>
    <row r="11467" spans="17:34" x14ac:dyDescent="0.35">
      <c r="Q11467" s="218"/>
      <c r="AH11467" s="233"/>
    </row>
    <row r="11468" spans="17:34" x14ac:dyDescent="0.35">
      <c r="Q11468" s="218"/>
      <c r="AH11468" s="233"/>
    </row>
    <row r="11469" spans="17:34" x14ac:dyDescent="0.35">
      <c r="Q11469" s="218"/>
      <c r="AH11469" s="233"/>
    </row>
    <row r="11470" spans="17:34" x14ac:dyDescent="0.35">
      <c r="Q11470" s="218"/>
      <c r="AH11470" s="233"/>
    </row>
    <row r="11471" spans="17:34" x14ac:dyDescent="0.35">
      <c r="Q11471" s="218"/>
      <c r="AH11471" s="233"/>
    </row>
    <row r="11472" spans="17:34" x14ac:dyDescent="0.35">
      <c r="Q11472" s="218"/>
      <c r="AH11472" s="233"/>
    </row>
    <row r="11473" spans="17:34" x14ac:dyDescent="0.35">
      <c r="Q11473" s="218"/>
      <c r="AH11473" s="233"/>
    </row>
    <row r="11474" spans="17:34" x14ac:dyDescent="0.35">
      <c r="Q11474" s="218"/>
      <c r="AH11474" s="233"/>
    </row>
    <row r="11475" spans="17:34" x14ac:dyDescent="0.35">
      <c r="Q11475" s="218"/>
      <c r="AH11475" s="233"/>
    </row>
    <row r="11476" spans="17:34" x14ac:dyDescent="0.35">
      <c r="Q11476" s="218"/>
      <c r="AH11476" s="233"/>
    </row>
    <row r="11477" spans="17:34" x14ac:dyDescent="0.35">
      <c r="Q11477" s="218"/>
      <c r="AH11477" s="233"/>
    </row>
    <row r="11478" spans="17:34" x14ac:dyDescent="0.35">
      <c r="Q11478" s="218"/>
      <c r="AH11478" s="233"/>
    </row>
    <row r="11479" spans="17:34" x14ac:dyDescent="0.35">
      <c r="Q11479" s="218"/>
      <c r="AH11479" s="233"/>
    </row>
    <row r="11480" spans="17:34" x14ac:dyDescent="0.35">
      <c r="Q11480" s="218"/>
      <c r="AH11480" s="233"/>
    </row>
    <row r="11481" spans="17:34" x14ac:dyDescent="0.35">
      <c r="Q11481" s="218"/>
      <c r="AH11481" s="233"/>
    </row>
    <row r="11482" spans="17:34" x14ac:dyDescent="0.35">
      <c r="Q11482" s="218"/>
      <c r="AH11482" s="233"/>
    </row>
    <row r="11483" spans="17:34" x14ac:dyDescent="0.35">
      <c r="Q11483" s="218"/>
      <c r="AH11483" s="233"/>
    </row>
    <row r="11484" spans="17:34" x14ac:dyDescent="0.35">
      <c r="Q11484" s="218"/>
      <c r="AH11484" s="233"/>
    </row>
    <row r="11485" spans="17:34" x14ac:dyDescent="0.35">
      <c r="Q11485" s="218"/>
      <c r="AH11485" s="233"/>
    </row>
    <row r="11486" spans="17:34" x14ac:dyDescent="0.35">
      <c r="Q11486" s="218"/>
      <c r="AH11486" s="233"/>
    </row>
    <row r="11487" spans="17:34" x14ac:dyDescent="0.35">
      <c r="Q11487" s="218"/>
      <c r="AH11487" s="233"/>
    </row>
    <row r="11488" spans="17:34" x14ac:dyDescent="0.35">
      <c r="Q11488" s="218"/>
      <c r="AH11488" s="233"/>
    </row>
    <row r="11489" spans="17:34" x14ac:dyDescent="0.35">
      <c r="Q11489" s="218"/>
      <c r="AH11489" s="233"/>
    </row>
    <row r="11490" spans="17:34" x14ac:dyDescent="0.35">
      <c r="Q11490" s="218"/>
      <c r="AH11490" s="233"/>
    </row>
    <row r="11491" spans="17:34" x14ac:dyDescent="0.35">
      <c r="Q11491" s="218"/>
      <c r="AH11491" s="233"/>
    </row>
    <row r="11492" spans="17:34" x14ac:dyDescent="0.35">
      <c r="Q11492" s="218"/>
      <c r="AH11492" s="233"/>
    </row>
    <row r="11493" spans="17:34" x14ac:dyDescent="0.35">
      <c r="Q11493" s="218"/>
      <c r="AH11493" s="233"/>
    </row>
    <row r="11494" spans="17:34" x14ac:dyDescent="0.35">
      <c r="Q11494" s="218"/>
      <c r="AH11494" s="233"/>
    </row>
    <row r="11495" spans="17:34" x14ac:dyDescent="0.35">
      <c r="Q11495" s="218"/>
      <c r="AH11495" s="233"/>
    </row>
    <row r="11496" spans="17:34" x14ac:dyDescent="0.35">
      <c r="Q11496" s="218"/>
      <c r="AH11496" s="233"/>
    </row>
    <row r="11497" spans="17:34" x14ac:dyDescent="0.35">
      <c r="Q11497" s="218"/>
      <c r="AH11497" s="233"/>
    </row>
    <row r="11498" spans="17:34" x14ac:dyDescent="0.35">
      <c r="Q11498" s="218"/>
      <c r="AH11498" s="233"/>
    </row>
    <row r="11499" spans="17:34" x14ac:dyDescent="0.35">
      <c r="Q11499" s="218"/>
      <c r="AH11499" s="233"/>
    </row>
    <row r="11500" spans="17:34" x14ac:dyDescent="0.35">
      <c r="Q11500" s="218"/>
      <c r="AH11500" s="233"/>
    </row>
    <row r="11501" spans="17:34" x14ac:dyDescent="0.35">
      <c r="Q11501" s="218"/>
      <c r="AH11501" s="233"/>
    </row>
    <row r="11502" spans="17:34" x14ac:dyDescent="0.35">
      <c r="Q11502" s="218"/>
      <c r="AH11502" s="233"/>
    </row>
    <row r="11503" spans="17:34" x14ac:dyDescent="0.35">
      <c r="Q11503" s="218"/>
      <c r="AH11503" s="233"/>
    </row>
    <row r="11504" spans="17:34" x14ac:dyDescent="0.35">
      <c r="Q11504" s="218"/>
      <c r="AH11504" s="233"/>
    </row>
    <row r="11505" spans="17:34" x14ac:dyDescent="0.35">
      <c r="Q11505" s="218"/>
      <c r="AH11505" s="233"/>
    </row>
    <row r="11506" spans="17:34" x14ac:dyDescent="0.35">
      <c r="Q11506" s="218"/>
      <c r="AH11506" s="233"/>
    </row>
    <row r="11507" spans="17:34" x14ac:dyDescent="0.35">
      <c r="Q11507" s="218"/>
      <c r="AH11507" s="233"/>
    </row>
    <row r="11508" spans="17:34" x14ac:dyDescent="0.35">
      <c r="Q11508" s="218"/>
      <c r="AH11508" s="233"/>
    </row>
    <row r="11509" spans="17:34" x14ac:dyDescent="0.35">
      <c r="Q11509" s="218"/>
      <c r="AH11509" s="233"/>
    </row>
    <row r="11510" spans="17:34" x14ac:dyDescent="0.35">
      <c r="Q11510" s="218"/>
      <c r="AH11510" s="233"/>
    </row>
    <row r="11511" spans="17:34" x14ac:dyDescent="0.35">
      <c r="Q11511" s="218"/>
      <c r="AH11511" s="233"/>
    </row>
    <row r="11512" spans="17:34" x14ac:dyDescent="0.35">
      <c r="Q11512" s="218"/>
      <c r="AH11512" s="233"/>
    </row>
    <row r="11513" spans="17:34" x14ac:dyDescent="0.35">
      <c r="Q11513" s="218"/>
      <c r="AH11513" s="233"/>
    </row>
    <row r="11514" spans="17:34" x14ac:dyDescent="0.35">
      <c r="Q11514" s="218"/>
      <c r="AH11514" s="233"/>
    </row>
    <row r="11515" spans="17:34" x14ac:dyDescent="0.35">
      <c r="Q11515" s="218"/>
      <c r="AH11515" s="233"/>
    </row>
    <row r="11516" spans="17:34" x14ac:dyDescent="0.35">
      <c r="Q11516" s="218"/>
      <c r="AH11516" s="233"/>
    </row>
    <row r="11517" spans="17:34" x14ac:dyDescent="0.35">
      <c r="Q11517" s="218"/>
      <c r="AH11517" s="233"/>
    </row>
    <row r="11518" spans="17:34" x14ac:dyDescent="0.35">
      <c r="Q11518" s="218"/>
      <c r="AH11518" s="233"/>
    </row>
    <row r="11519" spans="17:34" x14ac:dyDescent="0.35">
      <c r="Q11519" s="218"/>
      <c r="AH11519" s="233"/>
    </row>
    <row r="11520" spans="17:34" x14ac:dyDescent="0.35">
      <c r="Q11520" s="218"/>
      <c r="AH11520" s="233"/>
    </row>
    <row r="11521" spans="17:34" x14ac:dyDescent="0.35">
      <c r="Q11521" s="218"/>
      <c r="AH11521" s="233"/>
    </row>
    <row r="11522" spans="17:34" x14ac:dyDescent="0.35">
      <c r="Q11522" s="218"/>
      <c r="AH11522" s="233"/>
    </row>
    <row r="11523" spans="17:34" x14ac:dyDescent="0.35">
      <c r="Q11523" s="218"/>
      <c r="AH11523" s="233"/>
    </row>
    <row r="11524" spans="17:34" x14ac:dyDescent="0.35">
      <c r="Q11524" s="218"/>
      <c r="AH11524" s="233"/>
    </row>
    <row r="11525" spans="17:34" x14ac:dyDescent="0.35">
      <c r="Q11525" s="218"/>
      <c r="AH11525" s="233"/>
    </row>
    <row r="11526" spans="17:34" x14ac:dyDescent="0.35">
      <c r="Q11526" s="218"/>
      <c r="AH11526" s="233"/>
    </row>
    <row r="11527" spans="17:34" x14ac:dyDescent="0.35">
      <c r="Q11527" s="218"/>
      <c r="AH11527" s="233"/>
    </row>
    <row r="11528" spans="17:34" x14ac:dyDescent="0.35">
      <c r="Q11528" s="218"/>
      <c r="AH11528" s="233"/>
    </row>
    <row r="11529" spans="17:34" x14ac:dyDescent="0.35">
      <c r="Q11529" s="218"/>
      <c r="AH11529" s="233"/>
    </row>
    <row r="11530" spans="17:34" x14ac:dyDescent="0.35">
      <c r="Q11530" s="218"/>
      <c r="AH11530" s="233"/>
    </row>
    <row r="11531" spans="17:34" x14ac:dyDescent="0.35">
      <c r="Q11531" s="218"/>
      <c r="AH11531" s="233"/>
    </row>
    <row r="11532" spans="17:34" x14ac:dyDescent="0.35">
      <c r="Q11532" s="218"/>
      <c r="AH11532" s="233"/>
    </row>
    <row r="11533" spans="17:34" x14ac:dyDescent="0.35">
      <c r="Q11533" s="218"/>
      <c r="AH11533" s="233"/>
    </row>
    <row r="11534" spans="17:34" x14ac:dyDescent="0.35">
      <c r="Q11534" s="218"/>
      <c r="AH11534" s="233"/>
    </row>
    <row r="11535" spans="17:34" x14ac:dyDescent="0.35">
      <c r="Q11535" s="218"/>
      <c r="AH11535" s="233"/>
    </row>
    <row r="11536" spans="17:34" x14ac:dyDescent="0.35">
      <c r="Q11536" s="218"/>
      <c r="AH11536" s="233"/>
    </row>
    <row r="11537" spans="17:34" x14ac:dyDescent="0.35">
      <c r="Q11537" s="218"/>
      <c r="AH11537" s="233"/>
    </row>
    <row r="11538" spans="17:34" x14ac:dyDescent="0.35">
      <c r="Q11538" s="218"/>
      <c r="AH11538" s="233"/>
    </row>
    <row r="11539" spans="17:34" x14ac:dyDescent="0.35">
      <c r="Q11539" s="218"/>
      <c r="AH11539" s="233"/>
    </row>
    <row r="11540" spans="17:34" x14ac:dyDescent="0.35">
      <c r="Q11540" s="218"/>
      <c r="AH11540" s="233"/>
    </row>
    <row r="11541" spans="17:34" x14ac:dyDescent="0.35">
      <c r="Q11541" s="218"/>
      <c r="AH11541" s="233"/>
    </row>
    <row r="11542" spans="17:34" x14ac:dyDescent="0.35">
      <c r="Q11542" s="218"/>
      <c r="AH11542" s="233"/>
    </row>
    <row r="11543" spans="17:34" x14ac:dyDescent="0.35">
      <c r="Q11543" s="218"/>
      <c r="AH11543" s="233"/>
    </row>
    <row r="11544" spans="17:34" x14ac:dyDescent="0.35">
      <c r="Q11544" s="218"/>
      <c r="AH11544" s="233"/>
    </row>
    <row r="11545" spans="17:34" x14ac:dyDescent="0.35">
      <c r="Q11545" s="218"/>
      <c r="AH11545" s="233"/>
    </row>
    <row r="11546" spans="17:34" x14ac:dyDescent="0.35">
      <c r="Q11546" s="218"/>
      <c r="AH11546" s="233"/>
    </row>
    <row r="11547" spans="17:34" x14ac:dyDescent="0.35">
      <c r="Q11547" s="218"/>
      <c r="AH11547" s="233"/>
    </row>
    <row r="11548" spans="17:34" x14ac:dyDescent="0.35">
      <c r="Q11548" s="218"/>
      <c r="AH11548" s="233"/>
    </row>
    <row r="11549" spans="17:34" x14ac:dyDescent="0.35">
      <c r="Q11549" s="218"/>
      <c r="AH11549" s="233"/>
    </row>
    <row r="11550" spans="17:34" x14ac:dyDescent="0.35">
      <c r="Q11550" s="218"/>
      <c r="AH11550" s="233"/>
    </row>
    <row r="11551" spans="17:34" x14ac:dyDescent="0.35">
      <c r="Q11551" s="218"/>
      <c r="AH11551" s="233"/>
    </row>
    <row r="11552" spans="17:34" x14ac:dyDescent="0.35">
      <c r="Q11552" s="218"/>
      <c r="AH11552" s="233"/>
    </row>
    <row r="11553" spans="17:34" x14ac:dyDescent="0.35">
      <c r="Q11553" s="218"/>
      <c r="AH11553" s="233"/>
    </row>
    <row r="11554" spans="17:34" x14ac:dyDescent="0.35">
      <c r="Q11554" s="218"/>
      <c r="AH11554" s="233"/>
    </row>
    <row r="11555" spans="17:34" x14ac:dyDescent="0.35">
      <c r="Q11555" s="218"/>
      <c r="AH11555" s="233"/>
    </row>
    <row r="11556" spans="17:34" x14ac:dyDescent="0.35">
      <c r="Q11556" s="218"/>
      <c r="AH11556" s="233"/>
    </row>
    <row r="11557" spans="17:34" x14ac:dyDescent="0.35">
      <c r="Q11557" s="218"/>
      <c r="AH11557" s="233"/>
    </row>
    <row r="11558" spans="17:34" x14ac:dyDescent="0.35">
      <c r="Q11558" s="218"/>
      <c r="AH11558" s="233"/>
    </row>
    <row r="11559" spans="17:34" x14ac:dyDescent="0.35">
      <c r="Q11559" s="218"/>
      <c r="AH11559" s="233"/>
    </row>
    <row r="11560" spans="17:34" x14ac:dyDescent="0.35">
      <c r="Q11560" s="218"/>
      <c r="AH11560" s="233"/>
    </row>
    <row r="11561" spans="17:34" x14ac:dyDescent="0.35">
      <c r="Q11561" s="218"/>
      <c r="AH11561" s="233"/>
    </row>
    <row r="11562" spans="17:34" x14ac:dyDescent="0.35">
      <c r="Q11562" s="218"/>
      <c r="AH11562" s="233"/>
    </row>
    <row r="11563" spans="17:34" x14ac:dyDescent="0.35">
      <c r="Q11563" s="218"/>
      <c r="AH11563" s="233"/>
    </row>
    <row r="11564" spans="17:34" x14ac:dyDescent="0.35">
      <c r="Q11564" s="218"/>
      <c r="AH11564" s="233"/>
    </row>
    <row r="11565" spans="17:34" x14ac:dyDescent="0.35">
      <c r="Q11565" s="218"/>
      <c r="AH11565" s="233"/>
    </row>
    <row r="11566" spans="17:34" x14ac:dyDescent="0.35">
      <c r="Q11566" s="218"/>
      <c r="AH11566" s="233"/>
    </row>
    <row r="11567" spans="17:34" x14ac:dyDescent="0.35">
      <c r="Q11567" s="218"/>
      <c r="AH11567" s="233"/>
    </row>
    <row r="11568" spans="17:34" x14ac:dyDescent="0.35">
      <c r="Q11568" s="218"/>
      <c r="AH11568" s="233"/>
    </row>
    <row r="11569" spans="17:34" x14ac:dyDescent="0.35">
      <c r="Q11569" s="218"/>
      <c r="AH11569" s="233"/>
    </row>
    <row r="11570" spans="17:34" x14ac:dyDescent="0.35">
      <c r="Q11570" s="218"/>
      <c r="AH11570" s="233"/>
    </row>
    <row r="11571" spans="17:34" x14ac:dyDescent="0.35">
      <c r="Q11571" s="218"/>
      <c r="AH11571" s="233"/>
    </row>
    <row r="11572" spans="17:34" x14ac:dyDescent="0.35">
      <c r="Q11572" s="218"/>
      <c r="AH11572" s="233"/>
    </row>
    <row r="11573" spans="17:34" x14ac:dyDescent="0.35">
      <c r="Q11573" s="218"/>
      <c r="AH11573" s="233"/>
    </row>
    <row r="11574" spans="17:34" x14ac:dyDescent="0.35">
      <c r="Q11574" s="218"/>
      <c r="AH11574" s="233"/>
    </row>
    <row r="11575" spans="17:34" x14ac:dyDescent="0.35">
      <c r="Q11575" s="218"/>
      <c r="AH11575" s="233"/>
    </row>
    <row r="11576" spans="17:34" x14ac:dyDescent="0.35">
      <c r="Q11576" s="218"/>
      <c r="AH11576" s="233"/>
    </row>
    <row r="11577" spans="17:34" x14ac:dyDescent="0.35">
      <c r="Q11577" s="218"/>
      <c r="AH11577" s="233"/>
    </row>
    <row r="11578" spans="17:34" x14ac:dyDescent="0.35">
      <c r="Q11578" s="218"/>
      <c r="AH11578" s="233"/>
    </row>
    <row r="11579" spans="17:34" x14ac:dyDescent="0.35">
      <c r="Q11579" s="218"/>
      <c r="AH11579" s="233"/>
    </row>
    <row r="11580" spans="17:34" x14ac:dyDescent="0.35">
      <c r="Q11580" s="218"/>
      <c r="AH11580" s="233"/>
    </row>
    <row r="11581" spans="17:34" x14ac:dyDescent="0.35">
      <c r="Q11581" s="218"/>
      <c r="AH11581" s="233"/>
    </row>
    <row r="11582" spans="17:34" x14ac:dyDescent="0.35">
      <c r="Q11582" s="218"/>
      <c r="AH11582" s="233"/>
    </row>
    <row r="11583" spans="17:34" x14ac:dyDescent="0.35">
      <c r="Q11583" s="218"/>
      <c r="AH11583" s="233"/>
    </row>
    <row r="11584" spans="17:34" x14ac:dyDescent="0.35">
      <c r="Q11584" s="218"/>
      <c r="AH11584" s="233"/>
    </row>
    <row r="11585" spans="17:34" x14ac:dyDescent="0.35">
      <c r="Q11585" s="218"/>
      <c r="AH11585" s="233"/>
    </row>
    <row r="11586" spans="17:34" x14ac:dyDescent="0.35">
      <c r="Q11586" s="218"/>
      <c r="AH11586" s="233"/>
    </row>
    <row r="11587" spans="17:34" x14ac:dyDescent="0.35">
      <c r="Q11587" s="218"/>
      <c r="AH11587" s="233"/>
    </row>
    <row r="11588" spans="17:34" x14ac:dyDescent="0.35">
      <c r="Q11588" s="218"/>
      <c r="AH11588" s="233"/>
    </row>
    <row r="11589" spans="17:34" x14ac:dyDescent="0.35">
      <c r="Q11589" s="218"/>
      <c r="AH11589" s="233"/>
    </row>
    <row r="11590" spans="17:34" x14ac:dyDescent="0.35">
      <c r="Q11590" s="218"/>
      <c r="AH11590" s="233"/>
    </row>
    <row r="11591" spans="17:34" x14ac:dyDescent="0.35">
      <c r="Q11591" s="218"/>
      <c r="AH11591" s="233"/>
    </row>
    <row r="11592" spans="17:34" x14ac:dyDescent="0.35">
      <c r="Q11592" s="218"/>
      <c r="AH11592" s="233"/>
    </row>
    <row r="11593" spans="17:34" x14ac:dyDescent="0.35">
      <c r="Q11593" s="218"/>
      <c r="AH11593" s="233"/>
    </row>
    <row r="11594" spans="17:34" x14ac:dyDescent="0.35">
      <c r="Q11594" s="218"/>
      <c r="AH11594" s="233"/>
    </row>
    <row r="11595" spans="17:34" x14ac:dyDescent="0.35">
      <c r="Q11595" s="218"/>
      <c r="AH11595" s="233"/>
    </row>
    <row r="11596" spans="17:34" x14ac:dyDescent="0.35">
      <c r="Q11596" s="218"/>
      <c r="AH11596" s="233"/>
    </row>
    <row r="11597" spans="17:34" x14ac:dyDescent="0.35">
      <c r="Q11597" s="218"/>
      <c r="AH11597" s="233"/>
    </row>
    <row r="11598" spans="17:34" x14ac:dyDescent="0.35">
      <c r="Q11598" s="218"/>
      <c r="AH11598" s="233"/>
    </row>
    <row r="11599" spans="17:34" x14ac:dyDescent="0.35">
      <c r="Q11599" s="218"/>
      <c r="AH11599" s="233"/>
    </row>
    <row r="11600" spans="17:34" x14ac:dyDescent="0.35">
      <c r="Q11600" s="218"/>
      <c r="AH11600" s="233"/>
    </row>
    <row r="11601" spans="17:34" x14ac:dyDescent="0.35">
      <c r="Q11601" s="218"/>
      <c r="AH11601" s="233"/>
    </row>
    <row r="11602" spans="17:34" x14ac:dyDescent="0.35">
      <c r="Q11602" s="218"/>
      <c r="AH11602" s="233"/>
    </row>
    <row r="11603" spans="17:34" x14ac:dyDescent="0.35">
      <c r="Q11603" s="218"/>
      <c r="AH11603" s="233"/>
    </row>
    <row r="11604" spans="17:34" x14ac:dyDescent="0.35">
      <c r="Q11604" s="218"/>
      <c r="AH11604" s="233"/>
    </row>
    <row r="11605" spans="17:34" x14ac:dyDescent="0.35">
      <c r="Q11605" s="218"/>
      <c r="AH11605" s="233"/>
    </row>
    <row r="11606" spans="17:34" x14ac:dyDescent="0.35">
      <c r="Q11606" s="218"/>
      <c r="AH11606" s="233"/>
    </row>
    <row r="11607" spans="17:34" x14ac:dyDescent="0.35">
      <c r="Q11607" s="218"/>
      <c r="AH11607" s="233"/>
    </row>
    <row r="11608" spans="17:34" x14ac:dyDescent="0.35">
      <c r="Q11608" s="218"/>
      <c r="AH11608" s="233"/>
    </row>
    <row r="11609" spans="17:34" x14ac:dyDescent="0.35">
      <c r="Q11609" s="218"/>
      <c r="AH11609" s="233"/>
    </row>
    <row r="11610" spans="17:34" x14ac:dyDescent="0.35">
      <c r="Q11610" s="218"/>
      <c r="AH11610" s="233"/>
    </row>
    <row r="11611" spans="17:34" x14ac:dyDescent="0.35">
      <c r="Q11611" s="218"/>
      <c r="AH11611" s="233"/>
    </row>
    <row r="11612" spans="17:34" x14ac:dyDescent="0.35">
      <c r="Q11612" s="218"/>
      <c r="AH11612" s="233"/>
    </row>
    <row r="11613" spans="17:34" x14ac:dyDescent="0.35">
      <c r="Q11613" s="218"/>
      <c r="AH11613" s="233"/>
    </row>
    <row r="11614" spans="17:34" x14ac:dyDescent="0.35">
      <c r="Q11614" s="218"/>
      <c r="AH11614" s="233"/>
    </row>
    <row r="11615" spans="17:34" x14ac:dyDescent="0.35">
      <c r="Q11615" s="218"/>
      <c r="AH11615" s="233"/>
    </row>
    <row r="11616" spans="17:34" x14ac:dyDescent="0.35">
      <c r="Q11616" s="218"/>
      <c r="AH11616" s="233"/>
    </row>
    <row r="11617" spans="17:34" x14ac:dyDescent="0.35">
      <c r="Q11617" s="218"/>
      <c r="AH11617" s="233"/>
    </row>
    <row r="11618" spans="17:34" x14ac:dyDescent="0.35">
      <c r="Q11618" s="218"/>
      <c r="AH11618" s="233"/>
    </row>
    <row r="11619" spans="17:34" x14ac:dyDescent="0.35">
      <c r="Q11619" s="218"/>
      <c r="AH11619" s="233"/>
    </row>
    <row r="11620" spans="17:34" x14ac:dyDescent="0.35">
      <c r="Q11620" s="218"/>
      <c r="AH11620" s="233"/>
    </row>
    <row r="11621" spans="17:34" x14ac:dyDescent="0.35">
      <c r="Q11621" s="218"/>
      <c r="AH11621" s="233"/>
    </row>
    <row r="11622" spans="17:34" x14ac:dyDescent="0.35">
      <c r="Q11622" s="218"/>
      <c r="AH11622" s="233"/>
    </row>
    <row r="11623" spans="17:34" x14ac:dyDescent="0.35">
      <c r="Q11623" s="218"/>
      <c r="AH11623" s="233"/>
    </row>
    <row r="11624" spans="17:34" x14ac:dyDescent="0.35">
      <c r="Q11624" s="218"/>
      <c r="AH11624" s="233"/>
    </row>
    <row r="11625" spans="17:34" x14ac:dyDescent="0.35">
      <c r="Q11625" s="218"/>
      <c r="AH11625" s="233"/>
    </row>
    <row r="11626" spans="17:34" x14ac:dyDescent="0.35">
      <c r="Q11626" s="218"/>
      <c r="AH11626" s="233"/>
    </row>
    <row r="11627" spans="17:34" x14ac:dyDescent="0.35">
      <c r="Q11627" s="218"/>
      <c r="AH11627" s="233"/>
    </row>
    <row r="11628" spans="17:34" x14ac:dyDescent="0.35">
      <c r="Q11628" s="218"/>
      <c r="AH11628" s="233"/>
    </row>
    <row r="11629" spans="17:34" x14ac:dyDescent="0.35">
      <c r="Q11629" s="218"/>
      <c r="AH11629" s="233"/>
    </row>
    <row r="11630" spans="17:34" x14ac:dyDescent="0.35">
      <c r="Q11630" s="218"/>
      <c r="AH11630" s="233"/>
    </row>
    <row r="11631" spans="17:34" x14ac:dyDescent="0.35">
      <c r="Q11631" s="218"/>
      <c r="AH11631" s="233"/>
    </row>
    <row r="11632" spans="17:34" x14ac:dyDescent="0.35">
      <c r="Q11632" s="218"/>
      <c r="AH11632" s="233"/>
    </row>
    <row r="11633" spans="17:34" x14ac:dyDescent="0.35">
      <c r="Q11633" s="218"/>
      <c r="AH11633" s="233"/>
    </row>
    <row r="11634" spans="17:34" x14ac:dyDescent="0.35">
      <c r="Q11634" s="218"/>
      <c r="AH11634" s="233"/>
    </row>
    <row r="11635" spans="17:34" x14ac:dyDescent="0.35">
      <c r="Q11635" s="218"/>
      <c r="AH11635" s="233"/>
    </row>
    <row r="11636" spans="17:34" x14ac:dyDescent="0.35">
      <c r="Q11636" s="218"/>
      <c r="AH11636" s="233"/>
    </row>
    <row r="11637" spans="17:34" x14ac:dyDescent="0.35">
      <c r="Q11637" s="218"/>
      <c r="AH11637" s="233"/>
    </row>
    <row r="11638" spans="17:34" x14ac:dyDescent="0.35">
      <c r="Q11638" s="218"/>
      <c r="AH11638" s="233"/>
    </row>
    <row r="11639" spans="17:34" x14ac:dyDescent="0.35">
      <c r="Q11639" s="218"/>
      <c r="AH11639" s="233"/>
    </row>
    <row r="11640" spans="17:34" x14ac:dyDescent="0.35">
      <c r="Q11640" s="218"/>
      <c r="AH11640" s="233"/>
    </row>
    <row r="11641" spans="17:34" x14ac:dyDescent="0.35">
      <c r="Q11641" s="218"/>
      <c r="AH11641" s="233"/>
    </row>
    <row r="11642" spans="17:34" x14ac:dyDescent="0.35">
      <c r="Q11642" s="218"/>
      <c r="AH11642" s="233"/>
    </row>
    <row r="11643" spans="17:34" x14ac:dyDescent="0.35">
      <c r="Q11643" s="218"/>
      <c r="AH11643" s="233"/>
    </row>
    <row r="11644" spans="17:34" x14ac:dyDescent="0.35">
      <c r="Q11644" s="218"/>
      <c r="AH11644" s="233"/>
    </row>
    <row r="11645" spans="17:34" x14ac:dyDescent="0.35">
      <c r="Q11645" s="218"/>
      <c r="AH11645" s="233"/>
    </row>
    <row r="11646" spans="17:34" x14ac:dyDescent="0.35">
      <c r="Q11646" s="218"/>
      <c r="AH11646" s="233"/>
    </row>
    <row r="11647" spans="17:34" x14ac:dyDescent="0.35">
      <c r="Q11647" s="218"/>
      <c r="AH11647" s="233"/>
    </row>
    <row r="11648" spans="17:34" x14ac:dyDescent="0.35">
      <c r="Q11648" s="218"/>
      <c r="AH11648" s="233"/>
    </row>
    <row r="11649" spans="17:34" x14ac:dyDescent="0.35">
      <c r="Q11649" s="218"/>
      <c r="AH11649" s="233"/>
    </row>
    <row r="11650" spans="17:34" x14ac:dyDescent="0.35">
      <c r="Q11650" s="218"/>
      <c r="AH11650" s="233"/>
    </row>
    <row r="11651" spans="17:34" x14ac:dyDescent="0.35">
      <c r="Q11651" s="218"/>
      <c r="AH11651" s="233"/>
    </row>
    <row r="11652" spans="17:34" x14ac:dyDescent="0.35">
      <c r="Q11652" s="218"/>
      <c r="AH11652" s="233"/>
    </row>
    <row r="11653" spans="17:34" x14ac:dyDescent="0.35">
      <c r="Q11653" s="218"/>
      <c r="AH11653" s="233"/>
    </row>
    <row r="11654" spans="17:34" x14ac:dyDescent="0.35">
      <c r="Q11654" s="218"/>
      <c r="AH11654" s="233"/>
    </row>
    <row r="11655" spans="17:34" x14ac:dyDescent="0.35">
      <c r="Q11655" s="218"/>
      <c r="AH11655" s="233"/>
    </row>
    <row r="11656" spans="17:34" x14ac:dyDescent="0.35">
      <c r="Q11656" s="218"/>
      <c r="AH11656" s="233"/>
    </row>
    <row r="11657" spans="17:34" x14ac:dyDescent="0.35">
      <c r="Q11657" s="218"/>
      <c r="AH11657" s="233"/>
    </row>
    <row r="11658" spans="17:34" x14ac:dyDescent="0.35">
      <c r="Q11658" s="218"/>
      <c r="AH11658" s="233"/>
    </row>
    <row r="11659" spans="17:34" x14ac:dyDescent="0.35">
      <c r="Q11659" s="218"/>
      <c r="AH11659" s="233"/>
    </row>
    <row r="11660" spans="17:34" x14ac:dyDescent="0.35">
      <c r="Q11660" s="218"/>
      <c r="AH11660" s="233"/>
    </row>
    <row r="11661" spans="17:34" x14ac:dyDescent="0.35">
      <c r="Q11661" s="218"/>
      <c r="AH11661" s="233"/>
    </row>
    <row r="11662" spans="17:34" x14ac:dyDescent="0.35">
      <c r="Q11662" s="218"/>
      <c r="AH11662" s="233"/>
    </row>
    <row r="11663" spans="17:34" x14ac:dyDescent="0.35">
      <c r="Q11663" s="218"/>
      <c r="AH11663" s="233"/>
    </row>
    <row r="11664" spans="17:34" x14ac:dyDescent="0.35">
      <c r="Q11664" s="218"/>
      <c r="AH11664" s="233"/>
    </row>
    <row r="11665" spans="17:34" x14ac:dyDescent="0.35">
      <c r="Q11665" s="218"/>
      <c r="AH11665" s="233"/>
    </row>
    <row r="11666" spans="17:34" x14ac:dyDescent="0.35">
      <c r="Q11666" s="218"/>
      <c r="AH11666" s="233"/>
    </row>
    <row r="11667" spans="17:34" x14ac:dyDescent="0.35">
      <c r="Q11667" s="218"/>
      <c r="AH11667" s="233"/>
    </row>
    <row r="11668" spans="17:34" x14ac:dyDescent="0.35">
      <c r="Q11668" s="218"/>
      <c r="AH11668" s="233"/>
    </row>
    <row r="11669" spans="17:34" x14ac:dyDescent="0.35">
      <c r="Q11669" s="218"/>
      <c r="AH11669" s="233"/>
    </row>
    <row r="11670" spans="17:34" x14ac:dyDescent="0.35">
      <c r="Q11670" s="218"/>
      <c r="AH11670" s="233"/>
    </row>
    <row r="11671" spans="17:34" x14ac:dyDescent="0.35">
      <c r="Q11671" s="218"/>
      <c r="AH11671" s="233"/>
    </row>
    <row r="11672" spans="17:34" x14ac:dyDescent="0.35">
      <c r="Q11672" s="218"/>
      <c r="AH11672" s="233"/>
    </row>
    <row r="11673" spans="17:34" x14ac:dyDescent="0.35">
      <c r="Q11673" s="218"/>
      <c r="AH11673" s="233"/>
    </row>
    <row r="11674" spans="17:34" x14ac:dyDescent="0.35">
      <c r="Q11674" s="218"/>
      <c r="AH11674" s="233"/>
    </row>
    <row r="11675" spans="17:34" x14ac:dyDescent="0.35">
      <c r="Q11675" s="218"/>
      <c r="AH11675" s="233"/>
    </row>
    <row r="11676" spans="17:34" x14ac:dyDescent="0.35">
      <c r="Q11676" s="218"/>
      <c r="AH11676" s="233"/>
    </row>
    <row r="11677" spans="17:34" x14ac:dyDescent="0.35">
      <c r="Q11677" s="218"/>
      <c r="AH11677" s="233"/>
    </row>
    <row r="11678" spans="17:34" x14ac:dyDescent="0.35">
      <c r="Q11678" s="218"/>
      <c r="AH11678" s="233"/>
    </row>
    <row r="11679" spans="17:34" x14ac:dyDescent="0.35">
      <c r="Q11679" s="218"/>
      <c r="AH11679" s="233"/>
    </row>
    <row r="11680" spans="17:34" x14ac:dyDescent="0.35">
      <c r="Q11680" s="218"/>
      <c r="AH11680" s="233"/>
    </row>
    <row r="11681" spans="17:34" x14ac:dyDescent="0.35">
      <c r="Q11681" s="218"/>
      <c r="AH11681" s="233"/>
    </row>
    <row r="11682" spans="17:34" x14ac:dyDescent="0.35">
      <c r="Q11682" s="218"/>
      <c r="AH11682" s="233"/>
    </row>
    <row r="11683" spans="17:34" x14ac:dyDescent="0.35">
      <c r="Q11683" s="218"/>
      <c r="AH11683" s="233"/>
    </row>
    <row r="11684" spans="17:34" x14ac:dyDescent="0.35">
      <c r="Q11684" s="218"/>
      <c r="AH11684" s="233"/>
    </row>
    <row r="11685" spans="17:34" x14ac:dyDescent="0.35">
      <c r="Q11685" s="218"/>
      <c r="AH11685" s="233"/>
    </row>
    <row r="11686" spans="17:34" x14ac:dyDescent="0.35">
      <c r="Q11686" s="218"/>
      <c r="AH11686" s="233"/>
    </row>
    <row r="11687" spans="17:34" x14ac:dyDescent="0.35">
      <c r="Q11687" s="218"/>
      <c r="AH11687" s="233"/>
    </row>
    <row r="11688" spans="17:34" x14ac:dyDescent="0.35">
      <c r="Q11688" s="218"/>
      <c r="AH11688" s="233"/>
    </row>
    <row r="11689" spans="17:34" x14ac:dyDescent="0.35">
      <c r="Q11689" s="218"/>
      <c r="AH11689" s="233"/>
    </row>
    <row r="11690" spans="17:34" x14ac:dyDescent="0.35">
      <c r="Q11690" s="218"/>
      <c r="AH11690" s="233"/>
    </row>
    <row r="11691" spans="17:34" x14ac:dyDescent="0.35">
      <c r="Q11691" s="218"/>
      <c r="AH11691" s="233"/>
    </row>
    <row r="11692" spans="17:34" x14ac:dyDescent="0.35">
      <c r="Q11692" s="218"/>
      <c r="AH11692" s="233"/>
    </row>
    <row r="11693" spans="17:34" x14ac:dyDescent="0.35">
      <c r="Q11693" s="218"/>
      <c r="AH11693" s="233"/>
    </row>
    <row r="11694" spans="17:34" x14ac:dyDescent="0.35">
      <c r="Q11694" s="218"/>
      <c r="AH11694" s="233"/>
    </row>
    <row r="11695" spans="17:34" x14ac:dyDescent="0.35">
      <c r="Q11695" s="218"/>
      <c r="AH11695" s="233"/>
    </row>
    <row r="11696" spans="17:34" x14ac:dyDescent="0.35">
      <c r="Q11696" s="218"/>
      <c r="AH11696" s="233"/>
    </row>
    <row r="11697" spans="17:34" x14ac:dyDescent="0.35">
      <c r="Q11697" s="218"/>
      <c r="AH11697" s="233"/>
    </row>
    <row r="11698" spans="17:34" x14ac:dyDescent="0.35">
      <c r="Q11698" s="218"/>
      <c r="AH11698" s="233"/>
    </row>
    <row r="11699" spans="17:34" x14ac:dyDescent="0.35">
      <c r="Q11699" s="218"/>
      <c r="AH11699" s="233"/>
    </row>
    <row r="11700" spans="17:34" x14ac:dyDescent="0.35">
      <c r="Q11700" s="218"/>
      <c r="AH11700" s="233"/>
    </row>
    <row r="11701" spans="17:34" x14ac:dyDescent="0.35">
      <c r="Q11701" s="218"/>
      <c r="AH11701" s="233"/>
    </row>
    <row r="11702" spans="17:34" x14ac:dyDescent="0.35">
      <c r="Q11702" s="218"/>
      <c r="AH11702" s="233"/>
    </row>
    <row r="11703" spans="17:34" x14ac:dyDescent="0.35">
      <c r="Q11703" s="218"/>
      <c r="AH11703" s="233"/>
    </row>
    <row r="11704" spans="17:34" x14ac:dyDescent="0.35">
      <c r="Q11704" s="218"/>
      <c r="AH11704" s="233"/>
    </row>
    <row r="11705" spans="17:34" x14ac:dyDescent="0.35">
      <c r="Q11705" s="218"/>
      <c r="AH11705" s="233"/>
    </row>
    <row r="11706" spans="17:34" x14ac:dyDescent="0.35">
      <c r="Q11706" s="218"/>
      <c r="AH11706" s="233"/>
    </row>
    <row r="11707" spans="17:34" x14ac:dyDescent="0.35">
      <c r="Q11707" s="218"/>
      <c r="AH11707" s="233"/>
    </row>
    <row r="11708" spans="17:34" x14ac:dyDescent="0.35">
      <c r="Q11708" s="218"/>
      <c r="AH11708" s="233"/>
    </row>
    <row r="11709" spans="17:34" x14ac:dyDescent="0.35">
      <c r="Q11709" s="218"/>
      <c r="AH11709" s="233"/>
    </row>
    <row r="11710" spans="17:34" x14ac:dyDescent="0.35">
      <c r="Q11710" s="218"/>
      <c r="AH11710" s="233"/>
    </row>
    <row r="11711" spans="17:34" x14ac:dyDescent="0.35">
      <c r="Q11711" s="218"/>
      <c r="AH11711" s="233"/>
    </row>
    <row r="11712" spans="17:34" x14ac:dyDescent="0.35">
      <c r="Q11712" s="218"/>
      <c r="AH11712" s="233"/>
    </row>
    <row r="11713" spans="17:34" x14ac:dyDescent="0.35">
      <c r="Q11713" s="218"/>
      <c r="AH11713" s="233"/>
    </row>
    <row r="11714" spans="17:34" x14ac:dyDescent="0.35">
      <c r="Q11714" s="218"/>
      <c r="AH11714" s="233"/>
    </row>
    <row r="11715" spans="17:34" x14ac:dyDescent="0.35">
      <c r="Q11715" s="218"/>
      <c r="AH11715" s="233"/>
    </row>
    <row r="11716" spans="17:34" x14ac:dyDescent="0.35">
      <c r="Q11716" s="218"/>
      <c r="AH11716" s="233"/>
    </row>
    <row r="11717" spans="17:34" x14ac:dyDescent="0.35">
      <c r="Q11717" s="218"/>
      <c r="AH11717" s="233"/>
    </row>
    <row r="11718" spans="17:34" x14ac:dyDescent="0.35">
      <c r="Q11718" s="218"/>
      <c r="AH11718" s="233"/>
    </row>
    <row r="11719" spans="17:34" x14ac:dyDescent="0.35">
      <c r="Q11719" s="218"/>
      <c r="AH11719" s="233"/>
    </row>
    <row r="11720" spans="17:34" x14ac:dyDescent="0.35">
      <c r="Q11720" s="218"/>
      <c r="AH11720" s="233"/>
    </row>
    <row r="11721" spans="17:34" x14ac:dyDescent="0.35">
      <c r="Q11721" s="218"/>
      <c r="AH11721" s="233"/>
    </row>
    <row r="11722" spans="17:34" x14ac:dyDescent="0.35">
      <c r="Q11722" s="218"/>
      <c r="AH11722" s="233"/>
    </row>
    <row r="11723" spans="17:34" x14ac:dyDescent="0.35">
      <c r="Q11723" s="218"/>
      <c r="AH11723" s="233"/>
    </row>
    <row r="11724" spans="17:34" x14ac:dyDescent="0.35">
      <c r="Q11724" s="218"/>
      <c r="AH11724" s="233"/>
    </row>
    <row r="11725" spans="17:34" x14ac:dyDescent="0.35">
      <c r="Q11725" s="218"/>
      <c r="AH11725" s="233"/>
    </row>
    <row r="11726" spans="17:34" x14ac:dyDescent="0.35">
      <c r="Q11726" s="218"/>
      <c r="AH11726" s="233"/>
    </row>
    <row r="11727" spans="17:34" x14ac:dyDescent="0.35">
      <c r="Q11727" s="218"/>
      <c r="AH11727" s="233"/>
    </row>
    <row r="11728" spans="17:34" x14ac:dyDescent="0.35">
      <c r="Q11728" s="218"/>
      <c r="AH11728" s="233"/>
    </row>
    <row r="11729" spans="17:34" x14ac:dyDescent="0.35">
      <c r="Q11729" s="218"/>
      <c r="AH11729" s="233"/>
    </row>
    <row r="11730" spans="17:34" x14ac:dyDescent="0.35">
      <c r="Q11730" s="218"/>
      <c r="AH11730" s="233"/>
    </row>
    <row r="11731" spans="17:34" x14ac:dyDescent="0.35">
      <c r="Q11731" s="218"/>
      <c r="AH11731" s="233"/>
    </row>
    <row r="11732" spans="17:34" x14ac:dyDescent="0.35">
      <c r="Q11732" s="218"/>
      <c r="AH11732" s="233"/>
    </row>
    <row r="11733" spans="17:34" x14ac:dyDescent="0.35">
      <c r="Q11733" s="218"/>
      <c r="AH11733" s="233"/>
    </row>
    <row r="11734" spans="17:34" x14ac:dyDescent="0.35">
      <c r="Q11734" s="218"/>
      <c r="AH11734" s="233"/>
    </row>
    <row r="11735" spans="17:34" x14ac:dyDescent="0.35">
      <c r="Q11735" s="218"/>
      <c r="AH11735" s="233"/>
    </row>
    <row r="11736" spans="17:34" x14ac:dyDescent="0.35">
      <c r="Q11736" s="218"/>
      <c r="AH11736" s="233"/>
    </row>
    <row r="11737" spans="17:34" x14ac:dyDescent="0.35">
      <c r="Q11737" s="218"/>
      <c r="AH11737" s="233"/>
    </row>
    <row r="11738" spans="17:34" x14ac:dyDescent="0.35">
      <c r="Q11738" s="218"/>
      <c r="AH11738" s="233"/>
    </row>
    <row r="11739" spans="17:34" x14ac:dyDescent="0.35">
      <c r="Q11739" s="218"/>
      <c r="AH11739" s="233"/>
    </row>
    <row r="11740" spans="17:34" x14ac:dyDescent="0.35">
      <c r="Q11740" s="218"/>
      <c r="AH11740" s="233"/>
    </row>
    <row r="11741" spans="17:34" x14ac:dyDescent="0.35">
      <c r="Q11741" s="218"/>
      <c r="AH11741" s="233"/>
    </row>
    <row r="11742" spans="17:34" x14ac:dyDescent="0.35">
      <c r="Q11742" s="218"/>
      <c r="AH11742" s="233"/>
    </row>
    <row r="11743" spans="17:34" x14ac:dyDescent="0.35">
      <c r="Q11743" s="218"/>
      <c r="AH11743" s="233"/>
    </row>
    <row r="11744" spans="17:34" x14ac:dyDescent="0.35">
      <c r="Q11744" s="218"/>
      <c r="AH11744" s="233"/>
    </row>
    <row r="11745" spans="17:34" x14ac:dyDescent="0.35">
      <c r="Q11745" s="218"/>
      <c r="AH11745" s="233"/>
    </row>
    <row r="11746" spans="17:34" x14ac:dyDescent="0.35">
      <c r="Q11746" s="218"/>
      <c r="AH11746" s="233"/>
    </row>
    <row r="11747" spans="17:34" x14ac:dyDescent="0.35">
      <c r="Q11747" s="218"/>
      <c r="AH11747" s="233"/>
    </row>
    <row r="11748" spans="17:34" x14ac:dyDescent="0.35">
      <c r="Q11748" s="218"/>
      <c r="AH11748" s="233"/>
    </row>
    <row r="11749" spans="17:34" x14ac:dyDescent="0.35">
      <c r="Q11749" s="218"/>
      <c r="AH11749" s="233"/>
    </row>
    <row r="11750" spans="17:34" x14ac:dyDescent="0.35">
      <c r="Q11750" s="218"/>
      <c r="AH11750" s="233"/>
    </row>
    <row r="11751" spans="17:34" x14ac:dyDescent="0.35">
      <c r="Q11751" s="218"/>
      <c r="AH11751" s="233"/>
    </row>
    <row r="11752" spans="17:34" x14ac:dyDescent="0.35">
      <c r="Q11752" s="218"/>
      <c r="AH11752" s="233"/>
    </row>
    <row r="11753" spans="17:34" x14ac:dyDescent="0.35">
      <c r="Q11753" s="218"/>
      <c r="AH11753" s="233"/>
    </row>
    <row r="11754" spans="17:34" x14ac:dyDescent="0.35">
      <c r="Q11754" s="218"/>
      <c r="AH11754" s="233"/>
    </row>
    <row r="11755" spans="17:34" x14ac:dyDescent="0.35">
      <c r="Q11755" s="218"/>
      <c r="AH11755" s="233"/>
    </row>
    <row r="11756" spans="17:34" x14ac:dyDescent="0.35">
      <c r="Q11756" s="218"/>
      <c r="AH11756" s="233"/>
    </row>
    <row r="11757" spans="17:34" x14ac:dyDescent="0.35">
      <c r="Q11757" s="218"/>
      <c r="AH11757" s="233"/>
    </row>
    <row r="11758" spans="17:34" x14ac:dyDescent="0.35">
      <c r="Q11758" s="218"/>
      <c r="AH11758" s="233"/>
    </row>
    <row r="11759" spans="17:34" x14ac:dyDescent="0.35">
      <c r="Q11759" s="218"/>
      <c r="AH11759" s="233"/>
    </row>
    <row r="11760" spans="17:34" x14ac:dyDescent="0.35">
      <c r="Q11760" s="218"/>
      <c r="AH11760" s="233"/>
    </row>
    <row r="11761" spans="17:34" x14ac:dyDescent="0.35">
      <c r="Q11761" s="218"/>
      <c r="AH11761" s="233"/>
    </row>
    <row r="11762" spans="17:34" x14ac:dyDescent="0.35">
      <c r="Q11762" s="218"/>
      <c r="AH11762" s="233"/>
    </row>
    <row r="11763" spans="17:34" x14ac:dyDescent="0.35">
      <c r="Q11763" s="218"/>
      <c r="AH11763" s="233"/>
    </row>
    <row r="11764" spans="17:34" x14ac:dyDescent="0.35">
      <c r="Q11764" s="218"/>
      <c r="AH11764" s="233"/>
    </row>
    <row r="11765" spans="17:34" x14ac:dyDescent="0.35">
      <c r="Q11765" s="218"/>
      <c r="AH11765" s="233"/>
    </row>
    <row r="11766" spans="17:34" x14ac:dyDescent="0.35">
      <c r="Q11766" s="218"/>
      <c r="AH11766" s="233"/>
    </row>
    <row r="11767" spans="17:34" x14ac:dyDescent="0.35">
      <c r="Q11767" s="218"/>
      <c r="AH11767" s="233"/>
    </row>
    <row r="11768" spans="17:34" x14ac:dyDescent="0.35">
      <c r="Q11768" s="218"/>
      <c r="AH11768" s="233"/>
    </row>
    <row r="11769" spans="17:34" x14ac:dyDescent="0.35">
      <c r="Q11769" s="218"/>
      <c r="AH11769" s="233"/>
    </row>
    <row r="11770" spans="17:34" x14ac:dyDescent="0.35">
      <c r="Q11770" s="218"/>
      <c r="AH11770" s="233"/>
    </row>
    <row r="11771" spans="17:34" x14ac:dyDescent="0.35">
      <c r="Q11771" s="218"/>
      <c r="AH11771" s="233"/>
    </row>
    <row r="11772" spans="17:34" x14ac:dyDescent="0.35">
      <c r="Q11772" s="218"/>
      <c r="AH11772" s="233"/>
    </row>
    <row r="11773" spans="17:34" x14ac:dyDescent="0.35">
      <c r="Q11773" s="218"/>
      <c r="AH11773" s="233"/>
    </row>
    <row r="11774" spans="17:34" x14ac:dyDescent="0.35">
      <c r="Q11774" s="218"/>
      <c r="AH11774" s="233"/>
    </row>
    <row r="11775" spans="17:34" x14ac:dyDescent="0.35">
      <c r="Q11775" s="218"/>
      <c r="AH11775" s="233"/>
    </row>
    <row r="11776" spans="17:34" x14ac:dyDescent="0.35">
      <c r="Q11776" s="218"/>
      <c r="AH11776" s="233"/>
    </row>
    <row r="11777" spans="17:34" x14ac:dyDescent="0.35">
      <c r="Q11777" s="218"/>
      <c r="AH11777" s="233"/>
    </row>
    <row r="11778" spans="17:34" x14ac:dyDescent="0.35">
      <c r="Q11778" s="218"/>
      <c r="AH11778" s="233"/>
    </row>
    <row r="11779" spans="17:34" x14ac:dyDescent="0.35">
      <c r="Q11779" s="218"/>
      <c r="AH11779" s="233"/>
    </row>
    <row r="11780" spans="17:34" x14ac:dyDescent="0.35">
      <c r="Q11780" s="218"/>
      <c r="AH11780" s="233"/>
    </row>
    <row r="11781" spans="17:34" x14ac:dyDescent="0.35">
      <c r="Q11781" s="218"/>
      <c r="AH11781" s="233"/>
    </row>
    <row r="11782" spans="17:34" x14ac:dyDescent="0.35">
      <c r="Q11782" s="218"/>
      <c r="AH11782" s="233"/>
    </row>
    <row r="11783" spans="17:34" x14ac:dyDescent="0.35">
      <c r="Q11783" s="218"/>
      <c r="AH11783" s="233"/>
    </row>
    <row r="11784" spans="17:34" x14ac:dyDescent="0.35">
      <c r="Q11784" s="218"/>
      <c r="AH11784" s="233"/>
    </row>
    <row r="11785" spans="17:34" x14ac:dyDescent="0.35">
      <c r="Q11785" s="218"/>
      <c r="AH11785" s="233"/>
    </row>
    <row r="11786" spans="17:34" x14ac:dyDescent="0.35">
      <c r="Q11786" s="218"/>
      <c r="AH11786" s="233"/>
    </row>
    <row r="11787" spans="17:34" x14ac:dyDescent="0.35">
      <c r="Q11787" s="218"/>
      <c r="AH11787" s="233"/>
    </row>
    <row r="11788" spans="17:34" x14ac:dyDescent="0.35">
      <c r="Q11788" s="218"/>
      <c r="AH11788" s="233"/>
    </row>
    <row r="11789" spans="17:34" x14ac:dyDescent="0.35">
      <c r="Q11789" s="218"/>
      <c r="AH11789" s="233"/>
    </row>
    <row r="11790" spans="17:34" x14ac:dyDescent="0.35">
      <c r="Q11790" s="218"/>
      <c r="AH11790" s="233"/>
    </row>
    <row r="11791" spans="17:34" x14ac:dyDescent="0.35">
      <c r="Q11791" s="218"/>
      <c r="AH11791" s="233"/>
    </row>
    <row r="11792" spans="17:34" x14ac:dyDescent="0.35">
      <c r="Q11792" s="218"/>
      <c r="AH11792" s="233"/>
    </row>
    <row r="11793" spans="17:34" x14ac:dyDescent="0.35">
      <c r="Q11793" s="218"/>
      <c r="AH11793" s="233"/>
    </row>
    <row r="11794" spans="17:34" x14ac:dyDescent="0.35">
      <c r="Q11794" s="218"/>
      <c r="AH11794" s="233"/>
    </row>
    <row r="11795" spans="17:34" x14ac:dyDescent="0.35">
      <c r="Q11795" s="218"/>
      <c r="AH11795" s="233"/>
    </row>
    <row r="11796" spans="17:34" x14ac:dyDescent="0.35">
      <c r="Q11796" s="218"/>
      <c r="AH11796" s="233"/>
    </row>
    <row r="11797" spans="17:34" x14ac:dyDescent="0.35">
      <c r="Q11797" s="218"/>
      <c r="AH11797" s="233"/>
    </row>
    <row r="11798" spans="17:34" x14ac:dyDescent="0.35">
      <c r="Q11798" s="218"/>
      <c r="AH11798" s="233"/>
    </row>
    <row r="11799" spans="17:34" x14ac:dyDescent="0.35">
      <c r="Q11799" s="218"/>
      <c r="AH11799" s="233"/>
    </row>
    <row r="11800" spans="17:34" x14ac:dyDescent="0.35">
      <c r="Q11800" s="218"/>
      <c r="AH11800" s="233"/>
    </row>
    <row r="11801" spans="17:34" x14ac:dyDescent="0.35">
      <c r="Q11801" s="218"/>
      <c r="AH11801" s="233"/>
    </row>
    <row r="11802" spans="17:34" x14ac:dyDescent="0.35">
      <c r="Q11802" s="218"/>
      <c r="AH11802" s="233"/>
    </row>
    <row r="11803" spans="17:34" x14ac:dyDescent="0.35">
      <c r="Q11803" s="218"/>
      <c r="AH11803" s="233"/>
    </row>
    <row r="11804" spans="17:34" x14ac:dyDescent="0.35">
      <c r="Q11804" s="218"/>
      <c r="AH11804" s="233"/>
    </row>
    <row r="11805" spans="17:34" x14ac:dyDescent="0.35">
      <c r="Q11805" s="218"/>
      <c r="AH11805" s="233"/>
    </row>
    <row r="11806" spans="17:34" x14ac:dyDescent="0.35">
      <c r="Q11806" s="218"/>
      <c r="AH11806" s="233"/>
    </row>
    <row r="11807" spans="17:34" x14ac:dyDescent="0.35">
      <c r="Q11807" s="218"/>
      <c r="AH11807" s="233"/>
    </row>
    <row r="11808" spans="17:34" x14ac:dyDescent="0.35">
      <c r="Q11808" s="218"/>
      <c r="AH11808" s="233"/>
    </row>
    <row r="11809" spans="17:34" x14ac:dyDescent="0.35">
      <c r="Q11809" s="218"/>
      <c r="AH11809" s="233"/>
    </row>
    <row r="11810" spans="17:34" x14ac:dyDescent="0.35">
      <c r="Q11810" s="218"/>
      <c r="AH11810" s="233"/>
    </row>
    <row r="11811" spans="17:34" x14ac:dyDescent="0.35">
      <c r="Q11811" s="218"/>
      <c r="AH11811" s="233"/>
    </row>
    <row r="11812" spans="17:34" x14ac:dyDescent="0.35">
      <c r="Q11812" s="218"/>
      <c r="AH11812" s="233"/>
    </row>
    <row r="11813" spans="17:34" x14ac:dyDescent="0.35">
      <c r="Q11813" s="218"/>
      <c r="AH11813" s="233"/>
    </row>
    <row r="11814" spans="17:34" x14ac:dyDescent="0.35">
      <c r="Q11814" s="218"/>
      <c r="AH11814" s="233"/>
    </row>
    <row r="11815" spans="17:34" x14ac:dyDescent="0.35">
      <c r="Q11815" s="218"/>
      <c r="AH11815" s="233"/>
    </row>
    <row r="11816" spans="17:34" x14ac:dyDescent="0.35">
      <c r="Q11816" s="218"/>
      <c r="AH11816" s="233"/>
    </row>
    <row r="11817" spans="17:34" x14ac:dyDescent="0.35">
      <c r="Q11817" s="218"/>
      <c r="AH11817" s="233"/>
    </row>
    <row r="11818" spans="17:34" x14ac:dyDescent="0.35">
      <c r="Q11818" s="218"/>
      <c r="AH11818" s="233"/>
    </row>
    <row r="11819" spans="17:34" x14ac:dyDescent="0.35">
      <c r="Q11819" s="218"/>
      <c r="AH11819" s="233"/>
    </row>
    <row r="11820" spans="17:34" x14ac:dyDescent="0.35">
      <c r="Q11820" s="218"/>
      <c r="AH11820" s="233"/>
    </row>
    <row r="11821" spans="17:34" x14ac:dyDescent="0.35">
      <c r="Q11821" s="218"/>
      <c r="AH11821" s="233"/>
    </row>
    <row r="11822" spans="17:34" x14ac:dyDescent="0.35">
      <c r="Q11822" s="218"/>
      <c r="AH11822" s="233"/>
    </row>
    <row r="11823" spans="17:34" x14ac:dyDescent="0.35">
      <c r="Q11823" s="218"/>
      <c r="AH11823" s="233"/>
    </row>
    <row r="11824" spans="17:34" x14ac:dyDescent="0.35">
      <c r="Q11824" s="218"/>
      <c r="AH11824" s="233"/>
    </row>
    <row r="11825" spans="17:34" x14ac:dyDescent="0.35">
      <c r="Q11825" s="218"/>
      <c r="AH11825" s="233"/>
    </row>
    <row r="11826" spans="17:34" x14ac:dyDescent="0.35">
      <c r="Q11826" s="218"/>
      <c r="AH11826" s="233"/>
    </row>
    <row r="11827" spans="17:34" x14ac:dyDescent="0.35">
      <c r="Q11827" s="218"/>
      <c r="AH11827" s="233"/>
    </row>
    <row r="11828" spans="17:34" x14ac:dyDescent="0.35">
      <c r="Q11828" s="218"/>
      <c r="AH11828" s="233"/>
    </row>
    <row r="11829" spans="17:34" x14ac:dyDescent="0.35">
      <c r="Q11829" s="218"/>
      <c r="AH11829" s="233"/>
    </row>
    <row r="11830" spans="17:34" x14ac:dyDescent="0.35">
      <c r="Q11830" s="218"/>
      <c r="AH11830" s="233"/>
    </row>
    <row r="11831" spans="17:34" x14ac:dyDescent="0.35">
      <c r="Q11831" s="218"/>
      <c r="AH11831" s="233"/>
    </row>
    <row r="11832" spans="17:34" x14ac:dyDescent="0.35">
      <c r="Q11832" s="218"/>
      <c r="AH11832" s="233"/>
    </row>
    <row r="11833" spans="17:34" x14ac:dyDescent="0.35">
      <c r="Q11833" s="218"/>
      <c r="AH11833" s="233"/>
    </row>
    <row r="11834" spans="17:34" x14ac:dyDescent="0.35">
      <c r="Q11834" s="218"/>
      <c r="AH11834" s="233"/>
    </row>
    <row r="11835" spans="17:34" x14ac:dyDescent="0.35">
      <c r="Q11835" s="218"/>
      <c r="AH11835" s="233"/>
    </row>
    <row r="11836" spans="17:34" x14ac:dyDescent="0.35">
      <c r="Q11836" s="218"/>
      <c r="AH11836" s="233"/>
    </row>
    <row r="11837" spans="17:34" x14ac:dyDescent="0.35">
      <c r="Q11837" s="218"/>
      <c r="AH11837" s="233"/>
    </row>
    <row r="11838" spans="17:34" x14ac:dyDescent="0.35">
      <c r="Q11838" s="218"/>
      <c r="AH11838" s="233"/>
    </row>
    <row r="11839" spans="17:34" x14ac:dyDescent="0.35">
      <c r="Q11839" s="218"/>
      <c r="AH11839" s="233"/>
    </row>
    <row r="11840" spans="17:34" x14ac:dyDescent="0.35">
      <c r="Q11840" s="218"/>
      <c r="AH11840" s="233"/>
    </row>
    <row r="11841" spans="17:34" x14ac:dyDescent="0.35">
      <c r="Q11841" s="218"/>
      <c r="AH11841" s="233"/>
    </row>
    <row r="11842" spans="17:34" x14ac:dyDescent="0.35">
      <c r="Q11842" s="218"/>
      <c r="AH11842" s="233"/>
    </row>
    <row r="11843" spans="17:34" x14ac:dyDescent="0.35">
      <c r="Q11843" s="218"/>
      <c r="AH11843" s="233"/>
    </row>
    <row r="11844" spans="17:34" x14ac:dyDescent="0.35">
      <c r="Q11844" s="218"/>
      <c r="AH11844" s="233"/>
    </row>
    <row r="11845" spans="17:34" x14ac:dyDescent="0.35">
      <c r="Q11845" s="218"/>
      <c r="AH11845" s="233"/>
    </row>
    <row r="11846" spans="17:34" x14ac:dyDescent="0.35">
      <c r="Q11846" s="218"/>
      <c r="AH11846" s="233"/>
    </row>
    <row r="11847" spans="17:34" x14ac:dyDescent="0.35">
      <c r="Q11847" s="218"/>
      <c r="AH11847" s="233"/>
    </row>
    <row r="11848" spans="17:34" x14ac:dyDescent="0.35">
      <c r="Q11848" s="218"/>
      <c r="AH11848" s="233"/>
    </row>
    <row r="11849" spans="17:34" x14ac:dyDescent="0.35">
      <c r="Q11849" s="218"/>
      <c r="AH11849" s="233"/>
    </row>
    <row r="11850" spans="17:34" x14ac:dyDescent="0.35">
      <c r="Q11850" s="218"/>
      <c r="AH11850" s="233"/>
    </row>
    <row r="11851" spans="17:34" x14ac:dyDescent="0.35">
      <c r="Q11851" s="218"/>
      <c r="AH11851" s="233"/>
    </row>
    <row r="11852" spans="17:34" x14ac:dyDescent="0.35">
      <c r="Q11852" s="218"/>
      <c r="AH11852" s="233"/>
    </row>
    <row r="11853" spans="17:34" x14ac:dyDescent="0.35">
      <c r="Q11853" s="218"/>
      <c r="AH11853" s="233"/>
    </row>
    <row r="11854" spans="17:34" x14ac:dyDescent="0.35">
      <c r="Q11854" s="218"/>
      <c r="AH11854" s="233"/>
    </row>
    <row r="11855" spans="17:34" x14ac:dyDescent="0.35">
      <c r="Q11855" s="218"/>
      <c r="AH11855" s="233"/>
    </row>
    <row r="11856" spans="17:34" x14ac:dyDescent="0.35">
      <c r="Q11856" s="218"/>
      <c r="AH11856" s="233"/>
    </row>
    <row r="11857" spans="17:34" x14ac:dyDescent="0.35">
      <c r="Q11857" s="218"/>
      <c r="AH11857" s="233"/>
    </row>
    <row r="11858" spans="17:34" x14ac:dyDescent="0.35">
      <c r="Q11858" s="218"/>
      <c r="AH11858" s="233"/>
    </row>
    <row r="11859" spans="17:34" x14ac:dyDescent="0.35">
      <c r="Q11859" s="218"/>
      <c r="AH11859" s="233"/>
    </row>
    <row r="11860" spans="17:34" x14ac:dyDescent="0.35">
      <c r="Q11860" s="218"/>
      <c r="AH11860" s="233"/>
    </row>
    <row r="11861" spans="17:34" x14ac:dyDescent="0.35">
      <c r="Q11861" s="218"/>
      <c r="AH11861" s="233"/>
    </row>
    <row r="11862" spans="17:34" x14ac:dyDescent="0.35">
      <c r="Q11862" s="218"/>
      <c r="AH11862" s="233"/>
    </row>
    <row r="11863" spans="17:34" x14ac:dyDescent="0.35">
      <c r="Q11863" s="218"/>
      <c r="AH11863" s="233"/>
    </row>
    <row r="11864" spans="17:34" x14ac:dyDescent="0.35">
      <c r="Q11864" s="218"/>
      <c r="AH11864" s="233"/>
    </row>
    <row r="11865" spans="17:34" x14ac:dyDescent="0.35">
      <c r="Q11865" s="218"/>
      <c r="AH11865" s="233"/>
    </row>
    <row r="11866" spans="17:34" x14ac:dyDescent="0.35">
      <c r="Q11866" s="218"/>
      <c r="AH11866" s="233"/>
    </row>
    <row r="11867" spans="17:34" x14ac:dyDescent="0.35">
      <c r="Q11867" s="218"/>
      <c r="AH11867" s="233"/>
    </row>
    <row r="11868" spans="17:34" x14ac:dyDescent="0.35">
      <c r="Q11868" s="218"/>
      <c r="AH11868" s="233"/>
    </row>
    <row r="11869" spans="17:34" x14ac:dyDescent="0.35">
      <c r="Q11869" s="218"/>
      <c r="AH11869" s="233"/>
    </row>
    <row r="11870" spans="17:34" x14ac:dyDescent="0.35">
      <c r="Q11870" s="218"/>
      <c r="AH11870" s="233"/>
    </row>
    <row r="11871" spans="17:34" x14ac:dyDescent="0.35">
      <c r="Q11871" s="218"/>
      <c r="AH11871" s="233"/>
    </row>
    <row r="11872" spans="17:34" x14ac:dyDescent="0.35">
      <c r="Q11872" s="218"/>
      <c r="AH11872" s="233"/>
    </row>
    <row r="11873" spans="17:34" x14ac:dyDescent="0.35">
      <c r="Q11873" s="218"/>
      <c r="AH11873" s="233"/>
    </row>
    <row r="11874" spans="17:34" x14ac:dyDescent="0.35">
      <c r="Q11874" s="218"/>
      <c r="AH11874" s="233"/>
    </row>
    <row r="11875" spans="17:34" x14ac:dyDescent="0.35">
      <c r="Q11875" s="218"/>
      <c r="AH11875" s="233"/>
    </row>
    <row r="11876" spans="17:34" x14ac:dyDescent="0.35">
      <c r="Q11876" s="218"/>
      <c r="AH11876" s="233"/>
    </row>
    <row r="11877" spans="17:34" x14ac:dyDescent="0.35">
      <c r="Q11877" s="218"/>
      <c r="AH11877" s="233"/>
    </row>
    <row r="11878" spans="17:34" x14ac:dyDescent="0.35">
      <c r="Q11878" s="218"/>
      <c r="AH11878" s="233"/>
    </row>
    <row r="11879" spans="17:34" x14ac:dyDescent="0.35">
      <c r="Q11879" s="218"/>
      <c r="AH11879" s="233"/>
    </row>
    <row r="11880" spans="17:34" x14ac:dyDescent="0.35">
      <c r="Q11880" s="218"/>
      <c r="AH11880" s="233"/>
    </row>
    <row r="11881" spans="17:34" x14ac:dyDescent="0.35">
      <c r="Q11881" s="218"/>
      <c r="AH11881" s="233"/>
    </row>
    <row r="11882" spans="17:34" x14ac:dyDescent="0.35">
      <c r="Q11882" s="218"/>
      <c r="AH11882" s="233"/>
    </row>
    <row r="11883" spans="17:34" x14ac:dyDescent="0.35">
      <c r="Q11883" s="218"/>
      <c r="AH11883" s="233"/>
    </row>
    <row r="11884" spans="17:34" x14ac:dyDescent="0.35">
      <c r="Q11884" s="218"/>
      <c r="AH11884" s="233"/>
    </row>
    <row r="11885" spans="17:34" x14ac:dyDescent="0.35">
      <c r="Q11885" s="218"/>
      <c r="AH11885" s="233"/>
    </row>
    <row r="11886" spans="17:34" x14ac:dyDescent="0.35">
      <c r="Q11886" s="218"/>
      <c r="AH11886" s="233"/>
    </row>
    <row r="11887" spans="17:34" x14ac:dyDescent="0.35">
      <c r="Q11887" s="218"/>
      <c r="AH11887" s="233"/>
    </row>
    <row r="11888" spans="17:34" x14ac:dyDescent="0.35">
      <c r="Q11888" s="218"/>
      <c r="AH11888" s="233"/>
    </row>
    <row r="11889" spans="17:34" x14ac:dyDescent="0.35">
      <c r="Q11889" s="218"/>
      <c r="AH11889" s="233"/>
    </row>
    <row r="11890" spans="17:34" x14ac:dyDescent="0.35">
      <c r="Q11890" s="218"/>
      <c r="AH11890" s="233"/>
    </row>
    <row r="11891" spans="17:34" x14ac:dyDescent="0.35">
      <c r="Q11891" s="218"/>
      <c r="AH11891" s="233"/>
    </row>
    <row r="11892" spans="17:34" x14ac:dyDescent="0.35">
      <c r="Q11892" s="218"/>
      <c r="AH11892" s="233"/>
    </row>
    <row r="11893" spans="17:34" x14ac:dyDescent="0.35">
      <c r="Q11893" s="218"/>
      <c r="AH11893" s="233"/>
    </row>
    <row r="11894" spans="17:34" x14ac:dyDescent="0.35">
      <c r="Q11894" s="218"/>
      <c r="AH11894" s="233"/>
    </row>
    <row r="11895" spans="17:34" x14ac:dyDescent="0.35">
      <c r="Q11895" s="218"/>
      <c r="AH11895" s="233"/>
    </row>
    <row r="11896" spans="17:34" x14ac:dyDescent="0.35">
      <c r="Q11896" s="218"/>
      <c r="AH11896" s="233"/>
    </row>
    <row r="11897" spans="17:34" x14ac:dyDescent="0.35">
      <c r="Q11897" s="218"/>
      <c r="AH11897" s="233"/>
    </row>
    <row r="11898" spans="17:34" x14ac:dyDescent="0.35">
      <c r="Q11898" s="218"/>
      <c r="AH11898" s="233"/>
    </row>
    <row r="11899" spans="17:34" x14ac:dyDescent="0.35">
      <c r="Q11899" s="218"/>
      <c r="AH11899" s="233"/>
    </row>
    <row r="11900" spans="17:34" x14ac:dyDescent="0.35">
      <c r="Q11900" s="218"/>
      <c r="AH11900" s="233"/>
    </row>
    <row r="11901" spans="17:34" x14ac:dyDescent="0.35">
      <c r="Q11901" s="218"/>
      <c r="AH11901" s="233"/>
    </row>
    <row r="11902" spans="17:34" x14ac:dyDescent="0.35">
      <c r="Q11902" s="218"/>
      <c r="AH11902" s="233"/>
    </row>
    <row r="11903" spans="17:34" x14ac:dyDescent="0.35">
      <c r="Q11903" s="218"/>
      <c r="AH11903" s="233"/>
    </row>
    <row r="11904" spans="17:34" x14ac:dyDescent="0.35">
      <c r="Q11904" s="218"/>
      <c r="AH11904" s="233"/>
    </row>
    <row r="11905" spans="17:34" x14ac:dyDescent="0.35">
      <c r="Q11905" s="218"/>
      <c r="AH11905" s="233"/>
    </row>
    <row r="11906" spans="17:34" x14ac:dyDescent="0.35">
      <c r="Q11906" s="218"/>
      <c r="AH11906" s="233"/>
    </row>
    <row r="11907" spans="17:34" x14ac:dyDescent="0.35">
      <c r="Q11907" s="218"/>
      <c r="AH11907" s="233"/>
    </row>
    <row r="11908" spans="17:34" x14ac:dyDescent="0.35">
      <c r="Q11908" s="218"/>
      <c r="AH11908" s="233"/>
    </row>
    <row r="11909" spans="17:34" x14ac:dyDescent="0.35">
      <c r="Q11909" s="218"/>
      <c r="AH11909" s="233"/>
    </row>
    <row r="11910" spans="17:34" x14ac:dyDescent="0.35">
      <c r="Q11910" s="218"/>
      <c r="AH11910" s="233"/>
    </row>
    <row r="11911" spans="17:34" x14ac:dyDescent="0.35">
      <c r="Q11911" s="218"/>
      <c r="AH11911" s="233"/>
    </row>
    <row r="11912" spans="17:34" x14ac:dyDescent="0.35">
      <c r="Q11912" s="218"/>
      <c r="AH11912" s="233"/>
    </row>
    <row r="11913" spans="17:34" x14ac:dyDescent="0.35">
      <c r="Q11913" s="218"/>
      <c r="AH11913" s="233"/>
    </row>
    <row r="11914" spans="17:34" x14ac:dyDescent="0.35">
      <c r="Q11914" s="218"/>
      <c r="AH11914" s="233"/>
    </row>
    <row r="11915" spans="17:34" x14ac:dyDescent="0.35">
      <c r="Q11915" s="218"/>
      <c r="AH11915" s="233"/>
    </row>
    <row r="11916" spans="17:34" x14ac:dyDescent="0.35">
      <c r="Q11916" s="218"/>
      <c r="AH11916" s="233"/>
    </row>
    <row r="11917" spans="17:34" x14ac:dyDescent="0.35">
      <c r="Q11917" s="218"/>
      <c r="AH11917" s="233"/>
    </row>
    <row r="11918" spans="17:34" x14ac:dyDescent="0.35">
      <c r="Q11918" s="218"/>
      <c r="AH11918" s="233"/>
    </row>
    <row r="11919" spans="17:34" x14ac:dyDescent="0.35">
      <c r="Q11919" s="218"/>
      <c r="AH11919" s="233"/>
    </row>
    <row r="11920" spans="17:34" x14ac:dyDescent="0.35">
      <c r="Q11920" s="218"/>
      <c r="AH11920" s="233"/>
    </row>
    <row r="11921" spans="17:34" x14ac:dyDescent="0.35">
      <c r="Q11921" s="218"/>
      <c r="AH11921" s="233"/>
    </row>
    <row r="11922" spans="17:34" x14ac:dyDescent="0.35">
      <c r="Q11922" s="218"/>
      <c r="AH11922" s="233"/>
    </row>
    <row r="11923" spans="17:34" x14ac:dyDescent="0.35">
      <c r="Q11923" s="218"/>
      <c r="AH11923" s="233"/>
    </row>
    <row r="11924" spans="17:34" x14ac:dyDescent="0.35">
      <c r="Q11924" s="218"/>
      <c r="AH11924" s="233"/>
    </row>
    <row r="11925" spans="17:34" x14ac:dyDescent="0.35">
      <c r="Q11925" s="218"/>
      <c r="AH11925" s="233"/>
    </row>
    <row r="11926" spans="17:34" x14ac:dyDescent="0.35">
      <c r="Q11926" s="218"/>
      <c r="AH11926" s="233"/>
    </row>
    <row r="11927" spans="17:34" x14ac:dyDescent="0.35">
      <c r="Q11927" s="218"/>
      <c r="AH11927" s="233"/>
    </row>
    <row r="11928" spans="17:34" x14ac:dyDescent="0.35">
      <c r="Q11928" s="218"/>
      <c r="AH11928" s="233"/>
    </row>
    <row r="11929" spans="17:34" x14ac:dyDescent="0.35">
      <c r="Q11929" s="218"/>
      <c r="AH11929" s="233"/>
    </row>
    <row r="11930" spans="17:34" x14ac:dyDescent="0.35">
      <c r="Q11930" s="218"/>
      <c r="AH11930" s="233"/>
    </row>
    <row r="11931" spans="17:34" x14ac:dyDescent="0.35">
      <c r="Q11931" s="218"/>
      <c r="AH11931" s="233"/>
    </row>
    <row r="11932" spans="17:34" x14ac:dyDescent="0.35">
      <c r="Q11932" s="218"/>
      <c r="AH11932" s="233"/>
    </row>
    <row r="11933" spans="17:34" x14ac:dyDescent="0.35">
      <c r="Q11933" s="218"/>
      <c r="AH11933" s="233"/>
    </row>
    <row r="11934" spans="17:34" x14ac:dyDescent="0.35">
      <c r="Q11934" s="218"/>
      <c r="AH11934" s="233"/>
    </row>
    <row r="11935" spans="17:34" x14ac:dyDescent="0.35">
      <c r="Q11935" s="218"/>
      <c r="AH11935" s="233"/>
    </row>
    <row r="11936" spans="17:34" x14ac:dyDescent="0.35">
      <c r="Q11936" s="218"/>
      <c r="AH11936" s="233"/>
    </row>
    <row r="11937" spans="17:34" x14ac:dyDescent="0.35">
      <c r="Q11937" s="218"/>
      <c r="AH11937" s="233"/>
    </row>
    <row r="11938" spans="17:34" x14ac:dyDescent="0.35">
      <c r="Q11938" s="218"/>
      <c r="AH11938" s="233"/>
    </row>
    <row r="11939" spans="17:34" x14ac:dyDescent="0.35">
      <c r="Q11939" s="218"/>
      <c r="AH11939" s="233"/>
    </row>
    <row r="11940" spans="17:34" x14ac:dyDescent="0.35">
      <c r="Q11940" s="218"/>
      <c r="AH11940" s="233"/>
    </row>
    <row r="11941" spans="17:34" x14ac:dyDescent="0.35">
      <c r="Q11941" s="218"/>
      <c r="AH11941" s="233"/>
    </row>
    <row r="11942" spans="17:34" x14ac:dyDescent="0.35">
      <c r="Q11942" s="218"/>
      <c r="AH11942" s="233"/>
    </row>
    <row r="11943" spans="17:34" x14ac:dyDescent="0.35">
      <c r="Q11943" s="218"/>
      <c r="AH11943" s="233"/>
    </row>
    <row r="11944" spans="17:34" x14ac:dyDescent="0.35">
      <c r="Q11944" s="218"/>
      <c r="AH11944" s="233"/>
    </row>
    <row r="11945" spans="17:34" x14ac:dyDescent="0.35">
      <c r="Q11945" s="218"/>
      <c r="AH11945" s="233"/>
    </row>
    <row r="11946" spans="17:34" x14ac:dyDescent="0.35">
      <c r="Q11946" s="218"/>
      <c r="AH11946" s="233"/>
    </row>
    <row r="11947" spans="17:34" x14ac:dyDescent="0.35">
      <c r="Q11947" s="218"/>
      <c r="AH11947" s="233"/>
    </row>
    <row r="11948" spans="17:34" x14ac:dyDescent="0.35">
      <c r="Q11948" s="218"/>
      <c r="AH11948" s="233"/>
    </row>
    <row r="11949" spans="17:34" x14ac:dyDescent="0.35">
      <c r="Q11949" s="218"/>
      <c r="AH11949" s="233"/>
    </row>
    <row r="11950" spans="17:34" x14ac:dyDescent="0.35">
      <c r="Q11950" s="218"/>
      <c r="AH11950" s="233"/>
    </row>
    <row r="11951" spans="17:34" x14ac:dyDescent="0.35">
      <c r="Q11951" s="218"/>
      <c r="AH11951" s="233"/>
    </row>
    <row r="11952" spans="17:34" x14ac:dyDescent="0.35">
      <c r="Q11952" s="218"/>
      <c r="AH11952" s="233"/>
    </row>
    <row r="11953" spans="17:34" x14ac:dyDescent="0.35">
      <c r="Q11953" s="218"/>
      <c r="AH11953" s="233"/>
    </row>
    <row r="11954" spans="17:34" x14ac:dyDescent="0.35">
      <c r="Q11954" s="218"/>
      <c r="AH11954" s="233"/>
    </row>
    <row r="11955" spans="17:34" x14ac:dyDescent="0.35">
      <c r="Q11955" s="218"/>
      <c r="AH11955" s="233"/>
    </row>
    <row r="11956" spans="17:34" x14ac:dyDescent="0.35">
      <c r="Q11956" s="218"/>
      <c r="AH11956" s="233"/>
    </row>
    <row r="11957" spans="17:34" x14ac:dyDescent="0.35">
      <c r="Q11957" s="218"/>
      <c r="AH11957" s="233"/>
    </row>
    <row r="11958" spans="17:34" x14ac:dyDescent="0.35">
      <c r="Q11958" s="218"/>
      <c r="AH11958" s="233"/>
    </row>
    <row r="11959" spans="17:34" x14ac:dyDescent="0.35">
      <c r="Q11959" s="218"/>
      <c r="AH11959" s="233"/>
    </row>
    <row r="11960" spans="17:34" x14ac:dyDescent="0.35">
      <c r="Q11960" s="218"/>
      <c r="AH11960" s="233"/>
    </row>
    <row r="11961" spans="17:34" x14ac:dyDescent="0.35">
      <c r="Q11961" s="218"/>
      <c r="AH11961" s="233"/>
    </row>
    <row r="11962" spans="17:34" x14ac:dyDescent="0.35">
      <c r="Q11962" s="218"/>
      <c r="AH11962" s="233"/>
    </row>
    <row r="11963" spans="17:34" x14ac:dyDescent="0.35">
      <c r="Q11963" s="218"/>
      <c r="AH11963" s="233"/>
    </row>
    <row r="11964" spans="17:34" x14ac:dyDescent="0.35">
      <c r="Q11964" s="218"/>
      <c r="AH11964" s="233"/>
    </row>
    <row r="11965" spans="17:34" x14ac:dyDescent="0.35">
      <c r="Q11965" s="218"/>
      <c r="AH11965" s="233"/>
    </row>
    <row r="11966" spans="17:34" x14ac:dyDescent="0.35">
      <c r="Q11966" s="218"/>
      <c r="AH11966" s="233"/>
    </row>
    <row r="11967" spans="17:34" x14ac:dyDescent="0.35">
      <c r="Q11967" s="218"/>
      <c r="AH11967" s="233"/>
    </row>
    <row r="11968" spans="17:34" x14ac:dyDescent="0.35">
      <c r="Q11968" s="218"/>
      <c r="AH11968" s="233"/>
    </row>
    <row r="11969" spans="17:34" x14ac:dyDescent="0.35">
      <c r="Q11969" s="218"/>
      <c r="AH11969" s="233"/>
    </row>
    <row r="11970" spans="17:34" x14ac:dyDescent="0.35">
      <c r="Q11970" s="218"/>
      <c r="AH11970" s="233"/>
    </row>
    <row r="11971" spans="17:34" x14ac:dyDescent="0.35">
      <c r="Q11971" s="218"/>
      <c r="AH11971" s="233"/>
    </row>
    <row r="11972" spans="17:34" x14ac:dyDescent="0.35">
      <c r="Q11972" s="218"/>
      <c r="AH11972" s="233"/>
    </row>
    <row r="11973" spans="17:34" x14ac:dyDescent="0.35">
      <c r="Q11973" s="218"/>
      <c r="AH11973" s="233"/>
    </row>
    <row r="11974" spans="17:34" x14ac:dyDescent="0.35">
      <c r="Q11974" s="218"/>
      <c r="AH11974" s="233"/>
    </row>
    <row r="11975" spans="17:34" x14ac:dyDescent="0.35">
      <c r="Q11975" s="218"/>
      <c r="AH11975" s="233"/>
    </row>
    <row r="11976" spans="17:34" x14ac:dyDescent="0.35">
      <c r="Q11976" s="218"/>
      <c r="AH11976" s="233"/>
    </row>
    <row r="11977" spans="17:34" x14ac:dyDescent="0.35">
      <c r="Q11977" s="218"/>
      <c r="AH11977" s="233"/>
    </row>
    <row r="11978" spans="17:34" x14ac:dyDescent="0.35">
      <c r="Q11978" s="218"/>
      <c r="AH11978" s="233"/>
    </row>
    <row r="11979" spans="17:34" x14ac:dyDescent="0.35">
      <c r="Q11979" s="218"/>
      <c r="AH11979" s="233"/>
    </row>
    <row r="11980" spans="17:34" x14ac:dyDescent="0.35">
      <c r="Q11980" s="218"/>
      <c r="AH11980" s="233"/>
    </row>
    <row r="11981" spans="17:34" x14ac:dyDescent="0.35">
      <c r="Q11981" s="218"/>
      <c r="AH11981" s="233"/>
    </row>
    <row r="11982" spans="17:34" x14ac:dyDescent="0.35">
      <c r="Q11982" s="218"/>
      <c r="AH11982" s="233"/>
    </row>
    <row r="11983" spans="17:34" x14ac:dyDescent="0.35">
      <c r="Q11983" s="218"/>
      <c r="AH11983" s="233"/>
    </row>
    <row r="11984" spans="17:34" x14ac:dyDescent="0.35">
      <c r="Q11984" s="218"/>
      <c r="AH11984" s="233"/>
    </row>
    <row r="11985" spans="17:34" x14ac:dyDescent="0.35">
      <c r="Q11985" s="218"/>
      <c r="AH11985" s="233"/>
    </row>
    <row r="11986" spans="17:34" x14ac:dyDescent="0.35">
      <c r="Q11986" s="218"/>
      <c r="AH11986" s="233"/>
    </row>
    <row r="11987" spans="17:34" x14ac:dyDescent="0.35">
      <c r="Q11987" s="218"/>
      <c r="AH11987" s="233"/>
    </row>
    <row r="11988" spans="17:34" x14ac:dyDescent="0.35">
      <c r="Q11988" s="218"/>
      <c r="AH11988" s="233"/>
    </row>
    <row r="11989" spans="17:34" x14ac:dyDescent="0.35">
      <c r="Q11989" s="218"/>
      <c r="AH11989" s="233"/>
    </row>
    <row r="11990" spans="17:34" x14ac:dyDescent="0.35">
      <c r="Q11990" s="218"/>
      <c r="AH11990" s="233"/>
    </row>
    <row r="11991" spans="17:34" x14ac:dyDescent="0.35">
      <c r="Q11991" s="218"/>
      <c r="AH11991" s="233"/>
    </row>
    <row r="11992" spans="17:34" x14ac:dyDescent="0.35">
      <c r="Q11992" s="218"/>
      <c r="AH11992" s="233"/>
    </row>
    <row r="11993" spans="17:34" x14ac:dyDescent="0.35">
      <c r="Q11993" s="218"/>
      <c r="AH11993" s="233"/>
    </row>
    <row r="11994" spans="17:34" x14ac:dyDescent="0.35">
      <c r="Q11994" s="218"/>
      <c r="AH11994" s="233"/>
    </row>
    <row r="11995" spans="17:34" x14ac:dyDescent="0.35">
      <c r="Q11995" s="218"/>
      <c r="AH11995" s="233"/>
    </row>
    <row r="11996" spans="17:34" x14ac:dyDescent="0.35">
      <c r="Q11996" s="218"/>
      <c r="AH11996" s="233"/>
    </row>
    <row r="11997" spans="17:34" x14ac:dyDescent="0.35">
      <c r="Q11997" s="218"/>
      <c r="AH11997" s="233"/>
    </row>
    <row r="11998" spans="17:34" x14ac:dyDescent="0.35">
      <c r="Q11998" s="218"/>
      <c r="AH11998" s="233"/>
    </row>
    <row r="11999" spans="17:34" x14ac:dyDescent="0.35">
      <c r="Q11999" s="218"/>
      <c r="AH11999" s="233"/>
    </row>
    <row r="12000" spans="17:34" x14ac:dyDescent="0.35">
      <c r="Q12000" s="218"/>
      <c r="AH12000" s="233"/>
    </row>
    <row r="12001" spans="17:34" x14ac:dyDescent="0.35">
      <c r="Q12001" s="218"/>
      <c r="AH12001" s="233"/>
    </row>
    <row r="12002" spans="17:34" x14ac:dyDescent="0.35">
      <c r="Q12002" s="218"/>
      <c r="AH12002" s="233"/>
    </row>
    <row r="12003" spans="17:34" x14ac:dyDescent="0.35">
      <c r="Q12003" s="218"/>
      <c r="AH12003" s="233"/>
    </row>
    <row r="12004" spans="17:34" x14ac:dyDescent="0.35">
      <c r="Q12004" s="218"/>
      <c r="AH12004" s="233"/>
    </row>
    <row r="12005" spans="17:34" x14ac:dyDescent="0.35">
      <c r="Q12005" s="218"/>
      <c r="AH12005" s="233"/>
    </row>
    <row r="12006" spans="17:34" x14ac:dyDescent="0.35">
      <c r="Q12006" s="218"/>
      <c r="AH12006" s="233"/>
    </row>
    <row r="12007" spans="17:34" x14ac:dyDescent="0.35">
      <c r="Q12007" s="218"/>
      <c r="AH12007" s="233"/>
    </row>
    <row r="12008" spans="17:34" x14ac:dyDescent="0.35">
      <c r="Q12008" s="218"/>
      <c r="AH12008" s="233"/>
    </row>
    <row r="12009" spans="17:34" x14ac:dyDescent="0.35">
      <c r="Q12009" s="218"/>
      <c r="AH12009" s="233"/>
    </row>
    <row r="12010" spans="17:34" x14ac:dyDescent="0.35">
      <c r="Q12010" s="218"/>
      <c r="AH12010" s="233"/>
    </row>
    <row r="12011" spans="17:34" x14ac:dyDescent="0.35">
      <c r="Q12011" s="218"/>
      <c r="AH12011" s="233"/>
    </row>
    <row r="12012" spans="17:34" x14ac:dyDescent="0.35">
      <c r="Q12012" s="218"/>
      <c r="AH12012" s="233"/>
    </row>
    <row r="12013" spans="17:34" x14ac:dyDescent="0.35">
      <c r="Q12013" s="218"/>
      <c r="AH12013" s="233"/>
    </row>
    <row r="12014" spans="17:34" x14ac:dyDescent="0.35">
      <c r="Q12014" s="218"/>
      <c r="AH12014" s="233"/>
    </row>
    <row r="12015" spans="17:34" x14ac:dyDescent="0.35">
      <c r="Q12015" s="218"/>
      <c r="AH12015" s="233"/>
    </row>
    <row r="12016" spans="17:34" x14ac:dyDescent="0.35">
      <c r="Q12016" s="218"/>
      <c r="AH12016" s="233"/>
    </row>
    <row r="12017" spans="17:34" x14ac:dyDescent="0.35">
      <c r="Q12017" s="218"/>
      <c r="AH12017" s="233"/>
    </row>
    <row r="12018" spans="17:34" x14ac:dyDescent="0.35">
      <c r="Q12018" s="218"/>
      <c r="AH12018" s="233"/>
    </row>
    <row r="12019" spans="17:34" x14ac:dyDescent="0.35">
      <c r="Q12019" s="218"/>
      <c r="AH12019" s="233"/>
    </row>
    <row r="12020" spans="17:34" x14ac:dyDescent="0.35">
      <c r="Q12020" s="218"/>
      <c r="AH12020" s="233"/>
    </row>
    <row r="12021" spans="17:34" x14ac:dyDescent="0.35">
      <c r="Q12021" s="218"/>
      <c r="AH12021" s="233"/>
    </row>
    <row r="12022" spans="17:34" x14ac:dyDescent="0.35">
      <c r="Q12022" s="218"/>
      <c r="AH12022" s="233"/>
    </row>
    <row r="12023" spans="17:34" x14ac:dyDescent="0.35">
      <c r="Q12023" s="218"/>
      <c r="AH12023" s="233"/>
    </row>
    <row r="12024" spans="17:34" x14ac:dyDescent="0.35">
      <c r="Q12024" s="218"/>
      <c r="AH12024" s="233"/>
    </row>
    <row r="12025" spans="17:34" x14ac:dyDescent="0.35">
      <c r="Q12025" s="218"/>
      <c r="AH12025" s="233"/>
    </row>
    <row r="12026" spans="17:34" x14ac:dyDescent="0.35">
      <c r="Q12026" s="218"/>
      <c r="AH12026" s="233"/>
    </row>
    <row r="12027" spans="17:34" x14ac:dyDescent="0.35">
      <c r="Q12027" s="218"/>
      <c r="AH12027" s="233"/>
    </row>
    <row r="12028" spans="17:34" x14ac:dyDescent="0.35">
      <c r="Q12028" s="218"/>
      <c r="AH12028" s="233"/>
    </row>
    <row r="12029" spans="17:34" x14ac:dyDescent="0.35">
      <c r="Q12029" s="218"/>
      <c r="AH12029" s="233"/>
    </row>
    <row r="12030" spans="17:34" x14ac:dyDescent="0.35">
      <c r="Q12030" s="218"/>
      <c r="AH12030" s="233"/>
    </row>
    <row r="12031" spans="17:34" x14ac:dyDescent="0.35">
      <c r="Q12031" s="218"/>
      <c r="AH12031" s="233"/>
    </row>
    <row r="12032" spans="17:34" x14ac:dyDescent="0.35">
      <c r="Q12032" s="218"/>
      <c r="AH12032" s="233"/>
    </row>
    <row r="12033" spans="17:34" x14ac:dyDescent="0.35">
      <c r="Q12033" s="218"/>
      <c r="AH12033" s="233"/>
    </row>
    <row r="12034" spans="17:34" x14ac:dyDescent="0.35">
      <c r="Q12034" s="218"/>
      <c r="AH12034" s="233"/>
    </row>
    <row r="12035" spans="17:34" x14ac:dyDescent="0.35">
      <c r="Q12035" s="218"/>
      <c r="AH12035" s="233"/>
    </row>
    <row r="12036" spans="17:34" x14ac:dyDescent="0.35">
      <c r="Q12036" s="218"/>
      <c r="AH12036" s="233"/>
    </row>
    <row r="12037" spans="17:34" x14ac:dyDescent="0.35">
      <c r="Q12037" s="218"/>
      <c r="AH12037" s="233"/>
    </row>
    <row r="12038" spans="17:34" x14ac:dyDescent="0.35">
      <c r="Q12038" s="218"/>
      <c r="AH12038" s="233"/>
    </row>
    <row r="12039" spans="17:34" x14ac:dyDescent="0.35">
      <c r="Q12039" s="218"/>
      <c r="AH12039" s="233"/>
    </row>
    <row r="12040" spans="17:34" x14ac:dyDescent="0.35">
      <c r="Q12040" s="218"/>
      <c r="AH12040" s="233"/>
    </row>
    <row r="12041" spans="17:34" x14ac:dyDescent="0.35">
      <c r="Q12041" s="218"/>
      <c r="AH12041" s="233"/>
    </row>
    <row r="12042" spans="17:34" x14ac:dyDescent="0.35">
      <c r="Q12042" s="218"/>
      <c r="AH12042" s="233"/>
    </row>
    <row r="12043" spans="17:34" x14ac:dyDescent="0.35">
      <c r="Q12043" s="218"/>
      <c r="AH12043" s="233"/>
    </row>
    <row r="12044" spans="17:34" x14ac:dyDescent="0.35">
      <c r="Q12044" s="218"/>
      <c r="AH12044" s="233"/>
    </row>
    <row r="12045" spans="17:34" x14ac:dyDescent="0.35">
      <c r="Q12045" s="218"/>
      <c r="AH12045" s="233"/>
    </row>
    <row r="12046" spans="17:34" x14ac:dyDescent="0.35">
      <c r="Q12046" s="218"/>
      <c r="AH12046" s="233"/>
    </row>
    <row r="12047" spans="17:34" x14ac:dyDescent="0.35">
      <c r="Q12047" s="218"/>
      <c r="AH12047" s="233"/>
    </row>
    <row r="12048" spans="17:34" x14ac:dyDescent="0.35">
      <c r="Q12048" s="218"/>
      <c r="AH12048" s="233"/>
    </row>
    <row r="12049" spans="17:34" x14ac:dyDescent="0.35">
      <c r="Q12049" s="218"/>
      <c r="AH12049" s="233"/>
    </row>
    <row r="12050" spans="17:34" x14ac:dyDescent="0.35">
      <c r="Q12050" s="218"/>
      <c r="AH12050" s="233"/>
    </row>
    <row r="12051" spans="17:34" x14ac:dyDescent="0.35">
      <c r="Q12051" s="218"/>
      <c r="AH12051" s="233"/>
    </row>
    <row r="12052" spans="17:34" x14ac:dyDescent="0.35">
      <c r="Q12052" s="218"/>
      <c r="AH12052" s="233"/>
    </row>
    <row r="12053" spans="17:34" x14ac:dyDescent="0.35">
      <c r="Q12053" s="218"/>
      <c r="AH12053" s="233"/>
    </row>
    <row r="12054" spans="17:34" x14ac:dyDescent="0.35">
      <c r="Q12054" s="218"/>
      <c r="AH12054" s="233"/>
    </row>
    <row r="12055" spans="17:34" x14ac:dyDescent="0.35">
      <c r="Q12055" s="218"/>
      <c r="AH12055" s="233"/>
    </row>
    <row r="12056" spans="17:34" x14ac:dyDescent="0.35">
      <c r="Q12056" s="218"/>
      <c r="AH12056" s="233"/>
    </row>
    <row r="12057" spans="17:34" x14ac:dyDescent="0.35">
      <c r="Q12057" s="218"/>
      <c r="AH12057" s="233"/>
    </row>
    <row r="12058" spans="17:34" x14ac:dyDescent="0.35">
      <c r="Q12058" s="218"/>
      <c r="AH12058" s="233"/>
    </row>
    <row r="12059" spans="17:34" x14ac:dyDescent="0.35">
      <c r="Q12059" s="218"/>
      <c r="AH12059" s="233"/>
    </row>
    <row r="12060" spans="17:34" x14ac:dyDescent="0.35">
      <c r="Q12060" s="218"/>
      <c r="AH12060" s="233"/>
    </row>
    <row r="12061" spans="17:34" x14ac:dyDescent="0.35">
      <c r="Q12061" s="218"/>
      <c r="AH12061" s="233"/>
    </row>
    <row r="12062" spans="17:34" x14ac:dyDescent="0.35">
      <c r="Q12062" s="218"/>
      <c r="AH12062" s="233"/>
    </row>
    <row r="12063" spans="17:34" x14ac:dyDescent="0.35">
      <c r="Q12063" s="218"/>
      <c r="AH12063" s="233"/>
    </row>
    <row r="12064" spans="17:34" x14ac:dyDescent="0.35">
      <c r="Q12064" s="218"/>
      <c r="AH12064" s="233"/>
    </row>
    <row r="12065" spans="17:34" x14ac:dyDescent="0.35">
      <c r="Q12065" s="218"/>
      <c r="AH12065" s="233"/>
    </row>
    <row r="12066" spans="17:34" x14ac:dyDescent="0.35">
      <c r="Q12066" s="218"/>
      <c r="AH12066" s="233"/>
    </row>
    <row r="12067" spans="17:34" x14ac:dyDescent="0.35">
      <c r="Q12067" s="218"/>
      <c r="AH12067" s="233"/>
    </row>
    <row r="12068" spans="17:34" x14ac:dyDescent="0.35">
      <c r="Q12068" s="218"/>
      <c r="AH12068" s="233"/>
    </row>
    <row r="12069" spans="17:34" x14ac:dyDescent="0.35">
      <c r="Q12069" s="218"/>
      <c r="AH12069" s="233"/>
    </row>
    <row r="12070" spans="17:34" x14ac:dyDescent="0.35">
      <c r="Q12070" s="218"/>
      <c r="AH12070" s="233"/>
    </row>
    <row r="12071" spans="17:34" x14ac:dyDescent="0.35">
      <c r="Q12071" s="218"/>
      <c r="AH12071" s="233"/>
    </row>
    <row r="12072" spans="17:34" x14ac:dyDescent="0.35">
      <c r="Q12072" s="218"/>
      <c r="AH12072" s="233"/>
    </row>
    <row r="12073" spans="17:34" x14ac:dyDescent="0.35">
      <c r="Q12073" s="218"/>
      <c r="AH12073" s="233"/>
    </row>
    <row r="12074" spans="17:34" x14ac:dyDescent="0.35">
      <c r="Q12074" s="218"/>
      <c r="AH12074" s="233"/>
    </row>
    <row r="12075" spans="17:34" x14ac:dyDescent="0.35">
      <c r="Q12075" s="218"/>
      <c r="AH12075" s="233"/>
    </row>
    <row r="12076" spans="17:34" x14ac:dyDescent="0.35">
      <c r="Q12076" s="218"/>
      <c r="AH12076" s="233"/>
    </row>
    <row r="12077" spans="17:34" x14ac:dyDescent="0.35">
      <c r="Q12077" s="218"/>
      <c r="AH12077" s="233"/>
    </row>
    <row r="12078" spans="17:34" x14ac:dyDescent="0.35">
      <c r="Q12078" s="218"/>
      <c r="AH12078" s="233"/>
    </row>
    <row r="12079" spans="17:34" x14ac:dyDescent="0.35">
      <c r="Q12079" s="218"/>
      <c r="AH12079" s="233"/>
    </row>
    <row r="12080" spans="17:34" x14ac:dyDescent="0.35">
      <c r="Q12080" s="218"/>
      <c r="AH12080" s="233"/>
    </row>
    <row r="12081" spans="17:34" x14ac:dyDescent="0.35">
      <c r="Q12081" s="218"/>
      <c r="AH12081" s="233"/>
    </row>
    <row r="12082" spans="17:34" x14ac:dyDescent="0.35">
      <c r="Q12082" s="218"/>
      <c r="AH12082" s="233"/>
    </row>
    <row r="12083" spans="17:34" x14ac:dyDescent="0.35">
      <c r="Q12083" s="218"/>
      <c r="AH12083" s="233"/>
    </row>
    <row r="12084" spans="17:34" x14ac:dyDescent="0.35">
      <c r="Q12084" s="218"/>
      <c r="AH12084" s="233"/>
    </row>
    <row r="12085" spans="17:34" x14ac:dyDescent="0.35">
      <c r="Q12085" s="218"/>
      <c r="AH12085" s="233"/>
    </row>
    <row r="12086" spans="17:34" x14ac:dyDescent="0.35">
      <c r="Q12086" s="218"/>
      <c r="AH12086" s="233"/>
    </row>
    <row r="12087" spans="17:34" x14ac:dyDescent="0.35">
      <c r="Q12087" s="218"/>
      <c r="AH12087" s="233"/>
    </row>
    <row r="12088" spans="17:34" x14ac:dyDescent="0.35">
      <c r="Q12088" s="218"/>
      <c r="AH12088" s="233"/>
    </row>
    <row r="12089" spans="17:34" x14ac:dyDescent="0.35">
      <c r="Q12089" s="218"/>
      <c r="AH12089" s="233"/>
    </row>
    <row r="12090" spans="17:34" x14ac:dyDescent="0.35">
      <c r="Q12090" s="218"/>
      <c r="AH12090" s="233"/>
    </row>
    <row r="12091" spans="17:34" x14ac:dyDescent="0.35">
      <c r="Q12091" s="218"/>
      <c r="AH12091" s="233"/>
    </row>
    <row r="12092" spans="17:34" x14ac:dyDescent="0.35">
      <c r="Q12092" s="218"/>
      <c r="AH12092" s="233"/>
    </row>
    <row r="12093" spans="17:34" x14ac:dyDescent="0.35">
      <c r="Q12093" s="218"/>
      <c r="AH12093" s="233"/>
    </row>
    <row r="12094" spans="17:34" x14ac:dyDescent="0.35">
      <c r="Q12094" s="218"/>
      <c r="AH12094" s="233"/>
    </row>
    <row r="12095" spans="17:34" x14ac:dyDescent="0.35">
      <c r="Q12095" s="218"/>
      <c r="AH12095" s="233"/>
    </row>
    <row r="12096" spans="17:34" x14ac:dyDescent="0.35">
      <c r="Q12096" s="218"/>
      <c r="AH12096" s="233"/>
    </row>
    <row r="12097" spans="17:34" x14ac:dyDescent="0.35">
      <c r="Q12097" s="218"/>
      <c r="AH12097" s="233"/>
    </row>
    <row r="12098" spans="17:34" x14ac:dyDescent="0.35">
      <c r="Q12098" s="218"/>
      <c r="AH12098" s="233"/>
    </row>
    <row r="12099" spans="17:34" x14ac:dyDescent="0.35">
      <c r="Q12099" s="218"/>
      <c r="AH12099" s="233"/>
    </row>
    <row r="12100" spans="17:34" x14ac:dyDescent="0.35">
      <c r="Q12100" s="218"/>
      <c r="AH12100" s="233"/>
    </row>
    <row r="12101" spans="17:34" x14ac:dyDescent="0.35">
      <c r="Q12101" s="218"/>
      <c r="AH12101" s="233"/>
    </row>
    <row r="12102" spans="17:34" x14ac:dyDescent="0.35">
      <c r="Q12102" s="218"/>
      <c r="AH12102" s="233"/>
    </row>
    <row r="12103" spans="17:34" x14ac:dyDescent="0.35">
      <c r="Q12103" s="218"/>
      <c r="AH12103" s="233"/>
    </row>
    <row r="12104" spans="17:34" x14ac:dyDescent="0.35">
      <c r="Q12104" s="218"/>
      <c r="AH12104" s="233"/>
    </row>
    <row r="12105" spans="17:34" x14ac:dyDescent="0.35">
      <c r="Q12105" s="218"/>
      <c r="AH12105" s="233"/>
    </row>
    <row r="12106" spans="17:34" x14ac:dyDescent="0.35">
      <c r="Q12106" s="218"/>
      <c r="AH12106" s="233"/>
    </row>
    <row r="12107" spans="17:34" x14ac:dyDescent="0.35">
      <c r="Q12107" s="218"/>
      <c r="AH12107" s="233"/>
    </row>
    <row r="12108" spans="17:34" x14ac:dyDescent="0.35">
      <c r="Q12108" s="218"/>
      <c r="AH12108" s="233"/>
    </row>
    <row r="12109" spans="17:34" x14ac:dyDescent="0.35">
      <c r="Q12109" s="218"/>
      <c r="AH12109" s="233"/>
    </row>
    <row r="12110" spans="17:34" x14ac:dyDescent="0.35">
      <c r="Q12110" s="218"/>
      <c r="AH12110" s="233"/>
    </row>
    <row r="12111" spans="17:34" x14ac:dyDescent="0.35">
      <c r="Q12111" s="218"/>
      <c r="AH12111" s="233"/>
    </row>
    <row r="12112" spans="17:34" x14ac:dyDescent="0.35">
      <c r="Q12112" s="218"/>
      <c r="AH12112" s="233"/>
    </row>
    <row r="12113" spans="17:34" x14ac:dyDescent="0.35">
      <c r="Q12113" s="218"/>
      <c r="AH12113" s="233"/>
    </row>
    <row r="12114" spans="17:34" x14ac:dyDescent="0.35">
      <c r="Q12114" s="218"/>
      <c r="AH12114" s="233"/>
    </row>
    <row r="12115" spans="17:34" x14ac:dyDescent="0.35">
      <c r="Q12115" s="218"/>
      <c r="AH12115" s="233"/>
    </row>
    <row r="12116" spans="17:34" x14ac:dyDescent="0.35">
      <c r="Q12116" s="218"/>
      <c r="AH12116" s="233"/>
    </row>
    <row r="12117" spans="17:34" x14ac:dyDescent="0.35">
      <c r="Q12117" s="218"/>
      <c r="AH12117" s="233"/>
    </row>
    <row r="12118" spans="17:34" x14ac:dyDescent="0.35">
      <c r="Q12118" s="218"/>
      <c r="AH12118" s="233"/>
    </row>
    <row r="12119" spans="17:34" x14ac:dyDescent="0.35">
      <c r="Q12119" s="218"/>
      <c r="AH12119" s="233"/>
    </row>
    <row r="12120" spans="17:34" x14ac:dyDescent="0.35">
      <c r="Q12120" s="218"/>
      <c r="AH12120" s="233"/>
    </row>
    <row r="12121" spans="17:34" x14ac:dyDescent="0.35">
      <c r="Q12121" s="218"/>
      <c r="AH12121" s="233"/>
    </row>
    <row r="12122" spans="17:34" x14ac:dyDescent="0.35">
      <c r="Q12122" s="218"/>
      <c r="AH12122" s="233"/>
    </row>
    <row r="12123" spans="17:34" x14ac:dyDescent="0.35">
      <c r="Q12123" s="218"/>
      <c r="AH12123" s="233"/>
    </row>
    <row r="12124" spans="17:34" x14ac:dyDescent="0.35">
      <c r="Q12124" s="218"/>
      <c r="AH12124" s="233"/>
    </row>
    <row r="12125" spans="17:34" x14ac:dyDescent="0.35">
      <c r="Q12125" s="218"/>
      <c r="AH12125" s="233"/>
    </row>
    <row r="12126" spans="17:34" x14ac:dyDescent="0.35">
      <c r="Q12126" s="218"/>
      <c r="AH12126" s="233"/>
    </row>
    <row r="12127" spans="17:34" x14ac:dyDescent="0.35">
      <c r="Q12127" s="218"/>
      <c r="AH12127" s="233"/>
    </row>
    <row r="12128" spans="17:34" x14ac:dyDescent="0.35">
      <c r="Q12128" s="218"/>
      <c r="AH12128" s="233"/>
    </row>
    <row r="12129" spans="17:34" x14ac:dyDescent="0.35">
      <c r="Q12129" s="218"/>
      <c r="AH12129" s="233"/>
    </row>
    <row r="12130" spans="17:34" x14ac:dyDescent="0.35">
      <c r="Q12130" s="218"/>
      <c r="AH12130" s="233"/>
    </row>
    <row r="12131" spans="17:34" x14ac:dyDescent="0.35">
      <c r="Q12131" s="218"/>
      <c r="AH12131" s="233"/>
    </row>
    <row r="12132" spans="17:34" x14ac:dyDescent="0.35">
      <c r="Q12132" s="218"/>
      <c r="AH12132" s="233"/>
    </row>
    <row r="12133" spans="17:34" x14ac:dyDescent="0.35">
      <c r="Q12133" s="218"/>
      <c r="AH12133" s="233"/>
    </row>
    <row r="12134" spans="17:34" x14ac:dyDescent="0.35">
      <c r="Q12134" s="218"/>
      <c r="AH12134" s="233"/>
    </row>
    <row r="12135" spans="17:34" x14ac:dyDescent="0.35">
      <c r="Q12135" s="218"/>
      <c r="AH12135" s="233"/>
    </row>
    <row r="12136" spans="17:34" x14ac:dyDescent="0.35">
      <c r="Q12136" s="218"/>
      <c r="AH12136" s="233"/>
    </row>
    <row r="12137" spans="17:34" x14ac:dyDescent="0.35">
      <c r="Q12137" s="218"/>
      <c r="AH12137" s="233"/>
    </row>
    <row r="12138" spans="17:34" x14ac:dyDescent="0.35">
      <c r="Q12138" s="218"/>
      <c r="AH12138" s="233"/>
    </row>
    <row r="12139" spans="17:34" x14ac:dyDescent="0.35">
      <c r="Q12139" s="218"/>
      <c r="AH12139" s="233"/>
    </row>
    <row r="12140" spans="17:34" x14ac:dyDescent="0.35">
      <c r="Q12140" s="218"/>
      <c r="AH12140" s="233"/>
    </row>
    <row r="12141" spans="17:34" x14ac:dyDescent="0.35">
      <c r="Q12141" s="218"/>
      <c r="AH12141" s="233"/>
    </row>
    <row r="12142" spans="17:34" x14ac:dyDescent="0.35">
      <c r="Q12142" s="218"/>
      <c r="AH12142" s="233"/>
    </row>
    <row r="12143" spans="17:34" x14ac:dyDescent="0.35">
      <c r="Q12143" s="218"/>
      <c r="AH12143" s="233"/>
    </row>
    <row r="12144" spans="17:34" x14ac:dyDescent="0.35">
      <c r="Q12144" s="218"/>
      <c r="AH12144" s="233"/>
    </row>
    <row r="12145" spans="17:34" x14ac:dyDescent="0.35">
      <c r="Q12145" s="218"/>
      <c r="AH12145" s="233"/>
    </row>
    <row r="12146" spans="17:34" x14ac:dyDescent="0.35">
      <c r="Q12146" s="218"/>
      <c r="AH12146" s="233"/>
    </row>
    <row r="12147" spans="17:34" x14ac:dyDescent="0.35">
      <c r="Q12147" s="218"/>
      <c r="AH12147" s="233"/>
    </row>
    <row r="12148" spans="17:34" x14ac:dyDescent="0.35">
      <c r="Q12148" s="218"/>
      <c r="AH12148" s="233"/>
    </row>
    <row r="12149" spans="17:34" x14ac:dyDescent="0.35">
      <c r="Q12149" s="218"/>
      <c r="AH12149" s="233"/>
    </row>
    <row r="12150" spans="17:34" x14ac:dyDescent="0.35">
      <c r="Q12150" s="218"/>
      <c r="AH12150" s="233"/>
    </row>
    <row r="12151" spans="17:34" x14ac:dyDescent="0.35">
      <c r="Q12151" s="218"/>
      <c r="AH12151" s="233"/>
    </row>
    <row r="12152" spans="17:34" x14ac:dyDescent="0.35">
      <c r="Q12152" s="218"/>
      <c r="AH12152" s="233"/>
    </row>
    <row r="12153" spans="17:34" x14ac:dyDescent="0.35">
      <c r="Q12153" s="218"/>
      <c r="AH12153" s="233"/>
    </row>
    <row r="12154" spans="17:34" x14ac:dyDescent="0.35">
      <c r="Q12154" s="218"/>
      <c r="AH12154" s="233"/>
    </row>
    <row r="12155" spans="17:34" x14ac:dyDescent="0.35">
      <c r="Q12155" s="218"/>
      <c r="AH12155" s="233"/>
    </row>
    <row r="12156" spans="17:34" x14ac:dyDescent="0.35">
      <c r="Q12156" s="218"/>
      <c r="AH12156" s="233"/>
    </row>
    <row r="12157" spans="17:34" x14ac:dyDescent="0.35">
      <c r="Q12157" s="218"/>
      <c r="AH12157" s="233"/>
    </row>
    <row r="12158" spans="17:34" x14ac:dyDescent="0.35">
      <c r="Q12158" s="218"/>
      <c r="AH12158" s="233"/>
    </row>
    <row r="12159" spans="17:34" x14ac:dyDescent="0.35">
      <c r="Q12159" s="218"/>
      <c r="AH12159" s="233"/>
    </row>
    <row r="12160" spans="17:34" x14ac:dyDescent="0.35">
      <c r="Q12160" s="218"/>
      <c r="AH12160" s="233"/>
    </row>
    <row r="12161" spans="17:34" x14ac:dyDescent="0.35">
      <c r="Q12161" s="218"/>
      <c r="AH12161" s="233"/>
    </row>
    <row r="12162" spans="17:34" x14ac:dyDescent="0.35">
      <c r="Q12162" s="218"/>
      <c r="AH12162" s="233"/>
    </row>
    <row r="12163" spans="17:34" x14ac:dyDescent="0.35">
      <c r="Q12163" s="218"/>
      <c r="AH12163" s="233"/>
    </row>
    <row r="12164" spans="17:34" x14ac:dyDescent="0.35">
      <c r="Q12164" s="218"/>
      <c r="AH12164" s="233"/>
    </row>
    <row r="12165" spans="17:34" x14ac:dyDescent="0.35">
      <c r="Q12165" s="218"/>
      <c r="AH12165" s="233"/>
    </row>
    <row r="12166" spans="17:34" x14ac:dyDescent="0.35">
      <c r="Q12166" s="218"/>
      <c r="AH12166" s="233"/>
    </row>
    <row r="12167" spans="17:34" x14ac:dyDescent="0.35">
      <c r="Q12167" s="218"/>
      <c r="AH12167" s="233"/>
    </row>
    <row r="12168" spans="17:34" x14ac:dyDescent="0.35">
      <c r="Q12168" s="218"/>
      <c r="AH12168" s="233"/>
    </row>
    <row r="12169" spans="17:34" x14ac:dyDescent="0.35">
      <c r="Q12169" s="218"/>
      <c r="AH12169" s="233"/>
    </row>
    <row r="12170" spans="17:34" x14ac:dyDescent="0.35">
      <c r="Q12170" s="218"/>
      <c r="AH12170" s="233"/>
    </row>
    <row r="12171" spans="17:34" x14ac:dyDescent="0.35">
      <c r="Q12171" s="218"/>
      <c r="AH12171" s="233"/>
    </row>
    <row r="12172" spans="17:34" x14ac:dyDescent="0.35">
      <c r="Q12172" s="218"/>
      <c r="AH12172" s="233"/>
    </row>
    <row r="12173" spans="17:34" x14ac:dyDescent="0.35">
      <c r="Q12173" s="218"/>
      <c r="AH12173" s="233"/>
    </row>
    <row r="12174" spans="17:34" x14ac:dyDescent="0.35">
      <c r="Q12174" s="218"/>
      <c r="AH12174" s="233"/>
    </row>
    <row r="12175" spans="17:34" x14ac:dyDescent="0.35">
      <c r="Q12175" s="218"/>
      <c r="AH12175" s="233"/>
    </row>
    <row r="12176" spans="17:34" x14ac:dyDescent="0.35">
      <c r="Q12176" s="218"/>
      <c r="AH12176" s="233"/>
    </row>
    <row r="12177" spans="17:34" x14ac:dyDescent="0.35">
      <c r="Q12177" s="218"/>
      <c r="AH12177" s="233"/>
    </row>
    <row r="12178" spans="17:34" x14ac:dyDescent="0.35">
      <c r="Q12178" s="218"/>
      <c r="AH12178" s="233"/>
    </row>
    <row r="12179" spans="17:34" x14ac:dyDescent="0.35">
      <c r="Q12179" s="218"/>
      <c r="AH12179" s="233"/>
    </row>
    <row r="12180" spans="17:34" x14ac:dyDescent="0.35">
      <c r="Q12180" s="218"/>
      <c r="AH12180" s="233"/>
    </row>
    <row r="12181" spans="17:34" x14ac:dyDescent="0.35">
      <c r="Q12181" s="218"/>
      <c r="AH12181" s="233"/>
    </row>
    <row r="12182" spans="17:34" x14ac:dyDescent="0.35">
      <c r="Q12182" s="218"/>
      <c r="AH12182" s="233"/>
    </row>
    <row r="12183" spans="17:34" x14ac:dyDescent="0.35">
      <c r="Q12183" s="218"/>
      <c r="AH12183" s="233"/>
    </row>
    <row r="12184" spans="17:34" x14ac:dyDescent="0.35">
      <c r="Q12184" s="218"/>
      <c r="AH12184" s="233"/>
    </row>
    <row r="12185" spans="17:34" x14ac:dyDescent="0.35">
      <c r="Q12185" s="218"/>
      <c r="AH12185" s="233"/>
    </row>
    <row r="12186" spans="17:34" x14ac:dyDescent="0.35">
      <c r="Q12186" s="218"/>
      <c r="AH12186" s="233"/>
    </row>
    <row r="12187" spans="17:34" x14ac:dyDescent="0.35">
      <c r="Q12187" s="218"/>
      <c r="AH12187" s="233"/>
    </row>
    <row r="12188" spans="17:34" x14ac:dyDescent="0.35">
      <c r="Q12188" s="218"/>
      <c r="AH12188" s="233"/>
    </row>
    <row r="12189" spans="17:34" x14ac:dyDescent="0.35">
      <c r="Q12189" s="218"/>
      <c r="AH12189" s="233"/>
    </row>
    <row r="12190" spans="17:34" x14ac:dyDescent="0.35">
      <c r="Q12190" s="218"/>
      <c r="AH12190" s="233"/>
    </row>
    <row r="12191" spans="17:34" x14ac:dyDescent="0.35">
      <c r="Q12191" s="218"/>
      <c r="AH12191" s="233"/>
    </row>
    <row r="12192" spans="17:34" x14ac:dyDescent="0.35">
      <c r="Q12192" s="218"/>
      <c r="AH12192" s="233"/>
    </row>
    <row r="12193" spans="17:34" x14ac:dyDescent="0.35">
      <c r="Q12193" s="218"/>
      <c r="AH12193" s="233"/>
    </row>
    <row r="12194" spans="17:34" x14ac:dyDescent="0.35">
      <c r="Q12194" s="218"/>
      <c r="AH12194" s="233"/>
    </row>
    <row r="12195" spans="17:34" x14ac:dyDescent="0.35">
      <c r="Q12195" s="218"/>
      <c r="AH12195" s="233"/>
    </row>
    <row r="12196" spans="17:34" x14ac:dyDescent="0.35">
      <c r="Q12196" s="218"/>
      <c r="AH12196" s="233"/>
    </row>
    <row r="12197" spans="17:34" x14ac:dyDescent="0.35">
      <c r="Q12197" s="218"/>
      <c r="AH12197" s="233"/>
    </row>
    <row r="12198" spans="17:34" x14ac:dyDescent="0.35">
      <c r="Q12198" s="218"/>
      <c r="AH12198" s="233"/>
    </row>
    <row r="12199" spans="17:34" x14ac:dyDescent="0.35">
      <c r="Q12199" s="218"/>
      <c r="AH12199" s="233"/>
    </row>
    <row r="12200" spans="17:34" x14ac:dyDescent="0.35">
      <c r="Q12200" s="218"/>
      <c r="AH12200" s="233"/>
    </row>
    <row r="12201" spans="17:34" x14ac:dyDescent="0.35">
      <c r="Q12201" s="218"/>
      <c r="AH12201" s="233"/>
    </row>
    <row r="12202" spans="17:34" x14ac:dyDescent="0.35">
      <c r="Q12202" s="218"/>
      <c r="AH12202" s="233"/>
    </row>
    <row r="12203" spans="17:34" x14ac:dyDescent="0.35">
      <c r="Q12203" s="218"/>
      <c r="AH12203" s="233"/>
    </row>
    <row r="12204" spans="17:34" x14ac:dyDescent="0.35">
      <c r="Q12204" s="218"/>
      <c r="AH12204" s="233"/>
    </row>
    <row r="12205" spans="17:34" x14ac:dyDescent="0.35">
      <c r="Q12205" s="218"/>
      <c r="AH12205" s="233"/>
    </row>
    <row r="12206" spans="17:34" x14ac:dyDescent="0.35">
      <c r="Q12206" s="218"/>
      <c r="AH12206" s="233"/>
    </row>
    <row r="12207" spans="17:34" x14ac:dyDescent="0.35">
      <c r="Q12207" s="218"/>
      <c r="AH12207" s="233"/>
    </row>
    <row r="12208" spans="17:34" x14ac:dyDescent="0.35">
      <c r="Q12208" s="218"/>
      <c r="AH12208" s="233"/>
    </row>
    <row r="12209" spans="17:34" x14ac:dyDescent="0.35">
      <c r="Q12209" s="218"/>
      <c r="AH12209" s="233"/>
    </row>
    <row r="12210" spans="17:34" x14ac:dyDescent="0.35">
      <c r="Q12210" s="218"/>
      <c r="AH12210" s="233"/>
    </row>
    <row r="12211" spans="17:34" x14ac:dyDescent="0.35">
      <c r="Q12211" s="218"/>
      <c r="AH12211" s="233"/>
    </row>
    <row r="12212" spans="17:34" x14ac:dyDescent="0.35">
      <c r="Q12212" s="218"/>
      <c r="AH12212" s="233"/>
    </row>
    <row r="12213" spans="17:34" x14ac:dyDescent="0.35">
      <c r="Q12213" s="218"/>
      <c r="AH12213" s="233"/>
    </row>
    <row r="12214" spans="17:34" x14ac:dyDescent="0.35">
      <c r="Q12214" s="218"/>
      <c r="AH12214" s="233"/>
    </row>
    <row r="12215" spans="17:34" x14ac:dyDescent="0.35">
      <c r="Q12215" s="218"/>
      <c r="AH12215" s="233"/>
    </row>
    <row r="12216" spans="17:34" x14ac:dyDescent="0.35">
      <c r="Q12216" s="218"/>
      <c r="AH12216" s="233"/>
    </row>
    <row r="12217" spans="17:34" x14ac:dyDescent="0.35">
      <c r="Q12217" s="218"/>
      <c r="AH12217" s="233"/>
    </row>
    <row r="12218" spans="17:34" x14ac:dyDescent="0.35">
      <c r="Q12218" s="218"/>
      <c r="AH12218" s="233"/>
    </row>
    <row r="12219" spans="17:34" x14ac:dyDescent="0.35">
      <c r="Q12219" s="218"/>
      <c r="AH12219" s="233"/>
    </row>
    <row r="12220" spans="17:34" x14ac:dyDescent="0.35">
      <c r="Q12220" s="218"/>
      <c r="AH12220" s="233"/>
    </row>
    <row r="12221" spans="17:34" x14ac:dyDescent="0.35">
      <c r="Q12221" s="218"/>
      <c r="AH12221" s="233"/>
    </row>
    <row r="12222" spans="17:34" x14ac:dyDescent="0.35">
      <c r="Q12222" s="218"/>
      <c r="AH12222" s="233"/>
    </row>
    <row r="12223" spans="17:34" x14ac:dyDescent="0.35">
      <c r="Q12223" s="218"/>
      <c r="AH12223" s="233"/>
    </row>
    <row r="12224" spans="17:34" x14ac:dyDescent="0.35">
      <c r="Q12224" s="218"/>
      <c r="AH12224" s="233"/>
    </row>
    <row r="12225" spans="17:34" x14ac:dyDescent="0.35">
      <c r="Q12225" s="218"/>
      <c r="AH12225" s="233"/>
    </row>
    <row r="12226" spans="17:34" x14ac:dyDescent="0.35">
      <c r="Q12226" s="218"/>
      <c r="AH12226" s="233"/>
    </row>
    <row r="12227" spans="17:34" x14ac:dyDescent="0.35">
      <c r="Q12227" s="218"/>
      <c r="AH12227" s="233"/>
    </row>
    <row r="12228" spans="17:34" x14ac:dyDescent="0.35">
      <c r="Q12228" s="218"/>
      <c r="AH12228" s="233"/>
    </row>
    <row r="12229" spans="17:34" x14ac:dyDescent="0.35">
      <c r="Q12229" s="218"/>
      <c r="AH12229" s="233"/>
    </row>
    <row r="12230" spans="17:34" x14ac:dyDescent="0.35">
      <c r="Q12230" s="218"/>
      <c r="AH12230" s="233"/>
    </row>
    <row r="12231" spans="17:34" x14ac:dyDescent="0.35">
      <c r="Q12231" s="218"/>
      <c r="AH12231" s="233"/>
    </row>
    <row r="12232" spans="17:34" x14ac:dyDescent="0.35">
      <c r="Q12232" s="218"/>
      <c r="AH12232" s="233"/>
    </row>
    <row r="12233" spans="17:34" x14ac:dyDescent="0.35">
      <c r="Q12233" s="218"/>
      <c r="AH12233" s="233"/>
    </row>
    <row r="12234" spans="17:34" x14ac:dyDescent="0.35">
      <c r="Q12234" s="218"/>
      <c r="AH12234" s="233"/>
    </row>
    <row r="12235" spans="17:34" x14ac:dyDescent="0.35">
      <c r="Q12235" s="218"/>
      <c r="AH12235" s="233"/>
    </row>
    <row r="12236" spans="17:34" x14ac:dyDescent="0.35">
      <c r="Q12236" s="218"/>
      <c r="AH12236" s="233"/>
    </row>
    <row r="12237" spans="17:34" x14ac:dyDescent="0.35">
      <c r="Q12237" s="218"/>
      <c r="AH12237" s="233"/>
    </row>
    <row r="12238" spans="17:34" x14ac:dyDescent="0.35">
      <c r="Q12238" s="218"/>
      <c r="AH12238" s="233"/>
    </row>
    <row r="12239" spans="17:34" x14ac:dyDescent="0.35">
      <c r="Q12239" s="218"/>
      <c r="AH12239" s="233"/>
    </row>
    <row r="12240" spans="17:34" x14ac:dyDescent="0.35">
      <c r="Q12240" s="218"/>
      <c r="AH12240" s="233"/>
    </row>
    <row r="12241" spans="17:34" x14ac:dyDescent="0.35">
      <c r="Q12241" s="218"/>
      <c r="AH12241" s="233"/>
    </row>
    <row r="12242" spans="17:34" x14ac:dyDescent="0.35">
      <c r="Q12242" s="218"/>
      <c r="AH12242" s="233"/>
    </row>
    <row r="12243" spans="17:34" x14ac:dyDescent="0.35">
      <c r="Q12243" s="218"/>
      <c r="AH12243" s="233"/>
    </row>
    <row r="12244" spans="17:34" x14ac:dyDescent="0.35">
      <c r="Q12244" s="218"/>
      <c r="AH12244" s="233"/>
    </row>
    <row r="12245" spans="17:34" x14ac:dyDescent="0.35">
      <c r="Q12245" s="218"/>
      <c r="AH12245" s="233"/>
    </row>
    <row r="12246" spans="17:34" x14ac:dyDescent="0.35">
      <c r="Q12246" s="218"/>
      <c r="AH12246" s="233"/>
    </row>
    <row r="12247" spans="17:34" x14ac:dyDescent="0.35">
      <c r="Q12247" s="218"/>
      <c r="AH12247" s="233"/>
    </row>
    <row r="12248" spans="17:34" x14ac:dyDescent="0.35">
      <c r="Q12248" s="218"/>
      <c r="AH12248" s="233"/>
    </row>
    <row r="12249" spans="17:34" x14ac:dyDescent="0.35">
      <c r="Q12249" s="218"/>
      <c r="AH12249" s="233"/>
    </row>
    <row r="12250" spans="17:34" x14ac:dyDescent="0.35">
      <c r="Q12250" s="218"/>
      <c r="AH12250" s="233"/>
    </row>
    <row r="12251" spans="17:34" x14ac:dyDescent="0.35">
      <c r="Q12251" s="218"/>
      <c r="AH12251" s="233"/>
    </row>
    <row r="12252" spans="17:34" x14ac:dyDescent="0.35">
      <c r="Q12252" s="218"/>
      <c r="AH12252" s="233"/>
    </row>
    <row r="12253" spans="17:34" x14ac:dyDescent="0.35">
      <c r="Q12253" s="218"/>
      <c r="AH12253" s="233"/>
    </row>
    <row r="12254" spans="17:34" x14ac:dyDescent="0.35">
      <c r="Q12254" s="218"/>
      <c r="AH12254" s="233"/>
    </row>
    <row r="12255" spans="17:34" x14ac:dyDescent="0.35">
      <c r="Q12255" s="218"/>
      <c r="AH12255" s="233"/>
    </row>
    <row r="12256" spans="17:34" x14ac:dyDescent="0.35">
      <c r="Q12256" s="218"/>
      <c r="AH12256" s="233"/>
    </row>
    <row r="12257" spans="17:34" x14ac:dyDescent="0.35">
      <c r="Q12257" s="218"/>
      <c r="AH12257" s="233"/>
    </row>
    <row r="12258" spans="17:34" x14ac:dyDescent="0.35">
      <c r="Q12258" s="218"/>
      <c r="AH12258" s="233"/>
    </row>
    <row r="12259" spans="17:34" x14ac:dyDescent="0.35">
      <c r="Q12259" s="218"/>
      <c r="AH12259" s="233"/>
    </row>
    <row r="12260" spans="17:34" x14ac:dyDescent="0.35">
      <c r="Q12260" s="218"/>
      <c r="AH12260" s="233"/>
    </row>
    <row r="12261" spans="17:34" x14ac:dyDescent="0.35">
      <c r="Q12261" s="218"/>
      <c r="AH12261" s="233"/>
    </row>
    <row r="12262" spans="17:34" x14ac:dyDescent="0.35">
      <c r="Q12262" s="218"/>
      <c r="AH12262" s="233"/>
    </row>
    <row r="12263" spans="17:34" x14ac:dyDescent="0.35">
      <c r="Q12263" s="218"/>
      <c r="AH12263" s="233"/>
    </row>
    <row r="12264" spans="17:34" x14ac:dyDescent="0.35">
      <c r="Q12264" s="218"/>
      <c r="AH12264" s="233"/>
    </row>
    <row r="12265" spans="17:34" x14ac:dyDescent="0.35">
      <c r="Q12265" s="218"/>
      <c r="AH12265" s="233"/>
    </row>
    <row r="12266" spans="17:34" x14ac:dyDescent="0.35">
      <c r="Q12266" s="218"/>
      <c r="AH12266" s="233"/>
    </row>
    <row r="12267" spans="17:34" x14ac:dyDescent="0.35">
      <c r="Q12267" s="218"/>
      <c r="AH12267" s="233"/>
    </row>
    <row r="12268" spans="17:34" x14ac:dyDescent="0.35">
      <c r="Q12268" s="218"/>
      <c r="AH12268" s="233"/>
    </row>
    <row r="12269" spans="17:34" x14ac:dyDescent="0.35">
      <c r="Q12269" s="218"/>
      <c r="AH12269" s="233"/>
    </row>
    <row r="12270" spans="17:34" x14ac:dyDescent="0.35">
      <c r="Q12270" s="218"/>
      <c r="AH12270" s="233"/>
    </row>
    <row r="12271" spans="17:34" x14ac:dyDescent="0.35">
      <c r="Q12271" s="218"/>
      <c r="AH12271" s="233"/>
    </row>
    <row r="12272" spans="17:34" x14ac:dyDescent="0.35">
      <c r="Q12272" s="218"/>
      <c r="AH12272" s="233"/>
    </row>
    <row r="12273" spans="17:34" x14ac:dyDescent="0.35">
      <c r="Q12273" s="218"/>
      <c r="AH12273" s="233"/>
    </row>
    <row r="12274" spans="17:34" x14ac:dyDescent="0.35">
      <c r="Q12274" s="218"/>
      <c r="AH12274" s="233"/>
    </row>
    <row r="12275" spans="17:34" x14ac:dyDescent="0.35">
      <c r="Q12275" s="218"/>
      <c r="AH12275" s="233"/>
    </row>
    <row r="12276" spans="17:34" x14ac:dyDescent="0.35">
      <c r="Q12276" s="218"/>
      <c r="AH12276" s="233"/>
    </row>
    <row r="12277" spans="17:34" x14ac:dyDescent="0.35">
      <c r="Q12277" s="218"/>
      <c r="AH12277" s="233"/>
    </row>
    <row r="12278" spans="17:34" x14ac:dyDescent="0.35">
      <c r="Q12278" s="218"/>
      <c r="AH12278" s="233"/>
    </row>
    <row r="12279" spans="17:34" x14ac:dyDescent="0.35">
      <c r="Q12279" s="218"/>
      <c r="AH12279" s="233"/>
    </row>
    <row r="12280" spans="17:34" x14ac:dyDescent="0.35">
      <c r="Q12280" s="218"/>
      <c r="AH12280" s="233"/>
    </row>
    <row r="12281" spans="17:34" x14ac:dyDescent="0.35">
      <c r="Q12281" s="218"/>
      <c r="AH12281" s="233"/>
    </row>
    <row r="12282" spans="17:34" x14ac:dyDescent="0.35">
      <c r="Q12282" s="218"/>
      <c r="AH12282" s="233"/>
    </row>
    <row r="12283" spans="17:34" x14ac:dyDescent="0.35">
      <c r="Q12283" s="218"/>
      <c r="AH12283" s="233"/>
    </row>
    <row r="12284" spans="17:34" x14ac:dyDescent="0.35">
      <c r="Q12284" s="218"/>
      <c r="AH12284" s="233"/>
    </row>
    <row r="12285" spans="17:34" x14ac:dyDescent="0.35">
      <c r="Q12285" s="218"/>
      <c r="AH12285" s="233"/>
    </row>
    <row r="12286" spans="17:34" x14ac:dyDescent="0.35">
      <c r="Q12286" s="218"/>
      <c r="AH12286" s="233"/>
    </row>
    <row r="12287" spans="17:34" x14ac:dyDescent="0.35">
      <c r="Q12287" s="218"/>
      <c r="AH12287" s="233"/>
    </row>
    <row r="12288" spans="17:34" x14ac:dyDescent="0.35">
      <c r="Q12288" s="218"/>
      <c r="AH12288" s="233"/>
    </row>
    <row r="12289" spans="17:34" x14ac:dyDescent="0.35">
      <c r="Q12289" s="218"/>
      <c r="AH12289" s="233"/>
    </row>
    <row r="12290" spans="17:34" x14ac:dyDescent="0.35">
      <c r="Q12290" s="218"/>
      <c r="AH12290" s="233"/>
    </row>
    <row r="12291" spans="17:34" x14ac:dyDescent="0.35">
      <c r="Q12291" s="218"/>
      <c r="AH12291" s="233"/>
    </row>
    <row r="12292" spans="17:34" x14ac:dyDescent="0.35">
      <c r="Q12292" s="218"/>
      <c r="AH12292" s="233"/>
    </row>
    <row r="12293" spans="17:34" x14ac:dyDescent="0.35">
      <c r="Q12293" s="218"/>
      <c r="AH12293" s="233"/>
    </row>
    <row r="12294" spans="17:34" x14ac:dyDescent="0.35">
      <c r="Q12294" s="218"/>
      <c r="AH12294" s="233"/>
    </row>
    <row r="12295" spans="17:34" x14ac:dyDescent="0.35">
      <c r="Q12295" s="218"/>
      <c r="AH12295" s="233"/>
    </row>
    <row r="12296" spans="17:34" x14ac:dyDescent="0.35">
      <c r="Q12296" s="218"/>
      <c r="AH12296" s="233"/>
    </row>
    <row r="12297" spans="17:34" x14ac:dyDescent="0.35">
      <c r="Q12297" s="218"/>
      <c r="AH12297" s="233"/>
    </row>
    <row r="12298" spans="17:34" x14ac:dyDescent="0.35">
      <c r="Q12298" s="218"/>
      <c r="AH12298" s="233"/>
    </row>
    <row r="12299" spans="17:34" x14ac:dyDescent="0.35">
      <c r="Q12299" s="218"/>
      <c r="AH12299" s="233"/>
    </row>
    <row r="12300" spans="17:34" x14ac:dyDescent="0.35">
      <c r="Q12300" s="218"/>
      <c r="AH12300" s="233"/>
    </row>
    <row r="12301" spans="17:34" x14ac:dyDescent="0.35">
      <c r="Q12301" s="218"/>
      <c r="AH12301" s="233"/>
    </row>
    <row r="12302" spans="17:34" x14ac:dyDescent="0.35">
      <c r="Q12302" s="218"/>
      <c r="AH12302" s="233"/>
    </row>
    <row r="12303" spans="17:34" x14ac:dyDescent="0.35">
      <c r="Q12303" s="218"/>
      <c r="AH12303" s="233"/>
    </row>
    <row r="12304" spans="17:34" x14ac:dyDescent="0.35">
      <c r="Q12304" s="218"/>
      <c r="AH12304" s="233"/>
    </row>
    <row r="12305" spans="17:34" x14ac:dyDescent="0.35">
      <c r="Q12305" s="218"/>
      <c r="AH12305" s="233"/>
    </row>
    <row r="12306" spans="17:34" x14ac:dyDescent="0.35">
      <c r="Q12306" s="218"/>
      <c r="AH12306" s="233"/>
    </row>
    <row r="12307" spans="17:34" x14ac:dyDescent="0.35">
      <c r="Q12307" s="218"/>
      <c r="AH12307" s="233"/>
    </row>
    <row r="12308" spans="17:34" x14ac:dyDescent="0.35">
      <c r="Q12308" s="218"/>
      <c r="AH12308" s="233"/>
    </row>
    <row r="12309" spans="17:34" x14ac:dyDescent="0.35">
      <c r="Q12309" s="218"/>
      <c r="AH12309" s="233"/>
    </row>
    <row r="12310" spans="17:34" x14ac:dyDescent="0.35">
      <c r="Q12310" s="218"/>
      <c r="AH12310" s="233"/>
    </row>
    <row r="12311" spans="17:34" x14ac:dyDescent="0.35">
      <c r="Q12311" s="218"/>
      <c r="AH12311" s="233"/>
    </row>
    <row r="12312" spans="17:34" x14ac:dyDescent="0.35">
      <c r="Q12312" s="218"/>
      <c r="AH12312" s="233"/>
    </row>
    <row r="12313" spans="17:34" x14ac:dyDescent="0.35">
      <c r="Q12313" s="218"/>
      <c r="AH12313" s="233"/>
    </row>
    <row r="12314" spans="17:34" x14ac:dyDescent="0.35">
      <c r="Q12314" s="218"/>
      <c r="AH12314" s="233"/>
    </row>
    <row r="12315" spans="17:34" x14ac:dyDescent="0.35">
      <c r="Q12315" s="218"/>
      <c r="AH12315" s="233"/>
    </row>
    <row r="12316" spans="17:34" x14ac:dyDescent="0.35">
      <c r="Q12316" s="218"/>
      <c r="AH12316" s="233"/>
    </row>
    <row r="12317" spans="17:34" x14ac:dyDescent="0.35">
      <c r="Q12317" s="218"/>
      <c r="AH12317" s="233"/>
    </row>
    <row r="12318" spans="17:34" x14ac:dyDescent="0.35">
      <c r="Q12318" s="218"/>
      <c r="AH12318" s="233"/>
    </row>
    <row r="12319" spans="17:34" x14ac:dyDescent="0.35">
      <c r="Q12319" s="218"/>
      <c r="AH12319" s="233"/>
    </row>
    <row r="12320" spans="17:34" x14ac:dyDescent="0.35">
      <c r="Q12320" s="218"/>
      <c r="AH12320" s="233"/>
    </row>
    <row r="12321" spans="17:34" x14ac:dyDescent="0.35">
      <c r="Q12321" s="218"/>
      <c r="AH12321" s="233"/>
    </row>
    <row r="12322" spans="17:34" x14ac:dyDescent="0.35">
      <c r="Q12322" s="218"/>
      <c r="AH12322" s="233"/>
    </row>
    <row r="12323" spans="17:34" x14ac:dyDescent="0.35">
      <c r="Q12323" s="218"/>
      <c r="AH12323" s="233"/>
    </row>
    <row r="12324" spans="17:34" x14ac:dyDescent="0.35">
      <c r="Q12324" s="218"/>
      <c r="AH12324" s="233"/>
    </row>
    <row r="12325" spans="17:34" x14ac:dyDescent="0.35">
      <c r="Q12325" s="218"/>
      <c r="AH12325" s="233"/>
    </row>
    <row r="12326" spans="17:34" x14ac:dyDescent="0.35">
      <c r="Q12326" s="218"/>
      <c r="AH12326" s="233"/>
    </row>
    <row r="12327" spans="17:34" x14ac:dyDescent="0.35">
      <c r="Q12327" s="218"/>
      <c r="AH12327" s="233"/>
    </row>
    <row r="12328" spans="17:34" x14ac:dyDescent="0.35">
      <c r="Q12328" s="218"/>
      <c r="AH12328" s="233"/>
    </row>
    <row r="12329" spans="17:34" x14ac:dyDescent="0.35">
      <c r="Q12329" s="218"/>
      <c r="AH12329" s="233"/>
    </row>
    <row r="12330" spans="17:34" x14ac:dyDescent="0.35">
      <c r="Q12330" s="218"/>
      <c r="AH12330" s="233"/>
    </row>
    <row r="12331" spans="17:34" x14ac:dyDescent="0.35">
      <c r="Q12331" s="218"/>
      <c r="AH12331" s="233"/>
    </row>
    <row r="12332" spans="17:34" x14ac:dyDescent="0.35">
      <c r="Q12332" s="218"/>
      <c r="AH12332" s="233"/>
    </row>
    <row r="12333" spans="17:34" x14ac:dyDescent="0.35">
      <c r="Q12333" s="218"/>
      <c r="AH12333" s="233"/>
    </row>
    <row r="12334" spans="17:34" x14ac:dyDescent="0.35">
      <c r="Q12334" s="218"/>
      <c r="AH12334" s="233"/>
    </row>
    <row r="12335" spans="17:34" x14ac:dyDescent="0.35">
      <c r="Q12335" s="218"/>
      <c r="AH12335" s="233"/>
    </row>
    <row r="12336" spans="17:34" x14ac:dyDescent="0.35">
      <c r="Q12336" s="218"/>
      <c r="AH12336" s="233"/>
    </row>
    <row r="12337" spans="17:34" x14ac:dyDescent="0.35">
      <c r="Q12337" s="218"/>
      <c r="AH12337" s="233"/>
    </row>
    <row r="12338" spans="17:34" x14ac:dyDescent="0.35">
      <c r="Q12338" s="218"/>
      <c r="AH12338" s="233"/>
    </row>
    <row r="12339" spans="17:34" x14ac:dyDescent="0.35">
      <c r="Q12339" s="218"/>
      <c r="AH12339" s="233"/>
    </row>
    <row r="12340" spans="17:34" x14ac:dyDescent="0.35">
      <c r="Q12340" s="218"/>
      <c r="AH12340" s="233"/>
    </row>
    <row r="12341" spans="17:34" x14ac:dyDescent="0.35">
      <c r="Q12341" s="218"/>
      <c r="AH12341" s="233"/>
    </row>
    <row r="12342" spans="17:34" x14ac:dyDescent="0.35">
      <c r="Q12342" s="218"/>
      <c r="AH12342" s="233"/>
    </row>
    <row r="12343" spans="17:34" x14ac:dyDescent="0.35">
      <c r="Q12343" s="218"/>
      <c r="AH12343" s="233"/>
    </row>
    <row r="12344" spans="17:34" x14ac:dyDescent="0.35">
      <c r="Q12344" s="218"/>
      <c r="AH12344" s="233"/>
    </row>
    <row r="12345" spans="17:34" x14ac:dyDescent="0.35">
      <c r="Q12345" s="218"/>
      <c r="AH12345" s="233"/>
    </row>
    <row r="12346" spans="17:34" x14ac:dyDescent="0.35">
      <c r="Q12346" s="218"/>
      <c r="AH12346" s="233"/>
    </row>
    <row r="12347" spans="17:34" x14ac:dyDescent="0.35">
      <c r="Q12347" s="218"/>
      <c r="AH12347" s="233"/>
    </row>
    <row r="12348" spans="17:34" x14ac:dyDescent="0.35">
      <c r="Q12348" s="218"/>
      <c r="AH12348" s="233"/>
    </row>
    <row r="12349" spans="17:34" x14ac:dyDescent="0.35">
      <c r="Q12349" s="218"/>
      <c r="AH12349" s="233"/>
    </row>
    <row r="12350" spans="17:34" x14ac:dyDescent="0.35">
      <c r="Q12350" s="218"/>
      <c r="AH12350" s="233"/>
    </row>
    <row r="12351" spans="17:34" x14ac:dyDescent="0.35">
      <c r="Q12351" s="218"/>
      <c r="AH12351" s="233"/>
    </row>
    <row r="12352" spans="17:34" x14ac:dyDescent="0.35">
      <c r="Q12352" s="218"/>
      <c r="AH12352" s="233"/>
    </row>
    <row r="12353" spans="17:34" x14ac:dyDescent="0.35">
      <c r="Q12353" s="218"/>
      <c r="AH12353" s="233"/>
    </row>
    <row r="12354" spans="17:34" x14ac:dyDescent="0.35">
      <c r="Q12354" s="218"/>
      <c r="AH12354" s="233"/>
    </row>
    <row r="12355" spans="17:34" x14ac:dyDescent="0.35">
      <c r="Q12355" s="218"/>
      <c r="AH12355" s="233"/>
    </row>
    <row r="12356" spans="17:34" x14ac:dyDescent="0.35">
      <c r="Q12356" s="218"/>
      <c r="AH12356" s="233"/>
    </row>
    <row r="12357" spans="17:34" x14ac:dyDescent="0.35">
      <c r="Q12357" s="218"/>
      <c r="AH12357" s="233"/>
    </row>
    <row r="12358" spans="17:34" x14ac:dyDescent="0.35">
      <c r="Q12358" s="218"/>
      <c r="AH12358" s="233"/>
    </row>
    <row r="12359" spans="17:34" x14ac:dyDescent="0.35">
      <c r="Q12359" s="218"/>
      <c r="AH12359" s="233"/>
    </row>
    <row r="12360" spans="17:34" x14ac:dyDescent="0.35">
      <c r="Q12360" s="218"/>
      <c r="AH12360" s="233"/>
    </row>
    <row r="12361" spans="17:34" x14ac:dyDescent="0.35">
      <c r="Q12361" s="218"/>
      <c r="AH12361" s="233"/>
    </row>
    <row r="12362" spans="17:34" x14ac:dyDescent="0.35">
      <c r="Q12362" s="218"/>
      <c r="AH12362" s="233"/>
    </row>
    <row r="12363" spans="17:34" x14ac:dyDescent="0.35">
      <c r="Q12363" s="218"/>
      <c r="AH12363" s="233"/>
    </row>
    <row r="12364" spans="17:34" x14ac:dyDescent="0.35">
      <c r="Q12364" s="218"/>
      <c r="AH12364" s="233"/>
    </row>
    <row r="12365" spans="17:34" x14ac:dyDescent="0.35">
      <c r="Q12365" s="218"/>
      <c r="AH12365" s="233"/>
    </row>
    <row r="12366" spans="17:34" x14ac:dyDescent="0.35">
      <c r="Q12366" s="218"/>
      <c r="AH12366" s="233"/>
    </row>
    <row r="12367" spans="17:34" x14ac:dyDescent="0.35">
      <c r="Q12367" s="218"/>
      <c r="AH12367" s="233"/>
    </row>
    <row r="12368" spans="17:34" x14ac:dyDescent="0.35">
      <c r="Q12368" s="218"/>
      <c r="AH12368" s="233"/>
    </row>
    <row r="12369" spans="17:34" x14ac:dyDescent="0.35">
      <c r="Q12369" s="218"/>
      <c r="AH12369" s="233"/>
    </row>
    <row r="12370" spans="17:34" x14ac:dyDescent="0.35">
      <c r="Q12370" s="218"/>
      <c r="AH12370" s="233"/>
    </row>
    <row r="12371" spans="17:34" x14ac:dyDescent="0.35">
      <c r="Q12371" s="218"/>
      <c r="AH12371" s="233"/>
    </row>
    <row r="12372" spans="17:34" x14ac:dyDescent="0.35">
      <c r="Q12372" s="218"/>
      <c r="AH12372" s="233"/>
    </row>
    <row r="12373" spans="17:34" x14ac:dyDescent="0.35">
      <c r="Q12373" s="218"/>
      <c r="AH12373" s="233"/>
    </row>
    <row r="12374" spans="17:34" x14ac:dyDescent="0.35">
      <c r="Q12374" s="218"/>
      <c r="AH12374" s="233"/>
    </row>
    <row r="12375" spans="17:34" x14ac:dyDescent="0.35">
      <c r="Q12375" s="218"/>
      <c r="AH12375" s="233"/>
    </row>
    <row r="12376" spans="17:34" x14ac:dyDescent="0.35">
      <c r="Q12376" s="218"/>
      <c r="AH12376" s="233"/>
    </row>
    <row r="12377" spans="17:34" x14ac:dyDescent="0.35">
      <c r="Q12377" s="218"/>
      <c r="AH12377" s="233"/>
    </row>
    <row r="12378" spans="17:34" x14ac:dyDescent="0.35">
      <c r="Q12378" s="218"/>
      <c r="AH12378" s="233"/>
    </row>
    <row r="12379" spans="17:34" x14ac:dyDescent="0.35">
      <c r="Q12379" s="218"/>
      <c r="AH12379" s="233"/>
    </row>
    <row r="12380" spans="17:34" x14ac:dyDescent="0.35">
      <c r="Q12380" s="218"/>
      <c r="AH12380" s="233"/>
    </row>
    <row r="12381" spans="17:34" x14ac:dyDescent="0.35">
      <c r="Q12381" s="218"/>
      <c r="AH12381" s="233"/>
    </row>
    <row r="12382" spans="17:34" x14ac:dyDescent="0.35">
      <c r="Q12382" s="218"/>
      <c r="AH12382" s="233"/>
    </row>
    <row r="12383" spans="17:34" x14ac:dyDescent="0.35">
      <c r="Q12383" s="218"/>
      <c r="AH12383" s="233"/>
    </row>
    <row r="12384" spans="17:34" x14ac:dyDescent="0.35">
      <c r="Q12384" s="218"/>
      <c r="AH12384" s="233"/>
    </row>
    <row r="12385" spans="17:34" x14ac:dyDescent="0.35">
      <c r="Q12385" s="218"/>
      <c r="AH12385" s="233"/>
    </row>
    <row r="12386" spans="17:34" x14ac:dyDescent="0.35">
      <c r="Q12386" s="218"/>
      <c r="AH12386" s="233"/>
    </row>
    <row r="12387" spans="17:34" x14ac:dyDescent="0.35">
      <c r="Q12387" s="218"/>
      <c r="AH12387" s="233"/>
    </row>
    <row r="12388" spans="17:34" x14ac:dyDescent="0.35">
      <c r="Q12388" s="218"/>
      <c r="AH12388" s="233"/>
    </row>
    <row r="12389" spans="17:34" x14ac:dyDescent="0.35">
      <c r="Q12389" s="218"/>
      <c r="AH12389" s="233"/>
    </row>
    <row r="12390" spans="17:34" x14ac:dyDescent="0.35">
      <c r="Q12390" s="218"/>
      <c r="AH12390" s="233"/>
    </row>
    <row r="12391" spans="17:34" x14ac:dyDescent="0.35">
      <c r="Q12391" s="218"/>
      <c r="AH12391" s="233"/>
    </row>
    <row r="12392" spans="17:34" x14ac:dyDescent="0.35">
      <c r="Q12392" s="218"/>
      <c r="AH12392" s="233"/>
    </row>
    <row r="12393" spans="17:34" x14ac:dyDescent="0.35">
      <c r="Q12393" s="218"/>
      <c r="AH12393" s="233"/>
    </row>
    <row r="12394" spans="17:34" x14ac:dyDescent="0.35">
      <c r="Q12394" s="218"/>
      <c r="AH12394" s="233"/>
    </row>
    <row r="12395" spans="17:34" x14ac:dyDescent="0.35">
      <c r="Q12395" s="218"/>
      <c r="AH12395" s="233"/>
    </row>
    <row r="12396" spans="17:34" x14ac:dyDescent="0.35">
      <c r="Q12396" s="218"/>
      <c r="AH12396" s="233"/>
    </row>
    <row r="12397" spans="17:34" x14ac:dyDescent="0.35">
      <c r="Q12397" s="218"/>
      <c r="AH12397" s="233"/>
    </row>
    <row r="12398" spans="17:34" x14ac:dyDescent="0.35">
      <c r="Q12398" s="218"/>
      <c r="AH12398" s="233"/>
    </row>
    <row r="12399" spans="17:34" x14ac:dyDescent="0.35">
      <c r="Q12399" s="218"/>
      <c r="AH12399" s="233"/>
    </row>
    <row r="12400" spans="17:34" x14ac:dyDescent="0.35">
      <c r="Q12400" s="218"/>
      <c r="AH12400" s="233"/>
    </row>
    <row r="12401" spans="17:34" x14ac:dyDescent="0.35">
      <c r="Q12401" s="218"/>
      <c r="AH12401" s="233"/>
    </row>
    <row r="12402" spans="17:34" x14ac:dyDescent="0.35">
      <c r="Q12402" s="218"/>
      <c r="AH12402" s="233"/>
    </row>
    <row r="12403" spans="17:34" x14ac:dyDescent="0.35">
      <c r="Q12403" s="218"/>
      <c r="AH12403" s="233"/>
    </row>
    <row r="12404" spans="17:34" x14ac:dyDescent="0.35">
      <c r="Q12404" s="218"/>
      <c r="AH12404" s="233"/>
    </row>
    <row r="12405" spans="17:34" x14ac:dyDescent="0.35">
      <c r="Q12405" s="218"/>
      <c r="AH12405" s="233"/>
    </row>
    <row r="12406" spans="17:34" x14ac:dyDescent="0.35">
      <c r="Q12406" s="218"/>
      <c r="AH12406" s="233"/>
    </row>
    <row r="12407" spans="17:34" x14ac:dyDescent="0.35">
      <c r="Q12407" s="218"/>
      <c r="AH12407" s="233"/>
    </row>
    <row r="12408" spans="17:34" x14ac:dyDescent="0.35">
      <c r="Q12408" s="218"/>
      <c r="AH12408" s="233"/>
    </row>
    <row r="12409" spans="17:34" x14ac:dyDescent="0.35">
      <c r="Q12409" s="218"/>
      <c r="AH12409" s="233"/>
    </row>
    <row r="12410" spans="17:34" x14ac:dyDescent="0.35">
      <c r="Q12410" s="218"/>
      <c r="AH12410" s="233"/>
    </row>
    <row r="12411" spans="17:34" x14ac:dyDescent="0.35">
      <c r="Q12411" s="218"/>
      <c r="AH12411" s="233"/>
    </row>
    <row r="12412" spans="17:34" x14ac:dyDescent="0.35">
      <c r="Q12412" s="218"/>
      <c r="AH12412" s="233"/>
    </row>
    <row r="12413" spans="17:34" x14ac:dyDescent="0.35">
      <c r="Q12413" s="218"/>
      <c r="AH12413" s="233"/>
    </row>
    <row r="12414" spans="17:34" x14ac:dyDescent="0.35">
      <c r="Q12414" s="218"/>
      <c r="AH12414" s="233"/>
    </row>
    <row r="12415" spans="17:34" x14ac:dyDescent="0.35">
      <c r="Q12415" s="218"/>
      <c r="AH12415" s="233"/>
    </row>
    <row r="12416" spans="17:34" x14ac:dyDescent="0.35">
      <c r="Q12416" s="218"/>
      <c r="AH12416" s="233"/>
    </row>
    <row r="12417" spans="17:34" x14ac:dyDescent="0.35">
      <c r="Q12417" s="218"/>
      <c r="AH12417" s="233"/>
    </row>
    <row r="12418" spans="17:34" x14ac:dyDescent="0.35">
      <c r="Q12418" s="218"/>
      <c r="AH12418" s="233"/>
    </row>
    <row r="12419" spans="17:34" x14ac:dyDescent="0.35">
      <c r="Q12419" s="218"/>
      <c r="AH12419" s="233"/>
    </row>
    <row r="12420" spans="17:34" x14ac:dyDescent="0.35">
      <c r="Q12420" s="218"/>
      <c r="AH12420" s="233"/>
    </row>
    <row r="12421" spans="17:34" x14ac:dyDescent="0.35">
      <c r="Q12421" s="218"/>
      <c r="AH12421" s="233"/>
    </row>
    <row r="12422" spans="17:34" x14ac:dyDescent="0.35">
      <c r="Q12422" s="218"/>
      <c r="AH12422" s="233"/>
    </row>
    <row r="12423" spans="17:34" x14ac:dyDescent="0.35">
      <c r="Q12423" s="218"/>
      <c r="AH12423" s="233"/>
    </row>
    <row r="12424" spans="17:34" x14ac:dyDescent="0.35">
      <c r="Q12424" s="218"/>
      <c r="AH12424" s="233"/>
    </row>
    <row r="12425" spans="17:34" x14ac:dyDescent="0.35">
      <c r="Q12425" s="218"/>
      <c r="AH12425" s="233"/>
    </row>
    <row r="12426" spans="17:34" x14ac:dyDescent="0.35">
      <c r="Q12426" s="218"/>
      <c r="AH12426" s="233"/>
    </row>
    <row r="12427" spans="17:34" x14ac:dyDescent="0.35">
      <c r="Q12427" s="218"/>
      <c r="AH12427" s="233"/>
    </row>
    <row r="12428" spans="17:34" x14ac:dyDescent="0.35">
      <c r="Q12428" s="218"/>
      <c r="AH12428" s="233"/>
    </row>
    <row r="12429" spans="17:34" x14ac:dyDescent="0.35">
      <c r="Q12429" s="218"/>
      <c r="AH12429" s="233"/>
    </row>
    <row r="12430" spans="17:34" x14ac:dyDescent="0.35">
      <c r="Q12430" s="218"/>
      <c r="AH12430" s="233"/>
    </row>
    <row r="12431" spans="17:34" x14ac:dyDescent="0.35">
      <c r="Q12431" s="218"/>
      <c r="AH12431" s="233"/>
    </row>
    <row r="12432" spans="17:34" x14ac:dyDescent="0.35">
      <c r="Q12432" s="218"/>
      <c r="AH12432" s="233"/>
    </row>
    <row r="12433" spans="17:34" x14ac:dyDescent="0.35">
      <c r="Q12433" s="218"/>
      <c r="AH12433" s="233"/>
    </row>
    <row r="12434" spans="17:34" x14ac:dyDescent="0.35">
      <c r="Q12434" s="218"/>
      <c r="AH12434" s="233"/>
    </row>
    <row r="12435" spans="17:34" x14ac:dyDescent="0.35">
      <c r="Q12435" s="218"/>
      <c r="AH12435" s="233"/>
    </row>
    <row r="12436" spans="17:34" x14ac:dyDescent="0.35">
      <c r="Q12436" s="218"/>
      <c r="AH12436" s="233"/>
    </row>
    <row r="12437" spans="17:34" x14ac:dyDescent="0.35">
      <c r="Q12437" s="218"/>
      <c r="AH12437" s="233"/>
    </row>
    <row r="12438" spans="17:34" x14ac:dyDescent="0.35">
      <c r="Q12438" s="218"/>
      <c r="AH12438" s="233"/>
    </row>
    <row r="12439" spans="17:34" x14ac:dyDescent="0.35">
      <c r="Q12439" s="218"/>
      <c r="AH12439" s="233"/>
    </row>
    <row r="12440" spans="17:34" x14ac:dyDescent="0.35">
      <c r="Q12440" s="218"/>
      <c r="AH12440" s="233"/>
    </row>
    <row r="12441" spans="17:34" x14ac:dyDescent="0.35">
      <c r="Q12441" s="218"/>
      <c r="AH12441" s="233"/>
    </row>
    <row r="12442" spans="17:34" x14ac:dyDescent="0.35">
      <c r="Q12442" s="218"/>
      <c r="AH12442" s="233"/>
    </row>
    <row r="12443" spans="17:34" x14ac:dyDescent="0.35">
      <c r="Q12443" s="218"/>
      <c r="AH12443" s="233"/>
    </row>
    <row r="12444" spans="17:34" x14ac:dyDescent="0.35">
      <c r="Q12444" s="218"/>
      <c r="AH12444" s="233"/>
    </row>
    <row r="12445" spans="17:34" x14ac:dyDescent="0.35">
      <c r="Q12445" s="218"/>
      <c r="AH12445" s="233"/>
    </row>
    <row r="12446" spans="17:34" x14ac:dyDescent="0.35">
      <c r="Q12446" s="218"/>
      <c r="AH12446" s="233"/>
    </row>
    <row r="12447" spans="17:34" x14ac:dyDescent="0.35">
      <c r="Q12447" s="218"/>
      <c r="AH12447" s="233"/>
    </row>
    <row r="12448" spans="17:34" x14ac:dyDescent="0.35">
      <c r="Q12448" s="218"/>
      <c r="AH12448" s="233"/>
    </row>
    <row r="12449" spans="17:34" x14ac:dyDescent="0.35">
      <c r="Q12449" s="218"/>
      <c r="AH12449" s="233"/>
    </row>
    <row r="12450" spans="17:34" x14ac:dyDescent="0.35">
      <c r="Q12450" s="218"/>
      <c r="AH12450" s="233"/>
    </row>
    <row r="12451" spans="17:34" x14ac:dyDescent="0.35">
      <c r="Q12451" s="218"/>
      <c r="AH12451" s="233"/>
    </row>
    <row r="12452" spans="17:34" x14ac:dyDescent="0.35">
      <c r="Q12452" s="218"/>
      <c r="AH12452" s="233"/>
    </row>
    <row r="12453" spans="17:34" x14ac:dyDescent="0.35">
      <c r="Q12453" s="218"/>
      <c r="AH12453" s="233"/>
    </row>
    <row r="12454" spans="17:34" x14ac:dyDescent="0.35">
      <c r="Q12454" s="218"/>
      <c r="AH12454" s="233"/>
    </row>
    <row r="12455" spans="17:34" x14ac:dyDescent="0.35">
      <c r="Q12455" s="218"/>
      <c r="AH12455" s="233"/>
    </row>
    <row r="12456" spans="17:34" x14ac:dyDescent="0.35">
      <c r="Q12456" s="218"/>
      <c r="AH12456" s="233"/>
    </row>
    <row r="12457" spans="17:34" x14ac:dyDescent="0.35">
      <c r="Q12457" s="218"/>
      <c r="AH12457" s="233"/>
    </row>
    <row r="12458" spans="17:34" x14ac:dyDescent="0.35">
      <c r="Q12458" s="218"/>
      <c r="AH12458" s="233"/>
    </row>
    <row r="12459" spans="17:34" x14ac:dyDescent="0.35">
      <c r="Q12459" s="218"/>
      <c r="AH12459" s="233"/>
    </row>
    <row r="12460" spans="17:34" x14ac:dyDescent="0.35">
      <c r="Q12460" s="218"/>
      <c r="AH12460" s="233"/>
    </row>
    <row r="12461" spans="17:34" x14ac:dyDescent="0.35">
      <c r="Q12461" s="218"/>
      <c r="AH12461" s="233"/>
    </row>
    <row r="12462" spans="17:34" x14ac:dyDescent="0.35">
      <c r="Q12462" s="218"/>
      <c r="AH12462" s="233"/>
    </row>
    <row r="12463" spans="17:34" x14ac:dyDescent="0.35">
      <c r="Q12463" s="218"/>
      <c r="AH12463" s="233"/>
    </row>
    <row r="12464" spans="17:34" x14ac:dyDescent="0.35">
      <c r="Q12464" s="218"/>
      <c r="AH12464" s="233"/>
    </row>
    <row r="12465" spans="17:34" x14ac:dyDescent="0.35">
      <c r="Q12465" s="218"/>
      <c r="AH12465" s="233"/>
    </row>
    <row r="12466" spans="17:34" x14ac:dyDescent="0.35">
      <c r="Q12466" s="218"/>
      <c r="AH12466" s="233"/>
    </row>
    <row r="12467" spans="17:34" x14ac:dyDescent="0.35">
      <c r="Q12467" s="218"/>
      <c r="AH12467" s="233"/>
    </row>
    <row r="12468" spans="17:34" x14ac:dyDescent="0.35">
      <c r="Q12468" s="218"/>
      <c r="AH12468" s="233"/>
    </row>
    <row r="12469" spans="17:34" x14ac:dyDescent="0.35">
      <c r="Q12469" s="218"/>
      <c r="AH12469" s="233"/>
    </row>
    <row r="12470" spans="17:34" x14ac:dyDescent="0.35">
      <c r="Q12470" s="218"/>
      <c r="AH12470" s="233"/>
    </row>
    <row r="12471" spans="17:34" x14ac:dyDescent="0.35">
      <c r="Q12471" s="218"/>
      <c r="AH12471" s="233"/>
    </row>
    <row r="12472" spans="17:34" x14ac:dyDescent="0.35">
      <c r="Q12472" s="218"/>
      <c r="AH12472" s="233"/>
    </row>
    <row r="12473" spans="17:34" x14ac:dyDescent="0.35">
      <c r="Q12473" s="218"/>
      <c r="AH12473" s="233"/>
    </row>
    <row r="12474" spans="17:34" x14ac:dyDescent="0.35">
      <c r="Q12474" s="218"/>
      <c r="AH12474" s="233"/>
    </row>
    <row r="12475" spans="17:34" x14ac:dyDescent="0.35">
      <c r="Q12475" s="218"/>
      <c r="AH12475" s="233"/>
    </row>
    <row r="12476" spans="17:34" x14ac:dyDescent="0.35">
      <c r="Q12476" s="218"/>
      <c r="AH12476" s="233"/>
    </row>
    <row r="12477" spans="17:34" x14ac:dyDescent="0.35">
      <c r="Q12477" s="218"/>
      <c r="AH12477" s="233"/>
    </row>
    <row r="12478" spans="17:34" x14ac:dyDescent="0.35">
      <c r="Q12478" s="218"/>
      <c r="AH12478" s="233"/>
    </row>
    <row r="12479" spans="17:34" x14ac:dyDescent="0.35">
      <c r="Q12479" s="218"/>
      <c r="AH12479" s="233"/>
    </row>
    <row r="12480" spans="17:34" x14ac:dyDescent="0.35">
      <c r="Q12480" s="218"/>
      <c r="AH12480" s="233"/>
    </row>
    <row r="12481" spans="17:34" x14ac:dyDescent="0.35">
      <c r="Q12481" s="218"/>
      <c r="AH12481" s="233"/>
    </row>
    <row r="12482" spans="17:34" x14ac:dyDescent="0.35">
      <c r="Q12482" s="218"/>
      <c r="AH12482" s="233"/>
    </row>
    <row r="12483" spans="17:34" x14ac:dyDescent="0.35">
      <c r="Q12483" s="218"/>
      <c r="AH12483" s="233"/>
    </row>
    <row r="12484" spans="17:34" x14ac:dyDescent="0.35">
      <c r="Q12484" s="218"/>
      <c r="AH12484" s="233"/>
    </row>
    <row r="12485" spans="17:34" x14ac:dyDescent="0.35">
      <c r="Q12485" s="218"/>
      <c r="AH12485" s="233"/>
    </row>
    <row r="12486" spans="17:34" x14ac:dyDescent="0.35">
      <c r="Q12486" s="218"/>
      <c r="AH12486" s="233"/>
    </row>
    <row r="12487" spans="17:34" x14ac:dyDescent="0.35">
      <c r="Q12487" s="218"/>
      <c r="AH12487" s="233"/>
    </row>
    <row r="12488" spans="17:34" x14ac:dyDescent="0.35">
      <c r="Q12488" s="218"/>
      <c r="AH12488" s="233"/>
    </row>
    <row r="12489" spans="17:34" x14ac:dyDescent="0.35">
      <c r="Q12489" s="218"/>
      <c r="AH12489" s="233"/>
    </row>
    <row r="12490" spans="17:34" x14ac:dyDescent="0.35">
      <c r="Q12490" s="218"/>
      <c r="AH12490" s="233"/>
    </row>
    <row r="12491" spans="17:34" x14ac:dyDescent="0.35">
      <c r="Q12491" s="218"/>
      <c r="AH12491" s="233"/>
    </row>
    <row r="12492" spans="17:34" x14ac:dyDescent="0.35">
      <c r="Q12492" s="218"/>
      <c r="AH12492" s="233"/>
    </row>
    <row r="12493" spans="17:34" x14ac:dyDescent="0.35">
      <c r="Q12493" s="218"/>
      <c r="AH12493" s="233"/>
    </row>
    <row r="12494" spans="17:34" x14ac:dyDescent="0.35">
      <c r="Q12494" s="218"/>
      <c r="AH12494" s="233"/>
    </row>
    <row r="12495" spans="17:34" x14ac:dyDescent="0.35">
      <c r="Q12495" s="218"/>
      <c r="AH12495" s="233"/>
    </row>
    <row r="12496" spans="17:34" x14ac:dyDescent="0.35">
      <c r="Q12496" s="218"/>
      <c r="AH12496" s="233"/>
    </row>
    <row r="12497" spans="17:34" x14ac:dyDescent="0.35">
      <c r="Q12497" s="218"/>
      <c r="AH12497" s="233"/>
    </row>
    <row r="12498" spans="17:34" x14ac:dyDescent="0.35">
      <c r="Q12498" s="218"/>
      <c r="AH12498" s="233"/>
    </row>
    <row r="12499" spans="17:34" x14ac:dyDescent="0.35">
      <c r="Q12499" s="218"/>
      <c r="AH12499" s="233"/>
    </row>
    <row r="12500" spans="17:34" x14ac:dyDescent="0.35">
      <c r="Q12500" s="218"/>
      <c r="AH12500" s="233"/>
    </row>
    <row r="12501" spans="17:34" x14ac:dyDescent="0.35">
      <c r="Q12501" s="218"/>
      <c r="AH12501" s="233"/>
    </row>
    <row r="12502" spans="17:34" x14ac:dyDescent="0.35">
      <c r="Q12502" s="218"/>
      <c r="AH12502" s="233"/>
    </row>
    <row r="12503" spans="17:34" x14ac:dyDescent="0.35">
      <c r="Q12503" s="218"/>
      <c r="AH12503" s="233"/>
    </row>
    <row r="12504" spans="17:34" x14ac:dyDescent="0.35">
      <c r="Q12504" s="218"/>
      <c r="AH12504" s="233"/>
    </row>
    <row r="12505" spans="17:34" x14ac:dyDescent="0.35">
      <c r="Q12505" s="218"/>
      <c r="AH12505" s="233"/>
    </row>
    <row r="12506" spans="17:34" x14ac:dyDescent="0.35">
      <c r="Q12506" s="218"/>
      <c r="AH12506" s="233"/>
    </row>
    <row r="12507" spans="17:34" x14ac:dyDescent="0.35">
      <c r="Q12507" s="218"/>
      <c r="AH12507" s="233"/>
    </row>
    <row r="12508" spans="17:34" x14ac:dyDescent="0.35">
      <c r="Q12508" s="218"/>
      <c r="AH12508" s="233"/>
    </row>
    <row r="12509" spans="17:34" x14ac:dyDescent="0.35">
      <c r="Q12509" s="218"/>
      <c r="AH12509" s="233"/>
    </row>
    <row r="12510" spans="17:34" x14ac:dyDescent="0.35">
      <c r="Q12510" s="218"/>
      <c r="AH12510" s="233"/>
    </row>
    <row r="12511" spans="17:34" x14ac:dyDescent="0.35">
      <c r="Q12511" s="218"/>
      <c r="AH12511" s="233"/>
    </row>
    <row r="12512" spans="17:34" x14ac:dyDescent="0.35">
      <c r="Q12512" s="218"/>
      <c r="AH12512" s="233"/>
    </row>
    <row r="12513" spans="17:34" x14ac:dyDescent="0.35">
      <c r="Q12513" s="218"/>
      <c r="AH12513" s="233"/>
    </row>
    <row r="12514" spans="17:34" x14ac:dyDescent="0.35">
      <c r="Q12514" s="218"/>
      <c r="AH12514" s="233"/>
    </row>
    <row r="12515" spans="17:34" x14ac:dyDescent="0.35">
      <c r="Q12515" s="218"/>
      <c r="AH12515" s="233"/>
    </row>
    <row r="12516" spans="17:34" x14ac:dyDescent="0.35">
      <c r="Q12516" s="218"/>
      <c r="AH12516" s="233"/>
    </row>
    <row r="12517" spans="17:34" x14ac:dyDescent="0.35">
      <c r="Q12517" s="218"/>
      <c r="AH12517" s="233"/>
    </row>
    <row r="12518" spans="17:34" x14ac:dyDescent="0.35">
      <c r="Q12518" s="218"/>
      <c r="AH12518" s="233"/>
    </row>
    <row r="12519" spans="17:34" x14ac:dyDescent="0.35">
      <c r="Q12519" s="218"/>
      <c r="AH12519" s="233"/>
    </row>
    <row r="12520" spans="17:34" x14ac:dyDescent="0.35">
      <c r="Q12520" s="218"/>
      <c r="AH12520" s="233"/>
    </row>
    <row r="12521" spans="17:34" x14ac:dyDescent="0.35">
      <c r="Q12521" s="218"/>
      <c r="AH12521" s="233"/>
    </row>
    <row r="12522" spans="17:34" x14ac:dyDescent="0.35">
      <c r="Q12522" s="218"/>
      <c r="AH12522" s="233"/>
    </row>
    <row r="12523" spans="17:34" x14ac:dyDescent="0.35">
      <c r="Q12523" s="218"/>
      <c r="AH12523" s="233"/>
    </row>
    <row r="12524" spans="17:34" x14ac:dyDescent="0.35">
      <c r="Q12524" s="218"/>
      <c r="AH12524" s="233"/>
    </row>
    <row r="12525" spans="17:34" x14ac:dyDescent="0.35">
      <c r="Q12525" s="218"/>
      <c r="AH12525" s="233"/>
    </row>
    <row r="12526" spans="17:34" x14ac:dyDescent="0.35">
      <c r="Q12526" s="218"/>
      <c r="AH12526" s="233"/>
    </row>
    <row r="12527" spans="17:34" x14ac:dyDescent="0.35">
      <c r="Q12527" s="218"/>
      <c r="AH12527" s="233"/>
    </row>
    <row r="12528" spans="17:34" x14ac:dyDescent="0.35">
      <c r="Q12528" s="218"/>
      <c r="AH12528" s="233"/>
    </row>
    <row r="12529" spans="17:34" x14ac:dyDescent="0.35">
      <c r="Q12529" s="218"/>
      <c r="AH12529" s="233"/>
    </row>
    <row r="12530" spans="17:34" x14ac:dyDescent="0.35">
      <c r="Q12530" s="218"/>
      <c r="AH12530" s="233"/>
    </row>
    <row r="12531" spans="17:34" x14ac:dyDescent="0.35">
      <c r="Q12531" s="218"/>
      <c r="AH12531" s="233"/>
    </row>
    <row r="12532" spans="17:34" x14ac:dyDescent="0.35">
      <c r="Q12532" s="218"/>
      <c r="AH12532" s="233"/>
    </row>
    <row r="12533" spans="17:34" x14ac:dyDescent="0.35">
      <c r="Q12533" s="218"/>
      <c r="AH12533" s="233"/>
    </row>
    <row r="12534" spans="17:34" x14ac:dyDescent="0.35">
      <c r="Q12534" s="218"/>
      <c r="AH12534" s="233"/>
    </row>
    <row r="12535" spans="17:34" x14ac:dyDescent="0.35">
      <c r="Q12535" s="218"/>
      <c r="AH12535" s="233"/>
    </row>
    <row r="12536" spans="17:34" x14ac:dyDescent="0.35">
      <c r="Q12536" s="218"/>
      <c r="AH12536" s="233"/>
    </row>
    <row r="12537" spans="17:34" x14ac:dyDescent="0.35">
      <c r="Q12537" s="218"/>
      <c r="AH12537" s="233"/>
    </row>
    <row r="12538" spans="17:34" x14ac:dyDescent="0.35">
      <c r="Q12538" s="218"/>
      <c r="AH12538" s="233"/>
    </row>
    <row r="12539" spans="17:34" x14ac:dyDescent="0.35">
      <c r="Q12539" s="218"/>
      <c r="AH12539" s="233"/>
    </row>
    <row r="12540" spans="17:34" x14ac:dyDescent="0.35">
      <c r="Q12540" s="218"/>
      <c r="AH12540" s="233"/>
    </row>
    <row r="12541" spans="17:34" x14ac:dyDescent="0.35">
      <c r="Q12541" s="218"/>
      <c r="AH12541" s="233"/>
    </row>
    <row r="12542" spans="17:34" x14ac:dyDescent="0.35">
      <c r="Q12542" s="218"/>
      <c r="AH12542" s="233"/>
    </row>
    <row r="12543" spans="17:34" x14ac:dyDescent="0.35">
      <c r="Q12543" s="218"/>
      <c r="AH12543" s="233"/>
    </row>
    <row r="12544" spans="17:34" x14ac:dyDescent="0.35">
      <c r="Q12544" s="218"/>
      <c r="AH12544" s="233"/>
    </row>
    <row r="12545" spans="17:34" x14ac:dyDescent="0.35">
      <c r="Q12545" s="218"/>
      <c r="AH12545" s="233"/>
    </row>
    <row r="12546" spans="17:34" x14ac:dyDescent="0.35">
      <c r="Q12546" s="218"/>
      <c r="AH12546" s="233"/>
    </row>
    <row r="12547" spans="17:34" x14ac:dyDescent="0.35">
      <c r="Q12547" s="218"/>
      <c r="AH12547" s="233"/>
    </row>
    <row r="12548" spans="17:34" x14ac:dyDescent="0.35">
      <c r="Q12548" s="218"/>
      <c r="AH12548" s="233"/>
    </row>
    <row r="12549" spans="17:34" x14ac:dyDescent="0.35">
      <c r="Q12549" s="218"/>
      <c r="AH12549" s="233"/>
    </row>
    <row r="12550" spans="17:34" x14ac:dyDescent="0.35">
      <c r="Q12550" s="218"/>
      <c r="AH12550" s="233"/>
    </row>
    <row r="12551" spans="17:34" x14ac:dyDescent="0.35">
      <c r="Q12551" s="218"/>
      <c r="AH12551" s="233"/>
    </row>
    <row r="12552" spans="17:34" x14ac:dyDescent="0.35">
      <c r="Q12552" s="218"/>
      <c r="AH12552" s="233"/>
    </row>
    <row r="12553" spans="17:34" x14ac:dyDescent="0.35">
      <c r="Q12553" s="218"/>
      <c r="AH12553" s="233"/>
    </row>
    <row r="12554" spans="17:34" x14ac:dyDescent="0.35">
      <c r="Q12554" s="218"/>
      <c r="AH12554" s="233"/>
    </row>
    <row r="12555" spans="17:34" x14ac:dyDescent="0.35">
      <c r="Q12555" s="218"/>
      <c r="AH12555" s="233"/>
    </row>
    <row r="12556" spans="17:34" x14ac:dyDescent="0.35">
      <c r="Q12556" s="218"/>
      <c r="AH12556" s="233"/>
    </row>
    <row r="12557" spans="17:34" x14ac:dyDescent="0.35">
      <c r="Q12557" s="218"/>
      <c r="AH12557" s="233"/>
    </row>
    <row r="12558" spans="17:34" x14ac:dyDescent="0.35">
      <c r="Q12558" s="218"/>
      <c r="AH12558" s="233"/>
    </row>
    <row r="12559" spans="17:34" x14ac:dyDescent="0.35">
      <c r="Q12559" s="218"/>
      <c r="AH12559" s="233"/>
    </row>
    <row r="12560" spans="17:34" x14ac:dyDescent="0.35">
      <c r="Q12560" s="218"/>
      <c r="AH12560" s="233"/>
    </row>
    <row r="12561" spans="17:34" x14ac:dyDescent="0.35">
      <c r="Q12561" s="218"/>
      <c r="AH12561" s="233"/>
    </row>
    <row r="12562" spans="17:34" x14ac:dyDescent="0.35">
      <c r="Q12562" s="218"/>
      <c r="AH12562" s="233"/>
    </row>
    <row r="12563" spans="17:34" x14ac:dyDescent="0.35">
      <c r="Q12563" s="218"/>
      <c r="AH12563" s="233"/>
    </row>
    <row r="12564" spans="17:34" x14ac:dyDescent="0.35">
      <c r="Q12564" s="218"/>
      <c r="AH12564" s="233"/>
    </row>
    <row r="12565" spans="17:34" x14ac:dyDescent="0.35">
      <c r="Q12565" s="218"/>
      <c r="AH12565" s="233"/>
    </row>
    <row r="12566" spans="17:34" x14ac:dyDescent="0.35">
      <c r="Q12566" s="218"/>
      <c r="AH12566" s="233"/>
    </row>
    <row r="12567" spans="17:34" x14ac:dyDescent="0.35">
      <c r="Q12567" s="218"/>
      <c r="AH12567" s="233"/>
    </row>
    <row r="12568" spans="17:34" x14ac:dyDescent="0.35">
      <c r="Q12568" s="218"/>
      <c r="AH12568" s="233"/>
    </row>
    <row r="12569" spans="17:34" x14ac:dyDescent="0.35">
      <c r="Q12569" s="218"/>
      <c r="AH12569" s="233"/>
    </row>
    <row r="12570" spans="17:34" x14ac:dyDescent="0.35">
      <c r="Q12570" s="218"/>
      <c r="AH12570" s="233"/>
    </row>
    <row r="12571" spans="17:34" x14ac:dyDescent="0.35">
      <c r="Q12571" s="218"/>
      <c r="AH12571" s="233"/>
    </row>
    <row r="12572" spans="17:34" x14ac:dyDescent="0.35">
      <c r="Q12572" s="218"/>
      <c r="AH12572" s="233"/>
    </row>
    <row r="12573" spans="17:34" x14ac:dyDescent="0.35">
      <c r="Q12573" s="218"/>
      <c r="AH12573" s="233"/>
    </row>
    <row r="12574" spans="17:34" x14ac:dyDescent="0.35">
      <c r="Q12574" s="218"/>
      <c r="AH12574" s="233"/>
    </row>
    <row r="12575" spans="17:34" x14ac:dyDescent="0.35">
      <c r="Q12575" s="218"/>
      <c r="AH12575" s="233"/>
    </row>
    <row r="12576" spans="17:34" x14ac:dyDescent="0.35">
      <c r="Q12576" s="218"/>
      <c r="AH12576" s="233"/>
    </row>
    <row r="12577" spans="17:34" x14ac:dyDescent="0.35">
      <c r="Q12577" s="218"/>
      <c r="AH12577" s="233"/>
    </row>
    <row r="12578" spans="17:34" x14ac:dyDescent="0.35">
      <c r="Q12578" s="218"/>
      <c r="AH12578" s="233"/>
    </row>
    <row r="12579" spans="17:34" x14ac:dyDescent="0.35">
      <c r="Q12579" s="218"/>
      <c r="AH12579" s="233"/>
    </row>
    <row r="12580" spans="17:34" x14ac:dyDescent="0.35">
      <c r="Q12580" s="218"/>
      <c r="AH12580" s="233"/>
    </row>
    <row r="12581" spans="17:34" x14ac:dyDescent="0.35">
      <c r="Q12581" s="218"/>
      <c r="AH12581" s="233"/>
    </row>
    <row r="12582" spans="17:34" x14ac:dyDescent="0.35">
      <c r="Q12582" s="218"/>
      <c r="AH12582" s="233"/>
    </row>
    <row r="12583" spans="17:34" x14ac:dyDescent="0.35">
      <c r="Q12583" s="218"/>
      <c r="AH12583" s="233"/>
    </row>
    <row r="12584" spans="17:34" x14ac:dyDescent="0.35">
      <c r="Q12584" s="218"/>
      <c r="AH12584" s="233"/>
    </row>
    <row r="12585" spans="17:34" x14ac:dyDescent="0.35">
      <c r="Q12585" s="218"/>
      <c r="AH12585" s="233"/>
    </row>
    <row r="12586" spans="17:34" x14ac:dyDescent="0.35">
      <c r="Q12586" s="218"/>
      <c r="AH12586" s="233"/>
    </row>
    <row r="12587" spans="17:34" x14ac:dyDescent="0.35">
      <c r="Q12587" s="218"/>
      <c r="AH12587" s="233"/>
    </row>
    <row r="12588" spans="17:34" x14ac:dyDescent="0.35">
      <c r="Q12588" s="218"/>
      <c r="AH12588" s="233"/>
    </row>
    <row r="12589" spans="17:34" x14ac:dyDescent="0.35">
      <c r="Q12589" s="218"/>
      <c r="AH12589" s="233"/>
    </row>
    <row r="12590" spans="17:34" x14ac:dyDescent="0.35">
      <c r="Q12590" s="218"/>
      <c r="AH12590" s="233"/>
    </row>
    <row r="12591" spans="17:34" x14ac:dyDescent="0.35">
      <c r="Q12591" s="218"/>
      <c r="AH12591" s="233"/>
    </row>
    <row r="12592" spans="17:34" x14ac:dyDescent="0.35">
      <c r="Q12592" s="218"/>
      <c r="AH12592" s="233"/>
    </row>
    <row r="12593" spans="17:34" x14ac:dyDescent="0.35">
      <c r="Q12593" s="218"/>
      <c r="AH12593" s="233"/>
    </row>
    <row r="12594" spans="17:34" x14ac:dyDescent="0.35">
      <c r="Q12594" s="218"/>
      <c r="AH12594" s="233"/>
    </row>
    <row r="12595" spans="17:34" x14ac:dyDescent="0.35">
      <c r="Q12595" s="218"/>
      <c r="AH12595" s="233"/>
    </row>
    <row r="12596" spans="17:34" x14ac:dyDescent="0.35">
      <c r="Q12596" s="218"/>
      <c r="AH12596" s="233"/>
    </row>
    <row r="12597" spans="17:34" x14ac:dyDescent="0.35">
      <c r="Q12597" s="218"/>
      <c r="AH12597" s="233"/>
    </row>
    <row r="12598" spans="17:34" x14ac:dyDescent="0.35">
      <c r="Q12598" s="218"/>
      <c r="AH12598" s="233"/>
    </row>
    <row r="12599" spans="17:34" x14ac:dyDescent="0.35">
      <c r="Q12599" s="218"/>
      <c r="AH12599" s="233"/>
    </row>
    <row r="12600" spans="17:34" x14ac:dyDescent="0.35">
      <c r="Q12600" s="218"/>
      <c r="AH12600" s="233"/>
    </row>
    <row r="12601" spans="17:34" x14ac:dyDescent="0.35">
      <c r="Q12601" s="218"/>
      <c r="AH12601" s="233"/>
    </row>
    <row r="12602" spans="17:34" x14ac:dyDescent="0.35">
      <c r="Q12602" s="218"/>
      <c r="AH12602" s="233"/>
    </row>
    <row r="12603" spans="17:34" x14ac:dyDescent="0.35">
      <c r="Q12603" s="218"/>
      <c r="AH12603" s="233"/>
    </row>
    <row r="12604" spans="17:34" x14ac:dyDescent="0.35">
      <c r="Q12604" s="218"/>
      <c r="AH12604" s="233"/>
    </row>
    <row r="12605" spans="17:34" x14ac:dyDescent="0.35">
      <c r="Q12605" s="218"/>
      <c r="AH12605" s="233"/>
    </row>
    <row r="12606" spans="17:34" x14ac:dyDescent="0.35">
      <c r="Q12606" s="218"/>
      <c r="AH12606" s="233"/>
    </row>
    <row r="12607" spans="17:34" x14ac:dyDescent="0.35">
      <c r="Q12607" s="218"/>
      <c r="AH12607" s="233"/>
    </row>
    <row r="12608" spans="17:34" x14ac:dyDescent="0.35">
      <c r="Q12608" s="218"/>
      <c r="AH12608" s="233"/>
    </row>
    <row r="12609" spans="17:34" x14ac:dyDescent="0.35">
      <c r="Q12609" s="218"/>
      <c r="AH12609" s="233"/>
    </row>
    <row r="12610" spans="17:34" x14ac:dyDescent="0.35">
      <c r="Q12610" s="218"/>
      <c r="AH12610" s="233"/>
    </row>
    <row r="12611" spans="17:34" x14ac:dyDescent="0.35">
      <c r="Q12611" s="218"/>
      <c r="AH12611" s="233"/>
    </row>
    <row r="12612" spans="17:34" x14ac:dyDescent="0.35">
      <c r="Q12612" s="218"/>
      <c r="AH12612" s="233"/>
    </row>
    <row r="12613" spans="17:34" x14ac:dyDescent="0.35">
      <c r="Q12613" s="218"/>
      <c r="AH12613" s="233"/>
    </row>
    <row r="12614" spans="17:34" x14ac:dyDescent="0.35">
      <c r="Q12614" s="218"/>
      <c r="AH12614" s="233"/>
    </row>
    <row r="12615" spans="17:34" x14ac:dyDescent="0.35">
      <c r="Q12615" s="218"/>
      <c r="AH12615" s="233"/>
    </row>
    <row r="12616" spans="17:34" x14ac:dyDescent="0.35">
      <c r="Q12616" s="218"/>
      <c r="AH12616" s="233"/>
    </row>
    <row r="12617" spans="17:34" x14ac:dyDescent="0.35">
      <c r="Q12617" s="218"/>
      <c r="AH12617" s="233"/>
    </row>
    <row r="12618" spans="17:34" x14ac:dyDescent="0.35">
      <c r="Q12618" s="218"/>
      <c r="AH12618" s="233"/>
    </row>
    <row r="12619" spans="17:34" x14ac:dyDescent="0.35">
      <c r="Q12619" s="218"/>
      <c r="AH12619" s="233"/>
    </row>
    <row r="12620" spans="17:34" x14ac:dyDescent="0.35">
      <c r="Q12620" s="218"/>
      <c r="AH12620" s="233"/>
    </row>
    <row r="12621" spans="17:34" x14ac:dyDescent="0.35">
      <c r="Q12621" s="218"/>
      <c r="AH12621" s="233"/>
    </row>
    <row r="12622" spans="17:34" x14ac:dyDescent="0.35">
      <c r="Q12622" s="218"/>
      <c r="AH12622" s="233"/>
    </row>
    <row r="12623" spans="17:34" x14ac:dyDescent="0.35">
      <c r="Q12623" s="218"/>
      <c r="AH12623" s="233"/>
    </row>
    <row r="12624" spans="17:34" x14ac:dyDescent="0.35">
      <c r="Q12624" s="218"/>
      <c r="AH12624" s="233"/>
    </row>
    <row r="12625" spans="17:34" x14ac:dyDescent="0.35">
      <c r="Q12625" s="218"/>
      <c r="AH12625" s="233"/>
    </row>
    <row r="12626" spans="17:34" x14ac:dyDescent="0.35">
      <c r="Q12626" s="218"/>
      <c r="AH12626" s="233"/>
    </row>
    <row r="12627" spans="17:34" x14ac:dyDescent="0.35">
      <c r="Q12627" s="218"/>
      <c r="AH12627" s="233"/>
    </row>
    <row r="12628" spans="17:34" x14ac:dyDescent="0.35">
      <c r="Q12628" s="218"/>
      <c r="AH12628" s="233"/>
    </row>
    <row r="12629" spans="17:34" x14ac:dyDescent="0.35">
      <c r="Q12629" s="218"/>
      <c r="AH12629" s="233"/>
    </row>
    <row r="12630" spans="17:34" x14ac:dyDescent="0.35">
      <c r="Q12630" s="218"/>
      <c r="AH12630" s="233"/>
    </row>
    <row r="12631" spans="17:34" x14ac:dyDescent="0.35">
      <c r="Q12631" s="218"/>
      <c r="AH12631" s="233"/>
    </row>
    <row r="12632" spans="17:34" x14ac:dyDescent="0.35">
      <c r="Q12632" s="218"/>
      <c r="AH12632" s="233"/>
    </row>
    <row r="12633" spans="17:34" x14ac:dyDescent="0.35">
      <c r="Q12633" s="218"/>
      <c r="AH12633" s="233"/>
    </row>
    <row r="12634" spans="17:34" x14ac:dyDescent="0.35">
      <c r="Q12634" s="218"/>
      <c r="AH12634" s="233"/>
    </row>
    <row r="12635" spans="17:34" x14ac:dyDescent="0.35">
      <c r="Q12635" s="218"/>
      <c r="AH12635" s="233"/>
    </row>
    <row r="12636" spans="17:34" x14ac:dyDescent="0.35">
      <c r="Q12636" s="218"/>
      <c r="AH12636" s="233"/>
    </row>
    <row r="12637" spans="17:34" x14ac:dyDescent="0.35">
      <c r="Q12637" s="218"/>
      <c r="AH12637" s="233"/>
    </row>
    <row r="12638" spans="17:34" x14ac:dyDescent="0.35">
      <c r="Q12638" s="218"/>
      <c r="AH12638" s="233"/>
    </row>
    <row r="12639" spans="17:34" x14ac:dyDescent="0.35">
      <c r="Q12639" s="218"/>
      <c r="AH12639" s="233"/>
    </row>
    <row r="12640" spans="17:34" x14ac:dyDescent="0.35">
      <c r="Q12640" s="218"/>
      <c r="AH12640" s="233"/>
    </row>
    <row r="12641" spans="17:34" x14ac:dyDescent="0.35">
      <c r="Q12641" s="218"/>
      <c r="AH12641" s="233"/>
    </row>
    <row r="12642" spans="17:34" x14ac:dyDescent="0.35">
      <c r="Q12642" s="218"/>
      <c r="AH12642" s="233"/>
    </row>
    <row r="12643" spans="17:34" x14ac:dyDescent="0.35">
      <c r="Q12643" s="218"/>
      <c r="AH12643" s="233"/>
    </row>
    <row r="12644" spans="17:34" x14ac:dyDescent="0.35">
      <c r="Q12644" s="218"/>
      <c r="AH12644" s="233"/>
    </row>
    <row r="12645" spans="17:34" x14ac:dyDescent="0.35">
      <c r="Q12645" s="218"/>
      <c r="AH12645" s="233"/>
    </row>
    <row r="12646" spans="17:34" x14ac:dyDescent="0.35">
      <c r="Q12646" s="218"/>
      <c r="AH12646" s="233"/>
    </row>
    <row r="12647" spans="17:34" x14ac:dyDescent="0.35">
      <c r="Q12647" s="218"/>
      <c r="AH12647" s="233"/>
    </row>
    <row r="12648" spans="17:34" x14ac:dyDescent="0.35">
      <c r="Q12648" s="218"/>
      <c r="AH12648" s="233"/>
    </row>
    <row r="12649" spans="17:34" x14ac:dyDescent="0.35">
      <c r="Q12649" s="218"/>
      <c r="AH12649" s="233"/>
    </row>
    <row r="12650" spans="17:34" x14ac:dyDescent="0.35">
      <c r="Q12650" s="218"/>
      <c r="AH12650" s="233"/>
    </row>
    <row r="12651" spans="17:34" x14ac:dyDescent="0.35">
      <c r="Q12651" s="218"/>
      <c r="AH12651" s="233"/>
    </row>
    <row r="12652" spans="17:34" x14ac:dyDescent="0.35">
      <c r="Q12652" s="218"/>
      <c r="AH12652" s="233"/>
    </row>
    <row r="12653" spans="17:34" x14ac:dyDescent="0.35">
      <c r="Q12653" s="218"/>
      <c r="AH12653" s="233"/>
    </row>
    <row r="12654" spans="17:34" x14ac:dyDescent="0.35">
      <c r="Q12654" s="218"/>
      <c r="AH12654" s="233"/>
    </row>
    <row r="12655" spans="17:34" x14ac:dyDescent="0.35">
      <c r="Q12655" s="218"/>
      <c r="AH12655" s="233"/>
    </row>
    <row r="12656" spans="17:34" x14ac:dyDescent="0.35">
      <c r="Q12656" s="218"/>
      <c r="AH12656" s="233"/>
    </row>
    <row r="12657" spans="17:34" x14ac:dyDescent="0.35">
      <c r="Q12657" s="218"/>
      <c r="AH12657" s="233"/>
    </row>
    <row r="12658" spans="17:34" x14ac:dyDescent="0.35">
      <c r="Q12658" s="218"/>
      <c r="AH12658" s="233"/>
    </row>
    <row r="12659" spans="17:34" x14ac:dyDescent="0.35">
      <c r="Q12659" s="218"/>
      <c r="AH12659" s="233"/>
    </row>
    <row r="12660" spans="17:34" x14ac:dyDescent="0.35">
      <c r="Q12660" s="218"/>
      <c r="AH12660" s="233"/>
    </row>
    <row r="12661" spans="17:34" x14ac:dyDescent="0.35">
      <c r="Q12661" s="218"/>
      <c r="AH12661" s="233"/>
    </row>
    <row r="12662" spans="17:34" x14ac:dyDescent="0.35">
      <c r="Q12662" s="218"/>
      <c r="AH12662" s="233"/>
    </row>
    <row r="12663" spans="17:34" x14ac:dyDescent="0.35">
      <c r="Q12663" s="218"/>
      <c r="AH12663" s="233"/>
    </row>
    <row r="12664" spans="17:34" x14ac:dyDescent="0.35">
      <c r="Q12664" s="218"/>
      <c r="AH12664" s="233"/>
    </row>
    <row r="12665" spans="17:34" x14ac:dyDescent="0.35">
      <c r="Q12665" s="218"/>
      <c r="AH12665" s="233"/>
    </row>
    <row r="12666" spans="17:34" x14ac:dyDescent="0.35">
      <c r="Q12666" s="218"/>
      <c r="AH12666" s="233"/>
    </row>
    <row r="12667" spans="17:34" x14ac:dyDescent="0.35">
      <c r="Q12667" s="218"/>
      <c r="AH12667" s="233"/>
    </row>
    <row r="12668" spans="17:34" x14ac:dyDescent="0.35">
      <c r="Q12668" s="218"/>
      <c r="AH12668" s="233"/>
    </row>
    <row r="12669" spans="17:34" x14ac:dyDescent="0.35">
      <c r="Q12669" s="218"/>
      <c r="AH12669" s="233"/>
    </row>
    <row r="12670" spans="17:34" x14ac:dyDescent="0.35">
      <c r="Q12670" s="218"/>
      <c r="AH12670" s="233"/>
    </row>
    <row r="12671" spans="17:34" x14ac:dyDescent="0.35">
      <c r="Q12671" s="218"/>
      <c r="AH12671" s="233"/>
    </row>
    <row r="12672" spans="17:34" x14ac:dyDescent="0.35">
      <c r="Q12672" s="218"/>
      <c r="AH12672" s="233"/>
    </row>
    <row r="12673" spans="17:34" x14ac:dyDescent="0.35">
      <c r="Q12673" s="218"/>
      <c r="AH12673" s="233"/>
    </row>
    <row r="12674" spans="17:34" x14ac:dyDescent="0.35">
      <c r="Q12674" s="218"/>
      <c r="AH12674" s="233"/>
    </row>
    <row r="12675" spans="17:34" x14ac:dyDescent="0.35">
      <c r="Q12675" s="218"/>
      <c r="AH12675" s="233"/>
    </row>
    <row r="12676" spans="17:34" x14ac:dyDescent="0.35">
      <c r="Q12676" s="218"/>
      <c r="AH12676" s="233"/>
    </row>
    <row r="12677" spans="17:34" x14ac:dyDescent="0.35">
      <c r="Q12677" s="218"/>
      <c r="AH12677" s="233"/>
    </row>
    <row r="12678" spans="17:34" x14ac:dyDescent="0.35">
      <c r="Q12678" s="218"/>
      <c r="AH12678" s="233"/>
    </row>
    <row r="12679" spans="17:34" x14ac:dyDescent="0.35">
      <c r="Q12679" s="218"/>
      <c r="AH12679" s="233"/>
    </row>
    <row r="12680" spans="17:34" x14ac:dyDescent="0.35">
      <c r="Q12680" s="218"/>
      <c r="AH12680" s="233"/>
    </row>
    <row r="12681" spans="17:34" x14ac:dyDescent="0.35">
      <c r="Q12681" s="218"/>
      <c r="AH12681" s="233"/>
    </row>
    <row r="12682" spans="17:34" x14ac:dyDescent="0.35">
      <c r="Q12682" s="218"/>
      <c r="AH12682" s="233"/>
    </row>
    <row r="12683" spans="17:34" x14ac:dyDescent="0.35">
      <c r="Q12683" s="218"/>
      <c r="AH12683" s="233"/>
    </row>
    <row r="12684" spans="17:34" x14ac:dyDescent="0.35">
      <c r="Q12684" s="218"/>
      <c r="AH12684" s="233"/>
    </row>
    <row r="12685" spans="17:34" x14ac:dyDescent="0.35">
      <c r="Q12685" s="218"/>
      <c r="AH12685" s="233"/>
    </row>
    <row r="12686" spans="17:34" x14ac:dyDescent="0.35">
      <c r="Q12686" s="218"/>
      <c r="AH12686" s="233"/>
    </row>
    <row r="12687" spans="17:34" x14ac:dyDescent="0.35">
      <c r="Q12687" s="218"/>
      <c r="AH12687" s="233"/>
    </row>
    <row r="12688" spans="17:34" x14ac:dyDescent="0.35">
      <c r="Q12688" s="218"/>
      <c r="AH12688" s="233"/>
    </row>
    <row r="12689" spans="17:34" x14ac:dyDescent="0.35">
      <c r="Q12689" s="218"/>
      <c r="AH12689" s="233"/>
    </row>
    <row r="12690" spans="17:34" x14ac:dyDescent="0.35">
      <c r="Q12690" s="218"/>
      <c r="AH12690" s="233"/>
    </row>
    <row r="12691" spans="17:34" x14ac:dyDescent="0.35">
      <c r="Q12691" s="218"/>
      <c r="AH12691" s="233"/>
    </row>
    <row r="12692" spans="17:34" x14ac:dyDescent="0.35">
      <c r="Q12692" s="218"/>
      <c r="AH12692" s="233"/>
    </row>
    <row r="12693" spans="17:34" x14ac:dyDescent="0.35">
      <c r="Q12693" s="218"/>
      <c r="AH12693" s="233"/>
    </row>
    <row r="12694" spans="17:34" x14ac:dyDescent="0.35">
      <c r="Q12694" s="218"/>
      <c r="AH12694" s="233"/>
    </row>
    <row r="12695" spans="17:34" x14ac:dyDescent="0.35">
      <c r="Q12695" s="218"/>
      <c r="AH12695" s="233"/>
    </row>
    <row r="12696" spans="17:34" x14ac:dyDescent="0.35">
      <c r="Q12696" s="218"/>
      <c r="AH12696" s="233"/>
    </row>
    <row r="12697" spans="17:34" x14ac:dyDescent="0.35">
      <c r="Q12697" s="218"/>
      <c r="AH12697" s="233"/>
    </row>
    <row r="12698" spans="17:34" x14ac:dyDescent="0.35">
      <c r="Q12698" s="218"/>
      <c r="AH12698" s="233"/>
    </row>
    <row r="12699" spans="17:34" x14ac:dyDescent="0.35">
      <c r="Q12699" s="218"/>
      <c r="AH12699" s="233"/>
    </row>
    <row r="12700" spans="17:34" x14ac:dyDescent="0.35">
      <c r="Q12700" s="218"/>
      <c r="AH12700" s="233"/>
    </row>
    <row r="12701" spans="17:34" x14ac:dyDescent="0.35">
      <c r="Q12701" s="218"/>
      <c r="AH12701" s="233"/>
    </row>
    <row r="12702" spans="17:34" x14ac:dyDescent="0.35">
      <c r="Q12702" s="218"/>
      <c r="AH12702" s="233"/>
    </row>
    <row r="12703" spans="17:34" x14ac:dyDescent="0.35">
      <c r="Q12703" s="218"/>
      <c r="AH12703" s="233"/>
    </row>
    <row r="12704" spans="17:34" x14ac:dyDescent="0.35">
      <c r="Q12704" s="218"/>
      <c r="AH12704" s="233"/>
    </row>
    <row r="12705" spans="17:34" x14ac:dyDescent="0.35">
      <c r="Q12705" s="218"/>
      <c r="AH12705" s="233"/>
    </row>
    <row r="12706" spans="17:34" x14ac:dyDescent="0.35">
      <c r="Q12706" s="218"/>
      <c r="AH12706" s="233"/>
    </row>
    <row r="12707" spans="17:34" x14ac:dyDescent="0.35">
      <c r="Q12707" s="218"/>
      <c r="AH12707" s="233"/>
    </row>
    <row r="12708" spans="17:34" x14ac:dyDescent="0.35">
      <c r="Q12708" s="218"/>
      <c r="AH12708" s="233"/>
    </row>
    <row r="12709" spans="17:34" x14ac:dyDescent="0.35">
      <c r="Q12709" s="218"/>
      <c r="AH12709" s="233"/>
    </row>
    <row r="12710" spans="17:34" x14ac:dyDescent="0.35">
      <c r="Q12710" s="218"/>
      <c r="AH12710" s="233"/>
    </row>
    <row r="12711" spans="17:34" x14ac:dyDescent="0.35">
      <c r="Q12711" s="218"/>
      <c r="AH12711" s="233"/>
    </row>
    <row r="12712" spans="17:34" x14ac:dyDescent="0.35">
      <c r="Q12712" s="218"/>
      <c r="AH12712" s="233"/>
    </row>
    <row r="12713" spans="17:34" x14ac:dyDescent="0.35">
      <c r="Q12713" s="218"/>
      <c r="AH12713" s="233"/>
    </row>
    <row r="12714" spans="17:34" x14ac:dyDescent="0.35">
      <c r="Q12714" s="218"/>
      <c r="AH12714" s="233"/>
    </row>
    <row r="12715" spans="17:34" x14ac:dyDescent="0.35">
      <c r="Q12715" s="218"/>
      <c r="AH12715" s="233"/>
    </row>
    <row r="12716" spans="17:34" x14ac:dyDescent="0.35">
      <c r="Q12716" s="218"/>
      <c r="AH12716" s="233"/>
    </row>
    <row r="12717" spans="17:34" x14ac:dyDescent="0.35">
      <c r="Q12717" s="218"/>
      <c r="AH12717" s="233"/>
    </row>
    <row r="12718" spans="17:34" x14ac:dyDescent="0.35">
      <c r="Q12718" s="218"/>
      <c r="AH12718" s="233"/>
    </row>
    <row r="12719" spans="17:34" x14ac:dyDescent="0.35">
      <c r="Q12719" s="218"/>
      <c r="AH12719" s="233"/>
    </row>
    <row r="12720" spans="17:34" x14ac:dyDescent="0.35">
      <c r="Q12720" s="218"/>
      <c r="AH12720" s="233"/>
    </row>
    <row r="12721" spans="17:34" x14ac:dyDescent="0.35">
      <c r="Q12721" s="218"/>
      <c r="AH12721" s="233"/>
    </row>
    <row r="12722" spans="17:34" x14ac:dyDescent="0.35">
      <c r="Q12722" s="218"/>
      <c r="AH12722" s="233"/>
    </row>
    <row r="12723" spans="17:34" x14ac:dyDescent="0.35">
      <c r="Q12723" s="218"/>
      <c r="AH12723" s="233"/>
    </row>
    <row r="12724" spans="17:34" x14ac:dyDescent="0.35">
      <c r="Q12724" s="218"/>
      <c r="AH12724" s="233"/>
    </row>
    <row r="12725" spans="17:34" x14ac:dyDescent="0.35">
      <c r="Q12725" s="218"/>
      <c r="AH12725" s="233"/>
    </row>
    <row r="12726" spans="17:34" x14ac:dyDescent="0.35">
      <c r="Q12726" s="218"/>
      <c r="AH12726" s="233"/>
    </row>
    <row r="12727" spans="17:34" x14ac:dyDescent="0.35">
      <c r="Q12727" s="218"/>
      <c r="AH12727" s="233"/>
    </row>
    <row r="12728" spans="17:34" x14ac:dyDescent="0.35">
      <c r="Q12728" s="218"/>
      <c r="AH12728" s="233"/>
    </row>
    <row r="12729" spans="17:34" x14ac:dyDescent="0.35">
      <c r="Q12729" s="218"/>
      <c r="AH12729" s="233"/>
    </row>
    <row r="12730" spans="17:34" x14ac:dyDescent="0.35">
      <c r="Q12730" s="218"/>
      <c r="AH12730" s="233"/>
    </row>
    <row r="12731" spans="17:34" x14ac:dyDescent="0.35">
      <c r="Q12731" s="218"/>
      <c r="AH12731" s="233"/>
    </row>
    <row r="12732" spans="17:34" x14ac:dyDescent="0.35">
      <c r="Q12732" s="218"/>
      <c r="AH12732" s="233"/>
    </row>
    <row r="12733" spans="17:34" x14ac:dyDescent="0.35">
      <c r="Q12733" s="218"/>
      <c r="AH12733" s="233"/>
    </row>
    <row r="12734" spans="17:34" x14ac:dyDescent="0.35">
      <c r="Q12734" s="218"/>
      <c r="AH12734" s="233"/>
    </row>
    <row r="12735" spans="17:34" x14ac:dyDescent="0.35">
      <c r="Q12735" s="218"/>
      <c r="AH12735" s="233"/>
    </row>
    <row r="12736" spans="17:34" x14ac:dyDescent="0.35">
      <c r="Q12736" s="218"/>
      <c r="AH12736" s="233"/>
    </row>
    <row r="12737" spans="17:34" x14ac:dyDescent="0.35">
      <c r="Q12737" s="218"/>
      <c r="AH12737" s="233"/>
    </row>
    <row r="12738" spans="17:34" x14ac:dyDescent="0.35">
      <c r="Q12738" s="218"/>
      <c r="AH12738" s="233"/>
    </row>
    <row r="12739" spans="17:34" x14ac:dyDescent="0.35">
      <c r="Q12739" s="218"/>
      <c r="AH12739" s="233"/>
    </row>
    <row r="12740" spans="17:34" x14ac:dyDescent="0.35">
      <c r="Q12740" s="218"/>
      <c r="AH12740" s="233"/>
    </row>
    <row r="12741" spans="17:34" x14ac:dyDescent="0.35">
      <c r="Q12741" s="218"/>
      <c r="AH12741" s="233"/>
    </row>
    <row r="12742" spans="17:34" x14ac:dyDescent="0.35">
      <c r="Q12742" s="218"/>
      <c r="AH12742" s="233"/>
    </row>
    <row r="12743" spans="17:34" x14ac:dyDescent="0.35">
      <c r="Q12743" s="218"/>
      <c r="AH12743" s="233"/>
    </row>
    <row r="12744" spans="17:34" x14ac:dyDescent="0.35">
      <c r="Q12744" s="218"/>
      <c r="AH12744" s="233"/>
    </row>
    <row r="12745" spans="17:34" x14ac:dyDescent="0.35">
      <c r="Q12745" s="218"/>
      <c r="AH12745" s="233"/>
    </row>
    <row r="12746" spans="17:34" x14ac:dyDescent="0.35">
      <c r="Q12746" s="218"/>
      <c r="AH12746" s="233"/>
    </row>
    <row r="12747" spans="17:34" x14ac:dyDescent="0.35">
      <c r="Q12747" s="218"/>
      <c r="AH12747" s="233"/>
    </row>
    <row r="12748" spans="17:34" x14ac:dyDescent="0.35">
      <c r="Q12748" s="218"/>
      <c r="AH12748" s="233"/>
    </row>
    <row r="12749" spans="17:34" x14ac:dyDescent="0.35">
      <c r="Q12749" s="218"/>
      <c r="AH12749" s="233"/>
    </row>
    <row r="12750" spans="17:34" x14ac:dyDescent="0.35">
      <c r="Q12750" s="218"/>
      <c r="AH12750" s="233"/>
    </row>
    <row r="12751" spans="17:34" x14ac:dyDescent="0.35">
      <c r="Q12751" s="218"/>
      <c r="AH12751" s="233"/>
    </row>
    <row r="12752" spans="17:34" x14ac:dyDescent="0.35">
      <c r="Q12752" s="218"/>
      <c r="AH12752" s="233"/>
    </row>
    <row r="12753" spans="17:34" x14ac:dyDescent="0.35">
      <c r="Q12753" s="218"/>
      <c r="AH12753" s="233"/>
    </row>
    <row r="12754" spans="17:34" x14ac:dyDescent="0.35">
      <c r="Q12754" s="218"/>
      <c r="AH12754" s="233"/>
    </row>
    <row r="12755" spans="17:34" x14ac:dyDescent="0.35">
      <c r="Q12755" s="218"/>
      <c r="AH12755" s="233"/>
    </row>
    <row r="12756" spans="17:34" x14ac:dyDescent="0.35">
      <c r="Q12756" s="218"/>
      <c r="AH12756" s="233"/>
    </row>
    <row r="12757" spans="17:34" x14ac:dyDescent="0.35">
      <c r="Q12757" s="218"/>
      <c r="AH12757" s="233"/>
    </row>
    <row r="12758" spans="17:34" x14ac:dyDescent="0.35">
      <c r="Q12758" s="218"/>
      <c r="AH12758" s="233"/>
    </row>
    <row r="12759" spans="17:34" x14ac:dyDescent="0.35">
      <c r="Q12759" s="218"/>
      <c r="AH12759" s="233"/>
    </row>
    <row r="12760" spans="17:34" x14ac:dyDescent="0.35">
      <c r="Q12760" s="218"/>
      <c r="AH12760" s="233"/>
    </row>
    <row r="12761" spans="17:34" x14ac:dyDescent="0.35">
      <c r="Q12761" s="218"/>
      <c r="AH12761" s="233"/>
    </row>
    <row r="12762" spans="17:34" x14ac:dyDescent="0.35">
      <c r="Q12762" s="218"/>
      <c r="AH12762" s="233"/>
    </row>
    <row r="12763" spans="17:34" x14ac:dyDescent="0.35">
      <c r="Q12763" s="218"/>
      <c r="AH12763" s="233"/>
    </row>
    <row r="12764" spans="17:34" x14ac:dyDescent="0.35">
      <c r="Q12764" s="218"/>
      <c r="AH12764" s="233"/>
    </row>
    <row r="12765" spans="17:34" x14ac:dyDescent="0.35">
      <c r="Q12765" s="218"/>
      <c r="AH12765" s="233"/>
    </row>
    <row r="12766" spans="17:34" x14ac:dyDescent="0.35">
      <c r="Q12766" s="218"/>
      <c r="AH12766" s="233"/>
    </row>
    <row r="12767" spans="17:34" x14ac:dyDescent="0.35">
      <c r="Q12767" s="218"/>
      <c r="AH12767" s="233"/>
    </row>
    <row r="12768" spans="17:34" x14ac:dyDescent="0.35">
      <c r="Q12768" s="218"/>
      <c r="AH12768" s="233"/>
    </row>
    <row r="12769" spans="17:34" x14ac:dyDescent="0.35">
      <c r="Q12769" s="218"/>
      <c r="AH12769" s="233"/>
    </row>
    <row r="12770" spans="17:34" x14ac:dyDescent="0.35">
      <c r="Q12770" s="218"/>
      <c r="AH12770" s="233"/>
    </row>
    <row r="12771" spans="17:34" x14ac:dyDescent="0.35">
      <c r="Q12771" s="218"/>
      <c r="AH12771" s="233"/>
    </row>
    <row r="12772" spans="17:34" x14ac:dyDescent="0.35">
      <c r="Q12772" s="218"/>
      <c r="AH12772" s="233"/>
    </row>
    <row r="12773" spans="17:34" x14ac:dyDescent="0.35">
      <c r="Q12773" s="218"/>
      <c r="AH12773" s="233"/>
    </row>
    <row r="12774" spans="17:34" x14ac:dyDescent="0.35">
      <c r="Q12774" s="218"/>
      <c r="AH12774" s="233"/>
    </row>
    <row r="12775" spans="17:34" x14ac:dyDescent="0.35">
      <c r="Q12775" s="218"/>
      <c r="AH12775" s="233"/>
    </row>
    <row r="12776" spans="17:34" x14ac:dyDescent="0.35">
      <c r="Q12776" s="218"/>
      <c r="AH12776" s="233"/>
    </row>
    <row r="12777" spans="17:34" x14ac:dyDescent="0.35">
      <c r="Q12777" s="218"/>
      <c r="AH12777" s="233"/>
    </row>
    <row r="12778" spans="17:34" x14ac:dyDescent="0.35">
      <c r="Q12778" s="218"/>
      <c r="AH12778" s="233"/>
    </row>
    <row r="12779" spans="17:34" x14ac:dyDescent="0.35">
      <c r="Q12779" s="218"/>
      <c r="AH12779" s="233"/>
    </row>
    <row r="12780" spans="17:34" x14ac:dyDescent="0.35">
      <c r="Q12780" s="218"/>
      <c r="AH12780" s="233"/>
    </row>
    <row r="12781" spans="17:34" x14ac:dyDescent="0.35">
      <c r="Q12781" s="218"/>
      <c r="AH12781" s="233"/>
    </row>
    <row r="12782" spans="17:34" x14ac:dyDescent="0.35">
      <c r="Q12782" s="218"/>
      <c r="AH12782" s="233"/>
    </row>
    <row r="12783" spans="17:34" x14ac:dyDescent="0.35">
      <c r="Q12783" s="218"/>
      <c r="AH12783" s="233"/>
    </row>
    <row r="12784" spans="17:34" x14ac:dyDescent="0.35">
      <c r="Q12784" s="218"/>
      <c r="AH12784" s="233"/>
    </row>
    <row r="12785" spans="17:34" x14ac:dyDescent="0.35">
      <c r="Q12785" s="218"/>
      <c r="AH12785" s="233"/>
    </row>
    <row r="12786" spans="17:34" x14ac:dyDescent="0.35">
      <c r="Q12786" s="218"/>
      <c r="AH12786" s="233"/>
    </row>
    <row r="12787" spans="17:34" x14ac:dyDescent="0.35">
      <c r="Q12787" s="218"/>
      <c r="AH12787" s="233"/>
    </row>
    <row r="12788" spans="17:34" x14ac:dyDescent="0.35">
      <c r="Q12788" s="218"/>
      <c r="AH12788" s="233"/>
    </row>
    <row r="12789" spans="17:34" x14ac:dyDescent="0.35">
      <c r="Q12789" s="218"/>
      <c r="AH12789" s="233"/>
    </row>
    <row r="12790" spans="17:34" x14ac:dyDescent="0.35">
      <c r="Q12790" s="218"/>
      <c r="AH12790" s="233"/>
    </row>
    <row r="12791" spans="17:34" x14ac:dyDescent="0.35">
      <c r="Q12791" s="218"/>
      <c r="AH12791" s="233"/>
    </row>
    <row r="12792" spans="17:34" x14ac:dyDescent="0.35">
      <c r="Q12792" s="218"/>
      <c r="AH12792" s="233"/>
    </row>
    <row r="12793" spans="17:34" x14ac:dyDescent="0.35">
      <c r="Q12793" s="218"/>
      <c r="AH12793" s="233"/>
    </row>
    <row r="12794" spans="17:34" x14ac:dyDescent="0.35">
      <c r="Q12794" s="218"/>
      <c r="AH12794" s="233"/>
    </row>
    <row r="12795" spans="17:34" x14ac:dyDescent="0.35">
      <c r="Q12795" s="218"/>
      <c r="AH12795" s="233"/>
    </row>
    <row r="12796" spans="17:34" x14ac:dyDescent="0.35">
      <c r="Q12796" s="218"/>
      <c r="AH12796" s="233"/>
    </row>
    <row r="12797" spans="17:34" x14ac:dyDescent="0.35">
      <c r="Q12797" s="218"/>
      <c r="AH12797" s="233"/>
    </row>
    <row r="12798" spans="17:34" x14ac:dyDescent="0.35">
      <c r="Q12798" s="218"/>
      <c r="AH12798" s="233"/>
    </row>
    <row r="12799" spans="17:34" x14ac:dyDescent="0.35">
      <c r="Q12799" s="218"/>
      <c r="AH12799" s="233"/>
    </row>
    <row r="12800" spans="17:34" x14ac:dyDescent="0.35">
      <c r="Q12800" s="218"/>
      <c r="AH12800" s="233"/>
    </row>
    <row r="12801" spans="17:34" x14ac:dyDescent="0.35">
      <c r="Q12801" s="218"/>
      <c r="AH12801" s="233"/>
    </row>
    <row r="12802" spans="17:34" x14ac:dyDescent="0.35">
      <c r="Q12802" s="218"/>
      <c r="AH12802" s="233"/>
    </row>
    <row r="12803" spans="17:34" x14ac:dyDescent="0.35">
      <c r="Q12803" s="218"/>
      <c r="AH12803" s="233"/>
    </row>
    <row r="12804" spans="17:34" x14ac:dyDescent="0.35">
      <c r="Q12804" s="218"/>
      <c r="AH12804" s="233"/>
    </row>
    <row r="12805" spans="17:34" x14ac:dyDescent="0.35">
      <c r="Q12805" s="218"/>
      <c r="AH12805" s="233"/>
    </row>
    <row r="12806" spans="17:34" x14ac:dyDescent="0.35">
      <c r="Q12806" s="218"/>
      <c r="AH12806" s="233"/>
    </row>
    <row r="12807" spans="17:34" x14ac:dyDescent="0.35">
      <c r="Q12807" s="218"/>
      <c r="AH12807" s="233"/>
    </row>
    <row r="12808" spans="17:34" x14ac:dyDescent="0.35">
      <c r="Q12808" s="218"/>
      <c r="AH12808" s="233"/>
    </row>
    <row r="12809" spans="17:34" x14ac:dyDescent="0.35">
      <c r="Q12809" s="218"/>
      <c r="AH12809" s="233"/>
    </row>
    <row r="12810" spans="17:34" x14ac:dyDescent="0.35">
      <c r="Q12810" s="218"/>
      <c r="AH12810" s="233"/>
    </row>
    <row r="12811" spans="17:34" x14ac:dyDescent="0.35">
      <c r="Q12811" s="218"/>
      <c r="AH12811" s="233"/>
    </row>
    <row r="12812" spans="17:34" x14ac:dyDescent="0.35">
      <c r="Q12812" s="218"/>
      <c r="AH12812" s="233"/>
    </row>
    <row r="12813" spans="17:34" x14ac:dyDescent="0.35">
      <c r="Q12813" s="218"/>
      <c r="AH12813" s="233"/>
    </row>
    <row r="12814" spans="17:34" x14ac:dyDescent="0.35">
      <c r="Q12814" s="218"/>
      <c r="AH12814" s="233"/>
    </row>
    <row r="12815" spans="17:34" x14ac:dyDescent="0.35">
      <c r="Q12815" s="218"/>
      <c r="AH12815" s="233"/>
    </row>
    <row r="12816" spans="17:34" x14ac:dyDescent="0.35">
      <c r="Q12816" s="218"/>
      <c r="AH12816" s="233"/>
    </row>
    <row r="12817" spans="17:34" x14ac:dyDescent="0.35">
      <c r="Q12817" s="218"/>
      <c r="AH12817" s="233"/>
    </row>
    <row r="12818" spans="17:34" x14ac:dyDescent="0.35">
      <c r="Q12818" s="218"/>
      <c r="AH12818" s="233"/>
    </row>
    <row r="12819" spans="17:34" x14ac:dyDescent="0.35">
      <c r="Q12819" s="218"/>
      <c r="AH12819" s="233"/>
    </row>
    <row r="12820" spans="17:34" x14ac:dyDescent="0.35">
      <c r="Q12820" s="218"/>
      <c r="AH12820" s="233"/>
    </row>
    <row r="12821" spans="17:34" x14ac:dyDescent="0.35">
      <c r="Q12821" s="218"/>
      <c r="AH12821" s="233"/>
    </row>
    <row r="12822" spans="17:34" x14ac:dyDescent="0.35">
      <c r="Q12822" s="218"/>
      <c r="AH12822" s="233"/>
    </row>
    <row r="12823" spans="17:34" x14ac:dyDescent="0.35">
      <c r="Q12823" s="218"/>
      <c r="AH12823" s="233"/>
    </row>
    <row r="12824" spans="17:34" x14ac:dyDescent="0.35">
      <c r="Q12824" s="218"/>
      <c r="AH12824" s="233"/>
    </row>
    <row r="12825" spans="17:34" x14ac:dyDescent="0.35">
      <c r="Q12825" s="218"/>
      <c r="AH12825" s="233"/>
    </row>
    <row r="12826" spans="17:34" x14ac:dyDescent="0.35">
      <c r="Q12826" s="218"/>
      <c r="AH12826" s="233"/>
    </row>
    <row r="12827" spans="17:34" x14ac:dyDescent="0.35">
      <c r="Q12827" s="218"/>
      <c r="AH12827" s="233"/>
    </row>
    <row r="12828" spans="17:34" x14ac:dyDescent="0.35">
      <c r="Q12828" s="218"/>
      <c r="AH12828" s="233"/>
    </row>
    <row r="12829" spans="17:34" x14ac:dyDescent="0.35">
      <c r="Q12829" s="218"/>
      <c r="AH12829" s="233"/>
    </row>
    <row r="12830" spans="17:34" x14ac:dyDescent="0.35">
      <c r="Q12830" s="218"/>
      <c r="AH12830" s="233"/>
    </row>
    <row r="12831" spans="17:34" x14ac:dyDescent="0.35">
      <c r="Q12831" s="218"/>
      <c r="AH12831" s="233"/>
    </row>
    <row r="12832" spans="17:34" x14ac:dyDescent="0.35">
      <c r="Q12832" s="218"/>
      <c r="AH12832" s="233"/>
    </row>
    <row r="12833" spans="17:34" x14ac:dyDescent="0.35">
      <c r="Q12833" s="218"/>
      <c r="AH12833" s="233"/>
    </row>
    <row r="12834" spans="17:34" x14ac:dyDescent="0.35">
      <c r="Q12834" s="218"/>
      <c r="AH12834" s="233"/>
    </row>
    <row r="12835" spans="17:34" x14ac:dyDescent="0.35">
      <c r="Q12835" s="218"/>
      <c r="AH12835" s="233"/>
    </row>
    <row r="12836" spans="17:34" x14ac:dyDescent="0.35">
      <c r="Q12836" s="218"/>
      <c r="AH12836" s="233"/>
    </row>
    <row r="12837" spans="17:34" x14ac:dyDescent="0.35">
      <c r="Q12837" s="218"/>
      <c r="AH12837" s="233"/>
    </row>
    <row r="12838" spans="17:34" x14ac:dyDescent="0.35">
      <c r="Q12838" s="218"/>
      <c r="AH12838" s="233"/>
    </row>
    <row r="12839" spans="17:34" x14ac:dyDescent="0.35">
      <c r="Q12839" s="218"/>
      <c r="AH12839" s="233"/>
    </row>
    <row r="12840" spans="17:34" x14ac:dyDescent="0.35">
      <c r="Q12840" s="218"/>
      <c r="AH12840" s="233"/>
    </row>
    <row r="12841" spans="17:34" x14ac:dyDescent="0.35">
      <c r="Q12841" s="218"/>
      <c r="AH12841" s="233"/>
    </row>
    <row r="12842" spans="17:34" x14ac:dyDescent="0.35">
      <c r="Q12842" s="218"/>
      <c r="AH12842" s="233"/>
    </row>
    <row r="12843" spans="17:34" x14ac:dyDescent="0.35">
      <c r="Q12843" s="218"/>
      <c r="AH12843" s="233"/>
    </row>
    <row r="12844" spans="17:34" x14ac:dyDescent="0.35">
      <c r="Q12844" s="218"/>
      <c r="AH12844" s="233"/>
    </row>
    <row r="12845" spans="17:34" x14ac:dyDescent="0.35">
      <c r="Q12845" s="218"/>
      <c r="AH12845" s="233"/>
    </row>
    <row r="12846" spans="17:34" x14ac:dyDescent="0.35">
      <c r="Q12846" s="218"/>
      <c r="AH12846" s="233"/>
    </row>
    <row r="12847" spans="17:34" x14ac:dyDescent="0.35">
      <c r="Q12847" s="218"/>
      <c r="AH12847" s="233"/>
    </row>
    <row r="12848" spans="17:34" x14ac:dyDescent="0.35">
      <c r="Q12848" s="218"/>
      <c r="AH12848" s="233"/>
    </row>
    <row r="12849" spans="17:34" x14ac:dyDescent="0.35">
      <c r="Q12849" s="218"/>
      <c r="AH12849" s="233"/>
    </row>
    <row r="12850" spans="17:34" x14ac:dyDescent="0.35">
      <c r="Q12850" s="218"/>
      <c r="AH12850" s="233"/>
    </row>
    <row r="12851" spans="17:34" x14ac:dyDescent="0.35">
      <c r="Q12851" s="218"/>
      <c r="AH12851" s="233"/>
    </row>
    <row r="12852" spans="17:34" x14ac:dyDescent="0.35">
      <c r="Q12852" s="218"/>
      <c r="AH12852" s="233"/>
    </row>
    <row r="12853" spans="17:34" x14ac:dyDescent="0.35">
      <c r="Q12853" s="218"/>
      <c r="AH12853" s="233"/>
    </row>
    <row r="12854" spans="17:34" x14ac:dyDescent="0.35">
      <c r="Q12854" s="218"/>
      <c r="AH12854" s="233"/>
    </row>
    <row r="12855" spans="17:34" x14ac:dyDescent="0.35">
      <c r="Q12855" s="218"/>
      <c r="AH12855" s="233"/>
    </row>
    <row r="12856" spans="17:34" x14ac:dyDescent="0.35">
      <c r="Q12856" s="218"/>
      <c r="AH12856" s="233"/>
    </row>
    <row r="12857" spans="17:34" x14ac:dyDescent="0.35">
      <c r="Q12857" s="218"/>
      <c r="AH12857" s="233"/>
    </row>
    <row r="12858" spans="17:34" x14ac:dyDescent="0.35">
      <c r="Q12858" s="218"/>
      <c r="AH12858" s="233"/>
    </row>
    <row r="12859" spans="17:34" x14ac:dyDescent="0.35">
      <c r="Q12859" s="218"/>
      <c r="AH12859" s="233"/>
    </row>
    <row r="12860" spans="17:34" x14ac:dyDescent="0.35">
      <c r="Q12860" s="218"/>
      <c r="AH12860" s="233"/>
    </row>
    <row r="12861" spans="17:34" x14ac:dyDescent="0.35">
      <c r="Q12861" s="218"/>
      <c r="AH12861" s="233"/>
    </row>
    <row r="12862" spans="17:34" x14ac:dyDescent="0.35">
      <c r="Q12862" s="218"/>
      <c r="AH12862" s="233"/>
    </row>
    <row r="12863" spans="17:34" x14ac:dyDescent="0.35">
      <c r="Q12863" s="218"/>
      <c r="AH12863" s="233"/>
    </row>
    <row r="12864" spans="17:34" x14ac:dyDescent="0.35">
      <c r="Q12864" s="218"/>
      <c r="AH12864" s="233"/>
    </row>
    <row r="12865" spans="17:34" x14ac:dyDescent="0.35">
      <c r="Q12865" s="218"/>
      <c r="AH12865" s="233"/>
    </row>
    <row r="12866" spans="17:34" x14ac:dyDescent="0.35">
      <c r="Q12866" s="218"/>
      <c r="AH12866" s="233"/>
    </row>
    <row r="12867" spans="17:34" x14ac:dyDescent="0.35">
      <c r="Q12867" s="218"/>
      <c r="AH12867" s="233"/>
    </row>
    <row r="12868" spans="17:34" x14ac:dyDescent="0.35">
      <c r="Q12868" s="218"/>
      <c r="AH12868" s="233"/>
    </row>
    <row r="12869" spans="17:34" x14ac:dyDescent="0.35">
      <c r="Q12869" s="218"/>
      <c r="AH12869" s="233"/>
    </row>
    <row r="12870" spans="17:34" x14ac:dyDescent="0.35">
      <c r="Q12870" s="218"/>
      <c r="AH12870" s="233"/>
    </row>
    <row r="12871" spans="17:34" x14ac:dyDescent="0.35">
      <c r="Q12871" s="218"/>
      <c r="AH12871" s="233"/>
    </row>
    <row r="12872" spans="17:34" x14ac:dyDescent="0.35">
      <c r="Q12872" s="218"/>
      <c r="AH12872" s="233"/>
    </row>
    <row r="12873" spans="17:34" x14ac:dyDescent="0.35">
      <c r="Q12873" s="218"/>
      <c r="AH12873" s="233"/>
    </row>
    <row r="12874" spans="17:34" x14ac:dyDescent="0.35">
      <c r="Q12874" s="218"/>
      <c r="AH12874" s="233"/>
    </row>
    <row r="12875" spans="17:34" x14ac:dyDescent="0.35">
      <c r="Q12875" s="218"/>
      <c r="AH12875" s="233"/>
    </row>
    <row r="12876" spans="17:34" x14ac:dyDescent="0.35">
      <c r="Q12876" s="218"/>
      <c r="AH12876" s="233"/>
    </row>
    <row r="12877" spans="17:34" x14ac:dyDescent="0.35">
      <c r="Q12877" s="218"/>
      <c r="AH12877" s="233"/>
    </row>
    <row r="12878" spans="17:34" x14ac:dyDescent="0.35">
      <c r="Q12878" s="218"/>
      <c r="AH12878" s="233"/>
    </row>
    <row r="12879" spans="17:34" x14ac:dyDescent="0.35">
      <c r="Q12879" s="218"/>
      <c r="AH12879" s="233"/>
    </row>
    <row r="12880" spans="17:34" x14ac:dyDescent="0.35">
      <c r="Q12880" s="218"/>
      <c r="AH12880" s="233"/>
    </row>
    <row r="12881" spans="17:34" x14ac:dyDescent="0.35">
      <c r="Q12881" s="218"/>
      <c r="AH12881" s="233"/>
    </row>
    <row r="12882" spans="17:34" x14ac:dyDescent="0.35">
      <c r="Q12882" s="218"/>
      <c r="AH12882" s="233"/>
    </row>
    <row r="12883" spans="17:34" x14ac:dyDescent="0.35">
      <c r="Q12883" s="218"/>
      <c r="AH12883" s="233"/>
    </row>
    <row r="12884" spans="17:34" x14ac:dyDescent="0.35">
      <c r="Q12884" s="218"/>
      <c r="AH12884" s="233"/>
    </row>
    <row r="12885" spans="17:34" x14ac:dyDescent="0.35">
      <c r="Q12885" s="218"/>
      <c r="AH12885" s="233"/>
    </row>
    <row r="12886" spans="17:34" x14ac:dyDescent="0.35">
      <c r="Q12886" s="218"/>
      <c r="AH12886" s="233"/>
    </row>
    <row r="12887" spans="17:34" x14ac:dyDescent="0.35">
      <c r="Q12887" s="218"/>
      <c r="AH12887" s="233"/>
    </row>
    <row r="12888" spans="17:34" x14ac:dyDescent="0.35">
      <c r="Q12888" s="218"/>
      <c r="AH12888" s="233"/>
    </row>
    <row r="12889" spans="17:34" x14ac:dyDescent="0.35">
      <c r="Q12889" s="218"/>
      <c r="AH12889" s="233"/>
    </row>
    <row r="12890" spans="17:34" x14ac:dyDescent="0.35">
      <c r="Q12890" s="218"/>
      <c r="AH12890" s="233"/>
    </row>
    <row r="12891" spans="17:34" x14ac:dyDescent="0.35">
      <c r="Q12891" s="218"/>
      <c r="AH12891" s="233"/>
    </row>
    <row r="12892" spans="17:34" x14ac:dyDescent="0.35">
      <c r="Q12892" s="218"/>
      <c r="AH12892" s="233"/>
    </row>
    <row r="12893" spans="17:34" x14ac:dyDescent="0.35">
      <c r="Q12893" s="218"/>
      <c r="AH12893" s="233"/>
    </row>
    <row r="12894" spans="17:34" x14ac:dyDescent="0.35">
      <c r="Q12894" s="218"/>
      <c r="AH12894" s="233"/>
    </row>
    <row r="12895" spans="17:34" x14ac:dyDescent="0.35">
      <c r="Q12895" s="218"/>
      <c r="AH12895" s="233"/>
    </row>
    <row r="12896" spans="17:34" x14ac:dyDescent="0.35">
      <c r="Q12896" s="218"/>
      <c r="AH12896" s="233"/>
    </row>
    <row r="12897" spans="17:34" x14ac:dyDescent="0.35">
      <c r="Q12897" s="218"/>
      <c r="AH12897" s="233"/>
    </row>
    <row r="12898" spans="17:34" x14ac:dyDescent="0.35">
      <c r="Q12898" s="218"/>
      <c r="AH12898" s="233"/>
    </row>
    <row r="12899" spans="17:34" x14ac:dyDescent="0.35">
      <c r="Q12899" s="218"/>
      <c r="AH12899" s="233"/>
    </row>
    <row r="12900" spans="17:34" x14ac:dyDescent="0.35">
      <c r="Q12900" s="218"/>
      <c r="AH12900" s="233"/>
    </row>
    <row r="12901" spans="17:34" x14ac:dyDescent="0.35">
      <c r="Q12901" s="218"/>
      <c r="AH12901" s="233"/>
    </row>
    <row r="12902" spans="17:34" x14ac:dyDescent="0.35">
      <c r="Q12902" s="218"/>
      <c r="AH12902" s="233"/>
    </row>
    <row r="12903" spans="17:34" x14ac:dyDescent="0.35">
      <c r="Q12903" s="218"/>
      <c r="AH12903" s="233"/>
    </row>
    <row r="12904" spans="17:34" x14ac:dyDescent="0.35">
      <c r="Q12904" s="218"/>
      <c r="AH12904" s="233"/>
    </row>
    <row r="12905" spans="17:34" x14ac:dyDescent="0.35">
      <c r="Q12905" s="218"/>
      <c r="AH12905" s="233"/>
    </row>
    <row r="12906" spans="17:34" x14ac:dyDescent="0.35">
      <c r="Q12906" s="218"/>
      <c r="AH12906" s="233"/>
    </row>
    <row r="12907" spans="17:34" x14ac:dyDescent="0.35">
      <c r="Q12907" s="218"/>
      <c r="AH12907" s="233"/>
    </row>
    <row r="12908" spans="17:34" x14ac:dyDescent="0.35">
      <c r="Q12908" s="218"/>
      <c r="AH12908" s="233"/>
    </row>
    <row r="12909" spans="17:34" x14ac:dyDescent="0.35">
      <c r="Q12909" s="218"/>
      <c r="AH12909" s="233"/>
    </row>
    <row r="12910" spans="17:34" x14ac:dyDescent="0.35">
      <c r="Q12910" s="218"/>
      <c r="AH12910" s="233"/>
    </row>
    <row r="12911" spans="17:34" x14ac:dyDescent="0.35">
      <c r="Q12911" s="218"/>
      <c r="AH12911" s="233"/>
    </row>
    <row r="12912" spans="17:34" x14ac:dyDescent="0.35">
      <c r="Q12912" s="218"/>
      <c r="AH12912" s="233"/>
    </row>
    <row r="12913" spans="17:34" x14ac:dyDescent="0.35">
      <c r="Q12913" s="218"/>
      <c r="AH12913" s="233"/>
    </row>
    <row r="12914" spans="17:34" x14ac:dyDescent="0.35">
      <c r="Q12914" s="218"/>
      <c r="AH12914" s="233"/>
    </row>
    <row r="12915" spans="17:34" x14ac:dyDescent="0.35">
      <c r="Q12915" s="218"/>
      <c r="AH12915" s="233"/>
    </row>
    <row r="12916" spans="17:34" x14ac:dyDescent="0.35">
      <c r="Q12916" s="218"/>
      <c r="AH12916" s="233"/>
    </row>
    <row r="12917" spans="17:34" x14ac:dyDescent="0.35">
      <c r="Q12917" s="218"/>
      <c r="AH12917" s="233"/>
    </row>
    <row r="12918" spans="17:34" x14ac:dyDescent="0.35">
      <c r="Q12918" s="218"/>
      <c r="AH12918" s="233"/>
    </row>
    <row r="12919" spans="17:34" x14ac:dyDescent="0.35">
      <c r="Q12919" s="218"/>
      <c r="AH12919" s="233"/>
    </row>
    <row r="12920" spans="17:34" x14ac:dyDescent="0.35">
      <c r="Q12920" s="218"/>
      <c r="AH12920" s="233"/>
    </row>
    <row r="12921" spans="17:34" x14ac:dyDescent="0.35">
      <c r="Q12921" s="218"/>
      <c r="AH12921" s="233"/>
    </row>
    <row r="12922" spans="17:34" x14ac:dyDescent="0.35">
      <c r="Q12922" s="218"/>
      <c r="AH12922" s="233"/>
    </row>
    <row r="12923" spans="17:34" x14ac:dyDescent="0.35">
      <c r="Q12923" s="218"/>
      <c r="AH12923" s="233"/>
    </row>
    <row r="12924" spans="17:34" x14ac:dyDescent="0.35">
      <c r="Q12924" s="218"/>
      <c r="AH12924" s="233"/>
    </row>
    <row r="12925" spans="17:34" x14ac:dyDescent="0.35">
      <c r="Q12925" s="218"/>
      <c r="AH12925" s="233"/>
    </row>
    <row r="12926" spans="17:34" x14ac:dyDescent="0.35">
      <c r="Q12926" s="218"/>
      <c r="AH12926" s="233"/>
    </row>
    <row r="12927" spans="17:34" x14ac:dyDescent="0.35">
      <c r="Q12927" s="218"/>
      <c r="AH12927" s="233"/>
    </row>
    <row r="12928" spans="17:34" x14ac:dyDescent="0.35">
      <c r="Q12928" s="218"/>
      <c r="AH12928" s="233"/>
    </row>
    <row r="12929" spans="17:34" x14ac:dyDescent="0.35">
      <c r="Q12929" s="218"/>
      <c r="AH12929" s="233"/>
    </row>
    <row r="12930" spans="17:34" x14ac:dyDescent="0.35">
      <c r="Q12930" s="218"/>
      <c r="AH12930" s="233"/>
    </row>
    <row r="12931" spans="17:34" x14ac:dyDescent="0.35">
      <c r="Q12931" s="218"/>
      <c r="AH12931" s="233"/>
    </row>
    <row r="12932" spans="17:34" x14ac:dyDescent="0.35">
      <c r="Q12932" s="218"/>
      <c r="AH12932" s="233"/>
    </row>
    <row r="12933" spans="17:34" x14ac:dyDescent="0.35">
      <c r="Q12933" s="218"/>
      <c r="AH12933" s="233"/>
    </row>
    <row r="12934" spans="17:34" x14ac:dyDescent="0.35">
      <c r="Q12934" s="218"/>
      <c r="AH12934" s="233"/>
    </row>
    <row r="12935" spans="17:34" x14ac:dyDescent="0.35">
      <c r="Q12935" s="218"/>
      <c r="AH12935" s="233"/>
    </row>
    <row r="12936" spans="17:34" x14ac:dyDescent="0.35">
      <c r="Q12936" s="218"/>
      <c r="AH12936" s="233"/>
    </row>
    <row r="12937" spans="17:34" x14ac:dyDescent="0.35">
      <c r="Q12937" s="218"/>
      <c r="AH12937" s="233"/>
    </row>
    <row r="12938" spans="17:34" x14ac:dyDescent="0.35">
      <c r="Q12938" s="218"/>
      <c r="AH12938" s="233"/>
    </row>
    <row r="12939" spans="17:34" x14ac:dyDescent="0.35">
      <c r="Q12939" s="218"/>
      <c r="AH12939" s="233"/>
    </row>
    <row r="12940" spans="17:34" x14ac:dyDescent="0.35">
      <c r="Q12940" s="218"/>
      <c r="AH12940" s="233"/>
    </row>
    <row r="12941" spans="17:34" x14ac:dyDescent="0.35">
      <c r="Q12941" s="218"/>
      <c r="AH12941" s="233"/>
    </row>
    <row r="12942" spans="17:34" x14ac:dyDescent="0.35">
      <c r="Q12942" s="218"/>
      <c r="AH12942" s="233"/>
    </row>
    <row r="12943" spans="17:34" x14ac:dyDescent="0.35">
      <c r="Q12943" s="218"/>
      <c r="AH12943" s="233"/>
    </row>
    <row r="12944" spans="17:34" x14ac:dyDescent="0.35">
      <c r="Q12944" s="218"/>
      <c r="AH12944" s="233"/>
    </row>
    <row r="12945" spans="17:34" x14ac:dyDescent="0.35">
      <c r="Q12945" s="218"/>
      <c r="AH12945" s="233"/>
    </row>
    <row r="12946" spans="17:34" x14ac:dyDescent="0.35">
      <c r="Q12946" s="218"/>
      <c r="AH12946" s="233"/>
    </row>
    <row r="12947" spans="17:34" x14ac:dyDescent="0.35">
      <c r="Q12947" s="218"/>
      <c r="AH12947" s="233"/>
    </row>
    <row r="12948" spans="17:34" x14ac:dyDescent="0.35">
      <c r="Q12948" s="218"/>
      <c r="AH12948" s="233"/>
    </row>
    <row r="12949" spans="17:34" x14ac:dyDescent="0.35">
      <c r="Q12949" s="218"/>
      <c r="AH12949" s="233"/>
    </row>
    <row r="12950" spans="17:34" x14ac:dyDescent="0.35">
      <c r="Q12950" s="218"/>
      <c r="AH12950" s="233"/>
    </row>
    <row r="12951" spans="17:34" x14ac:dyDescent="0.35">
      <c r="Q12951" s="218"/>
      <c r="AH12951" s="233"/>
    </row>
    <row r="12952" spans="17:34" x14ac:dyDescent="0.35">
      <c r="Q12952" s="218"/>
      <c r="AH12952" s="233"/>
    </row>
    <row r="12953" spans="17:34" x14ac:dyDescent="0.35">
      <c r="Q12953" s="218"/>
      <c r="AH12953" s="233"/>
    </row>
    <row r="12954" spans="17:34" x14ac:dyDescent="0.35">
      <c r="Q12954" s="218"/>
      <c r="AH12954" s="233"/>
    </row>
    <row r="12955" spans="17:34" x14ac:dyDescent="0.35">
      <c r="Q12955" s="218"/>
      <c r="AH12955" s="233"/>
    </row>
    <row r="12956" spans="17:34" x14ac:dyDescent="0.35">
      <c r="Q12956" s="218"/>
      <c r="AH12956" s="233"/>
    </row>
    <row r="12957" spans="17:34" x14ac:dyDescent="0.35">
      <c r="Q12957" s="218"/>
      <c r="AH12957" s="233"/>
    </row>
    <row r="12958" spans="17:34" x14ac:dyDescent="0.35">
      <c r="Q12958" s="218"/>
      <c r="AH12958" s="233"/>
    </row>
    <row r="12959" spans="17:34" x14ac:dyDescent="0.35">
      <c r="Q12959" s="218"/>
      <c r="AH12959" s="233"/>
    </row>
    <row r="12960" spans="17:34" x14ac:dyDescent="0.35">
      <c r="Q12960" s="218"/>
      <c r="AH12960" s="233"/>
    </row>
    <row r="12961" spans="17:34" x14ac:dyDescent="0.35">
      <c r="Q12961" s="218"/>
      <c r="AH12961" s="233"/>
    </row>
    <row r="12962" spans="17:34" x14ac:dyDescent="0.35">
      <c r="Q12962" s="218"/>
      <c r="AH12962" s="233"/>
    </row>
    <row r="12963" spans="17:34" x14ac:dyDescent="0.35">
      <c r="Q12963" s="218"/>
      <c r="AH12963" s="233"/>
    </row>
    <row r="12964" spans="17:34" x14ac:dyDescent="0.35">
      <c r="Q12964" s="218"/>
      <c r="AH12964" s="233"/>
    </row>
    <row r="12965" spans="17:34" x14ac:dyDescent="0.35">
      <c r="Q12965" s="218"/>
      <c r="AH12965" s="233"/>
    </row>
    <row r="12966" spans="17:34" x14ac:dyDescent="0.35">
      <c r="Q12966" s="218"/>
      <c r="AH12966" s="233"/>
    </row>
    <row r="12967" spans="17:34" x14ac:dyDescent="0.35">
      <c r="Q12967" s="218"/>
      <c r="AH12967" s="233"/>
    </row>
    <row r="12968" spans="17:34" x14ac:dyDescent="0.35">
      <c r="Q12968" s="218"/>
      <c r="AH12968" s="233"/>
    </row>
    <row r="12969" spans="17:34" x14ac:dyDescent="0.35">
      <c r="Q12969" s="218"/>
      <c r="AH12969" s="233"/>
    </row>
    <row r="12970" spans="17:34" x14ac:dyDescent="0.35">
      <c r="Q12970" s="218"/>
      <c r="AH12970" s="233"/>
    </row>
    <row r="12971" spans="17:34" x14ac:dyDescent="0.35">
      <c r="Q12971" s="218"/>
      <c r="AH12971" s="233"/>
    </row>
    <row r="12972" spans="17:34" x14ac:dyDescent="0.35">
      <c r="Q12972" s="218"/>
      <c r="AH12972" s="233"/>
    </row>
    <row r="12973" spans="17:34" x14ac:dyDescent="0.35">
      <c r="Q12973" s="218"/>
      <c r="AH12973" s="233"/>
    </row>
    <row r="12974" spans="17:34" x14ac:dyDescent="0.35">
      <c r="Q12974" s="218"/>
      <c r="AH12974" s="233"/>
    </row>
    <row r="12975" spans="17:34" x14ac:dyDescent="0.35">
      <c r="Q12975" s="218"/>
      <c r="AH12975" s="233"/>
    </row>
    <row r="12976" spans="17:34" x14ac:dyDescent="0.35">
      <c r="Q12976" s="218"/>
      <c r="AH12976" s="233"/>
    </row>
    <row r="12977" spans="17:34" x14ac:dyDescent="0.35">
      <c r="Q12977" s="218"/>
      <c r="AH12977" s="233"/>
    </row>
    <row r="12978" spans="17:34" x14ac:dyDescent="0.35">
      <c r="Q12978" s="218"/>
      <c r="AH12978" s="233"/>
    </row>
    <row r="12979" spans="17:34" x14ac:dyDescent="0.35">
      <c r="Q12979" s="218"/>
      <c r="AH12979" s="233"/>
    </row>
    <row r="12980" spans="17:34" x14ac:dyDescent="0.35">
      <c r="Q12980" s="218"/>
      <c r="AH12980" s="233"/>
    </row>
    <row r="12981" spans="17:34" x14ac:dyDescent="0.35">
      <c r="Q12981" s="218"/>
      <c r="AH12981" s="233"/>
    </row>
    <row r="12982" spans="17:34" x14ac:dyDescent="0.35">
      <c r="Q12982" s="218"/>
      <c r="AH12982" s="233"/>
    </row>
    <row r="12983" spans="17:34" x14ac:dyDescent="0.35">
      <c r="Q12983" s="218"/>
      <c r="AH12983" s="233"/>
    </row>
    <row r="12984" spans="17:34" x14ac:dyDescent="0.35">
      <c r="Q12984" s="218"/>
      <c r="AH12984" s="233"/>
    </row>
    <row r="12985" spans="17:34" x14ac:dyDescent="0.35">
      <c r="Q12985" s="218"/>
      <c r="AH12985" s="233"/>
    </row>
    <row r="12986" spans="17:34" x14ac:dyDescent="0.35">
      <c r="Q12986" s="218"/>
      <c r="AH12986" s="233"/>
    </row>
    <row r="12987" spans="17:34" x14ac:dyDescent="0.35">
      <c r="Q12987" s="218"/>
      <c r="AH12987" s="233"/>
    </row>
    <row r="12988" spans="17:34" x14ac:dyDescent="0.35">
      <c r="Q12988" s="218"/>
      <c r="AH12988" s="233"/>
    </row>
    <row r="12989" spans="17:34" x14ac:dyDescent="0.35">
      <c r="Q12989" s="218"/>
      <c r="AH12989" s="233"/>
    </row>
    <row r="12990" spans="17:34" x14ac:dyDescent="0.35">
      <c r="Q12990" s="218"/>
      <c r="AH12990" s="233"/>
    </row>
    <row r="12991" spans="17:34" x14ac:dyDescent="0.35">
      <c r="Q12991" s="218"/>
      <c r="AH12991" s="233"/>
    </row>
    <row r="12992" spans="17:34" x14ac:dyDescent="0.35">
      <c r="Q12992" s="218"/>
      <c r="AH12992" s="233"/>
    </row>
    <row r="12993" spans="17:34" x14ac:dyDescent="0.35">
      <c r="Q12993" s="218"/>
      <c r="AH12993" s="233"/>
    </row>
    <row r="12994" spans="17:34" x14ac:dyDescent="0.35">
      <c r="Q12994" s="218"/>
      <c r="AH12994" s="233"/>
    </row>
    <row r="12995" spans="17:34" x14ac:dyDescent="0.35">
      <c r="Q12995" s="218"/>
      <c r="AH12995" s="233"/>
    </row>
    <row r="12996" spans="17:34" x14ac:dyDescent="0.35">
      <c r="Q12996" s="218"/>
      <c r="AH12996" s="233"/>
    </row>
    <row r="12997" spans="17:34" x14ac:dyDescent="0.35">
      <c r="Q12997" s="218"/>
      <c r="AH12997" s="233"/>
    </row>
    <row r="12998" spans="17:34" x14ac:dyDescent="0.35">
      <c r="Q12998" s="218"/>
      <c r="AH12998" s="233"/>
    </row>
    <row r="12999" spans="17:34" x14ac:dyDescent="0.35">
      <c r="Q12999" s="218"/>
      <c r="AH12999" s="233"/>
    </row>
    <row r="13000" spans="17:34" x14ac:dyDescent="0.35">
      <c r="Q13000" s="218"/>
      <c r="AH13000" s="233"/>
    </row>
    <row r="13001" spans="17:34" x14ac:dyDescent="0.35">
      <c r="Q13001" s="218"/>
      <c r="AH13001" s="233"/>
    </row>
    <row r="13002" spans="17:34" x14ac:dyDescent="0.35">
      <c r="Q13002" s="218"/>
      <c r="AH13002" s="233"/>
    </row>
    <row r="13003" spans="17:34" x14ac:dyDescent="0.35">
      <c r="Q13003" s="218"/>
      <c r="AH13003" s="233"/>
    </row>
    <row r="13004" spans="17:34" x14ac:dyDescent="0.35">
      <c r="Q13004" s="218"/>
      <c r="AH13004" s="233"/>
    </row>
    <row r="13005" spans="17:34" x14ac:dyDescent="0.35">
      <c r="Q13005" s="218"/>
      <c r="AH13005" s="233"/>
    </row>
    <row r="13006" spans="17:34" x14ac:dyDescent="0.35">
      <c r="Q13006" s="218"/>
      <c r="AH13006" s="233"/>
    </row>
    <row r="13007" spans="17:34" x14ac:dyDescent="0.35">
      <c r="Q13007" s="218"/>
      <c r="AH13007" s="233"/>
    </row>
    <row r="13008" spans="17:34" x14ac:dyDescent="0.35">
      <c r="Q13008" s="218"/>
      <c r="AH13008" s="233"/>
    </row>
    <row r="13009" spans="17:34" x14ac:dyDescent="0.35">
      <c r="Q13009" s="218"/>
      <c r="AH13009" s="233"/>
    </row>
    <row r="13010" spans="17:34" x14ac:dyDescent="0.35">
      <c r="Q13010" s="218"/>
      <c r="AH13010" s="233"/>
    </row>
    <row r="13011" spans="17:34" x14ac:dyDescent="0.35">
      <c r="Q13011" s="218"/>
      <c r="AH13011" s="233"/>
    </row>
    <row r="13012" spans="17:34" x14ac:dyDescent="0.35">
      <c r="Q13012" s="218"/>
      <c r="AH13012" s="233"/>
    </row>
    <row r="13013" spans="17:34" x14ac:dyDescent="0.35">
      <c r="Q13013" s="218"/>
      <c r="AH13013" s="233"/>
    </row>
    <row r="13014" spans="17:34" x14ac:dyDescent="0.35">
      <c r="Q13014" s="218"/>
      <c r="AH13014" s="233"/>
    </row>
    <row r="13015" spans="17:34" x14ac:dyDescent="0.35">
      <c r="Q13015" s="218"/>
      <c r="AH13015" s="233"/>
    </row>
    <row r="13016" spans="17:34" x14ac:dyDescent="0.35">
      <c r="Q13016" s="218"/>
      <c r="AH13016" s="233"/>
    </row>
    <row r="13017" spans="17:34" x14ac:dyDescent="0.35">
      <c r="Q13017" s="218"/>
      <c r="AH13017" s="233"/>
    </row>
    <row r="13018" spans="17:34" x14ac:dyDescent="0.35">
      <c r="Q13018" s="218"/>
      <c r="AH13018" s="233"/>
    </row>
    <row r="13019" spans="17:34" x14ac:dyDescent="0.35">
      <c r="Q13019" s="218"/>
      <c r="AH13019" s="233"/>
    </row>
    <row r="13020" spans="17:34" x14ac:dyDescent="0.35">
      <c r="Q13020" s="218"/>
      <c r="AH13020" s="233"/>
    </row>
    <row r="13021" spans="17:34" x14ac:dyDescent="0.35">
      <c r="Q13021" s="218"/>
      <c r="AH13021" s="233"/>
    </row>
    <row r="13022" spans="17:34" x14ac:dyDescent="0.35">
      <c r="Q13022" s="218"/>
      <c r="AH13022" s="233"/>
    </row>
    <row r="13023" spans="17:34" x14ac:dyDescent="0.35">
      <c r="Q13023" s="218"/>
      <c r="AH13023" s="233"/>
    </row>
    <row r="13024" spans="17:34" x14ac:dyDescent="0.35">
      <c r="Q13024" s="218"/>
      <c r="AH13024" s="233"/>
    </row>
    <row r="13025" spans="17:34" x14ac:dyDescent="0.35">
      <c r="Q13025" s="218"/>
      <c r="AH13025" s="233"/>
    </row>
    <row r="13026" spans="17:34" x14ac:dyDescent="0.35">
      <c r="Q13026" s="218"/>
      <c r="AH13026" s="233"/>
    </row>
    <row r="13027" spans="17:34" x14ac:dyDescent="0.35">
      <c r="Q13027" s="218"/>
      <c r="AH13027" s="233"/>
    </row>
    <row r="13028" spans="17:34" x14ac:dyDescent="0.35">
      <c r="Q13028" s="218"/>
      <c r="AH13028" s="233"/>
    </row>
    <row r="13029" spans="17:34" x14ac:dyDescent="0.35">
      <c r="Q13029" s="218"/>
      <c r="AH13029" s="233"/>
    </row>
    <row r="13030" spans="17:34" x14ac:dyDescent="0.35">
      <c r="Q13030" s="218"/>
      <c r="AH13030" s="233"/>
    </row>
    <row r="13031" spans="17:34" x14ac:dyDescent="0.35">
      <c r="Q13031" s="218"/>
      <c r="AH13031" s="233"/>
    </row>
    <row r="13032" spans="17:34" x14ac:dyDescent="0.35">
      <c r="Q13032" s="218"/>
      <c r="AH13032" s="233"/>
    </row>
    <row r="13033" spans="17:34" x14ac:dyDescent="0.35">
      <c r="Q13033" s="218"/>
      <c r="AH13033" s="233"/>
    </row>
    <row r="13034" spans="17:34" x14ac:dyDescent="0.35">
      <c r="Q13034" s="218"/>
      <c r="AH13034" s="233"/>
    </row>
    <row r="13035" spans="17:34" x14ac:dyDescent="0.35">
      <c r="Q13035" s="218"/>
      <c r="AH13035" s="233"/>
    </row>
    <row r="13036" spans="17:34" x14ac:dyDescent="0.35">
      <c r="Q13036" s="218"/>
      <c r="AH13036" s="233"/>
    </row>
    <row r="13037" spans="17:34" x14ac:dyDescent="0.35">
      <c r="Q13037" s="218"/>
      <c r="AH13037" s="233"/>
    </row>
    <row r="13038" spans="17:34" x14ac:dyDescent="0.35">
      <c r="Q13038" s="218"/>
      <c r="AH13038" s="233"/>
    </row>
    <row r="13039" spans="17:34" x14ac:dyDescent="0.35">
      <c r="Q13039" s="218"/>
      <c r="AH13039" s="233"/>
    </row>
    <row r="13040" spans="17:34" x14ac:dyDescent="0.35">
      <c r="Q13040" s="218"/>
      <c r="AH13040" s="233"/>
    </row>
    <row r="13041" spans="17:34" x14ac:dyDescent="0.35">
      <c r="Q13041" s="218"/>
      <c r="AH13041" s="233"/>
    </row>
    <row r="13042" spans="17:34" x14ac:dyDescent="0.35">
      <c r="Q13042" s="218"/>
      <c r="AH13042" s="233"/>
    </row>
    <row r="13043" spans="17:34" x14ac:dyDescent="0.35">
      <c r="Q13043" s="218"/>
      <c r="AH13043" s="233"/>
    </row>
    <row r="13044" spans="17:34" x14ac:dyDescent="0.35">
      <c r="Q13044" s="218"/>
      <c r="AH13044" s="233"/>
    </row>
    <row r="13045" spans="17:34" x14ac:dyDescent="0.35">
      <c r="Q13045" s="218"/>
      <c r="AH13045" s="233"/>
    </row>
    <row r="13046" spans="17:34" x14ac:dyDescent="0.35">
      <c r="Q13046" s="218"/>
      <c r="AH13046" s="233"/>
    </row>
    <row r="13047" spans="17:34" x14ac:dyDescent="0.35">
      <c r="Q13047" s="218"/>
      <c r="AH13047" s="233"/>
    </row>
    <row r="13048" spans="17:34" x14ac:dyDescent="0.35">
      <c r="Q13048" s="218"/>
      <c r="AH13048" s="233"/>
    </row>
    <row r="13049" spans="17:34" x14ac:dyDescent="0.35">
      <c r="Q13049" s="218"/>
      <c r="AH13049" s="233"/>
    </row>
    <row r="13050" spans="17:34" x14ac:dyDescent="0.35">
      <c r="Q13050" s="218"/>
      <c r="AH13050" s="233"/>
    </row>
    <row r="13051" spans="17:34" x14ac:dyDescent="0.35">
      <c r="Q13051" s="218"/>
      <c r="AH13051" s="233"/>
    </row>
    <row r="13052" spans="17:34" x14ac:dyDescent="0.35">
      <c r="Q13052" s="218"/>
      <c r="AH13052" s="233"/>
    </row>
    <row r="13053" spans="17:34" x14ac:dyDescent="0.35">
      <c r="Q13053" s="218"/>
      <c r="AH13053" s="233"/>
    </row>
    <row r="13054" spans="17:34" x14ac:dyDescent="0.35">
      <c r="Q13054" s="218"/>
      <c r="AH13054" s="233"/>
    </row>
    <row r="13055" spans="17:34" x14ac:dyDescent="0.35">
      <c r="Q13055" s="218"/>
      <c r="AH13055" s="233"/>
    </row>
    <row r="13056" spans="17:34" x14ac:dyDescent="0.35">
      <c r="Q13056" s="218"/>
      <c r="AH13056" s="233"/>
    </row>
    <row r="13057" spans="17:34" x14ac:dyDescent="0.35">
      <c r="Q13057" s="218"/>
      <c r="AH13057" s="233"/>
    </row>
    <row r="13058" spans="17:34" x14ac:dyDescent="0.35">
      <c r="Q13058" s="218"/>
      <c r="AH13058" s="233"/>
    </row>
    <row r="13059" spans="17:34" x14ac:dyDescent="0.35">
      <c r="Q13059" s="218"/>
      <c r="AH13059" s="233"/>
    </row>
    <row r="13060" spans="17:34" x14ac:dyDescent="0.35">
      <c r="Q13060" s="218"/>
      <c r="AH13060" s="233"/>
    </row>
    <row r="13061" spans="17:34" x14ac:dyDescent="0.35">
      <c r="Q13061" s="218"/>
      <c r="AH13061" s="233"/>
    </row>
    <row r="13062" spans="17:34" x14ac:dyDescent="0.35">
      <c r="Q13062" s="218"/>
      <c r="AH13062" s="233"/>
    </row>
    <row r="13063" spans="17:34" x14ac:dyDescent="0.35">
      <c r="Q13063" s="218"/>
      <c r="AH13063" s="233"/>
    </row>
    <row r="13064" spans="17:34" x14ac:dyDescent="0.35">
      <c r="Q13064" s="218"/>
      <c r="AH13064" s="233"/>
    </row>
    <row r="13065" spans="17:34" x14ac:dyDescent="0.35">
      <c r="Q13065" s="218"/>
      <c r="AH13065" s="233"/>
    </row>
    <row r="13066" spans="17:34" x14ac:dyDescent="0.35">
      <c r="Q13066" s="218"/>
      <c r="AH13066" s="233"/>
    </row>
    <row r="13067" spans="17:34" x14ac:dyDescent="0.35">
      <c r="Q13067" s="218"/>
      <c r="AH13067" s="233"/>
    </row>
    <row r="13068" spans="17:34" x14ac:dyDescent="0.35">
      <c r="Q13068" s="218"/>
      <c r="AH13068" s="233"/>
    </row>
    <row r="13069" spans="17:34" x14ac:dyDescent="0.35">
      <c r="Q13069" s="218"/>
      <c r="AH13069" s="233"/>
    </row>
    <row r="13070" spans="17:34" x14ac:dyDescent="0.35">
      <c r="Q13070" s="218"/>
      <c r="AH13070" s="233"/>
    </row>
    <row r="13071" spans="17:34" x14ac:dyDescent="0.35">
      <c r="Q13071" s="218"/>
      <c r="AH13071" s="233"/>
    </row>
    <row r="13072" spans="17:34" x14ac:dyDescent="0.35">
      <c r="Q13072" s="218"/>
      <c r="AH13072" s="233"/>
    </row>
    <row r="13073" spans="17:34" x14ac:dyDescent="0.35">
      <c r="Q13073" s="218"/>
      <c r="AH13073" s="233"/>
    </row>
    <row r="13074" spans="17:34" x14ac:dyDescent="0.35">
      <c r="Q13074" s="218"/>
      <c r="AH13074" s="233"/>
    </row>
    <row r="13075" spans="17:34" x14ac:dyDescent="0.35">
      <c r="Q13075" s="218"/>
      <c r="AH13075" s="233"/>
    </row>
    <row r="13076" spans="17:34" x14ac:dyDescent="0.35">
      <c r="Q13076" s="218"/>
      <c r="AH13076" s="233"/>
    </row>
    <row r="13077" spans="17:34" x14ac:dyDescent="0.35">
      <c r="Q13077" s="218"/>
      <c r="AH13077" s="233"/>
    </row>
    <row r="13078" spans="17:34" x14ac:dyDescent="0.35">
      <c r="Q13078" s="218"/>
      <c r="AH13078" s="233"/>
    </row>
    <row r="13079" spans="17:34" x14ac:dyDescent="0.35">
      <c r="Q13079" s="218"/>
      <c r="AH13079" s="233"/>
    </row>
    <row r="13080" spans="17:34" x14ac:dyDescent="0.35">
      <c r="Q13080" s="218"/>
      <c r="AH13080" s="233"/>
    </row>
    <row r="13081" spans="17:34" x14ac:dyDescent="0.35">
      <c r="Q13081" s="218"/>
      <c r="AH13081" s="233"/>
    </row>
    <row r="13082" spans="17:34" x14ac:dyDescent="0.35">
      <c r="Q13082" s="218"/>
      <c r="AH13082" s="233"/>
    </row>
    <row r="13083" spans="17:34" x14ac:dyDescent="0.35">
      <c r="Q13083" s="218"/>
      <c r="AH13083" s="233"/>
    </row>
    <row r="13084" spans="17:34" x14ac:dyDescent="0.35">
      <c r="Q13084" s="218"/>
      <c r="AH13084" s="233"/>
    </row>
    <row r="13085" spans="17:34" x14ac:dyDescent="0.35">
      <c r="Q13085" s="218"/>
      <c r="AH13085" s="233"/>
    </row>
    <row r="13086" spans="17:34" x14ac:dyDescent="0.35">
      <c r="Q13086" s="218"/>
      <c r="AH13086" s="233"/>
    </row>
    <row r="13087" spans="17:34" x14ac:dyDescent="0.35">
      <c r="Q13087" s="218"/>
      <c r="AH13087" s="233"/>
    </row>
    <row r="13088" spans="17:34" x14ac:dyDescent="0.35">
      <c r="Q13088" s="218"/>
      <c r="AH13088" s="233"/>
    </row>
    <row r="13089" spans="17:34" x14ac:dyDescent="0.35">
      <c r="Q13089" s="218"/>
      <c r="AH13089" s="233"/>
    </row>
    <row r="13090" spans="17:34" x14ac:dyDescent="0.35">
      <c r="Q13090" s="218"/>
      <c r="AH13090" s="233"/>
    </row>
    <row r="13091" spans="17:34" x14ac:dyDescent="0.35">
      <c r="Q13091" s="218"/>
      <c r="AH13091" s="233"/>
    </row>
    <row r="13092" spans="17:34" x14ac:dyDescent="0.35">
      <c r="Q13092" s="218"/>
      <c r="AH13092" s="233"/>
    </row>
    <row r="13093" spans="17:34" x14ac:dyDescent="0.35">
      <c r="Q13093" s="218"/>
      <c r="AH13093" s="233"/>
    </row>
    <row r="13094" spans="17:34" x14ac:dyDescent="0.35">
      <c r="Q13094" s="218"/>
      <c r="AH13094" s="233"/>
    </row>
    <row r="13095" spans="17:34" x14ac:dyDescent="0.35">
      <c r="Q13095" s="218"/>
      <c r="AH13095" s="233"/>
    </row>
    <row r="13096" spans="17:34" x14ac:dyDescent="0.35">
      <c r="Q13096" s="218"/>
      <c r="AH13096" s="233"/>
    </row>
    <row r="13097" spans="17:34" x14ac:dyDescent="0.35">
      <c r="Q13097" s="218"/>
      <c r="AH13097" s="233"/>
    </row>
    <row r="13098" spans="17:34" x14ac:dyDescent="0.35">
      <c r="Q13098" s="218"/>
      <c r="AH13098" s="233"/>
    </row>
    <row r="13099" spans="17:34" x14ac:dyDescent="0.35">
      <c r="Q13099" s="218"/>
      <c r="AH13099" s="233"/>
    </row>
    <row r="13100" spans="17:34" x14ac:dyDescent="0.35">
      <c r="Q13100" s="218"/>
      <c r="AH13100" s="233"/>
    </row>
    <row r="13101" spans="17:34" x14ac:dyDescent="0.35">
      <c r="Q13101" s="218"/>
      <c r="AH13101" s="233"/>
    </row>
    <row r="13102" spans="17:34" x14ac:dyDescent="0.35">
      <c r="Q13102" s="218"/>
      <c r="AH13102" s="233"/>
    </row>
    <row r="13103" spans="17:34" x14ac:dyDescent="0.35">
      <c r="Q13103" s="218"/>
      <c r="AH13103" s="233"/>
    </row>
    <row r="13104" spans="17:34" x14ac:dyDescent="0.35">
      <c r="Q13104" s="218"/>
      <c r="AH13104" s="233"/>
    </row>
    <row r="13105" spans="17:34" x14ac:dyDescent="0.35">
      <c r="Q13105" s="218"/>
      <c r="AH13105" s="233"/>
    </row>
    <row r="13106" spans="17:34" x14ac:dyDescent="0.35">
      <c r="Q13106" s="218"/>
      <c r="AH13106" s="233"/>
    </row>
    <row r="13107" spans="17:34" x14ac:dyDescent="0.35">
      <c r="Q13107" s="218"/>
      <c r="AH13107" s="233"/>
    </row>
    <row r="13108" spans="17:34" x14ac:dyDescent="0.35">
      <c r="Q13108" s="218"/>
      <c r="AH13108" s="233"/>
    </row>
    <row r="13109" spans="17:34" x14ac:dyDescent="0.35">
      <c r="Q13109" s="218"/>
      <c r="AH13109" s="233"/>
    </row>
    <row r="13110" spans="17:34" x14ac:dyDescent="0.35">
      <c r="Q13110" s="218"/>
      <c r="AH13110" s="233"/>
    </row>
    <row r="13111" spans="17:34" x14ac:dyDescent="0.35">
      <c r="Q13111" s="218"/>
      <c r="AH13111" s="233"/>
    </row>
    <row r="13112" spans="17:34" x14ac:dyDescent="0.35">
      <c r="Q13112" s="218"/>
      <c r="AH13112" s="233"/>
    </row>
    <row r="13113" spans="17:34" x14ac:dyDescent="0.35">
      <c r="Q13113" s="218"/>
      <c r="AH13113" s="233"/>
    </row>
    <row r="13114" spans="17:34" x14ac:dyDescent="0.35">
      <c r="Q13114" s="218"/>
      <c r="AH13114" s="233"/>
    </row>
    <row r="13115" spans="17:34" x14ac:dyDescent="0.35">
      <c r="Q13115" s="218"/>
      <c r="AH13115" s="233"/>
    </row>
    <row r="13116" spans="17:34" x14ac:dyDescent="0.35">
      <c r="Q13116" s="218"/>
      <c r="AH13116" s="233"/>
    </row>
    <row r="13117" spans="17:34" x14ac:dyDescent="0.35">
      <c r="Q13117" s="218"/>
      <c r="AH13117" s="233"/>
    </row>
    <row r="13118" spans="17:34" x14ac:dyDescent="0.35">
      <c r="Q13118" s="218"/>
      <c r="AH13118" s="233"/>
    </row>
    <row r="13119" spans="17:34" x14ac:dyDescent="0.35">
      <c r="Q13119" s="218"/>
      <c r="AH13119" s="233"/>
    </row>
    <row r="13120" spans="17:34" x14ac:dyDescent="0.35">
      <c r="Q13120" s="218"/>
      <c r="AH13120" s="233"/>
    </row>
    <row r="13121" spans="17:34" x14ac:dyDescent="0.35">
      <c r="Q13121" s="218"/>
      <c r="AH13121" s="233"/>
    </row>
    <row r="13122" spans="17:34" x14ac:dyDescent="0.35">
      <c r="Q13122" s="218"/>
      <c r="AH13122" s="233"/>
    </row>
    <row r="13123" spans="17:34" x14ac:dyDescent="0.35">
      <c r="Q13123" s="218"/>
      <c r="AH13123" s="233"/>
    </row>
    <row r="13124" spans="17:34" x14ac:dyDescent="0.35">
      <c r="Q13124" s="218"/>
      <c r="AH13124" s="233"/>
    </row>
    <row r="13125" spans="17:34" x14ac:dyDescent="0.35">
      <c r="Q13125" s="218"/>
      <c r="AH13125" s="233"/>
    </row>
    <row r="13126" spans="17:34" x14ac:dyDescent="0.35">
      <c r="Q13126" s="218"/>
      <c r="AH13126" s="233"/>
    </row>
    <row r="13127" spans="17:34" x14ac:dyDescent="0.35">
      <c r="Q13127" s="218"/>
      <c r="AH13127" s="233"/>
    </row>
    <row r="13128" spans="17:34" x14ac:dyDescent="0.35">
      <c r="Q13128" s="218"/>
      <c r="AH13128" s="233"/>
    </row>
    <row r="13129" spans="17:34" x14ac:dyDescent="0.35">
      <c r="Q13129" s="218"/>
      <c r="AH13129" s="233"/>
    </row>
    <row r="13130" spans="17:34" x14ac:dyDescent="0.35">
      <c r="Q13130" s="218"/>
      <c r="AH13130" s="233"/>
    </row>
    <row r="13131" spans="17:34" x14ac:dyDescent="0.35">
      <c r="Q13131" s="218"/>
      <c r="AH13131" s="233"/>
    </row>
    <row r="13132" spans="17:34" x14ac:dyDescent="0.35">
      <c r="Q13132" s="218"/>
      <c r="AH13132" s="233"/>
    </row>
    <row r="13133" spans="17:34" x14ac:dyDescent="0.35">
      <c r="Q13133" s="218"/>
      <c r="AH13133" s="233"/>
    </row>
    <row r="13134" spans="17:34" x14ac:dyDescent="0.35">
      <c r="Q13134" s="218"/>
      <c r="AH13134" s="233"/>
    </row>
    <row r="13135" spans="17:34" x14ac:dyDescent="0.35">
      <c r="Q13135" s="218"/>
      <c r="AH13135" s="233"/>
    </row>
    <row r="13136" spans="17:34" x14ac:dyDescent="0.35">
      <c r="Q13136" s="218"/>
      <c r="AH13136" s="233"/>
    </row>
    <row r="13137" spans="17:34" x14ac:dyDescent="0.35">
      <c r="Q13137" s="218"/>
      <c r="AH13137" s="233"/>
    </row>
    <row r="13138" spans="17:34" x14ac:dyDescent="0.35">
      <c r="Q13138" s="218"/>
      <c r="AH13138" s="233"/>
    </row>
    <row r="13139" spans="17:34" x14ac:dyDescent="0.35">
      <c r="Q13139" s="218"/>
      <c r="AH13139" s="233"/>
    </row>
    <row r="13140" spans="17:34" x14ac:dyDescent="0.35">
      <c r="Q13140" s="218"/>
      <c r="AH13140" s="233"/>
    </row>
    <row r="13141" spans="17:34" x14ac:dyDescent="0.35">
      <c r="Q13141" s="218"/>
      <c r="AH13141" s="233"/>
    </row>
    <row r="13142" spans="17:34" x14ac:dyDescent="0.35">
      <c r="Q13142" s="218"/>
      <c r="AH13142" s="233"/>
    </row>
    <row r="13143" spans="17:34" x14ac:dyDescent="0.35">
      <c r="Q13143" s="218"/>
      <c r="AH13143" s="233"/>
    </row>
    <row r="13144" spans="17:34" x14ac:dyDescent="0.35">
      <c r="Q13144" s="218"/>
      <c r="AH13144" s="233"/>
    </row>
    <row r="13145" spans="17:34" x14ac:dyDescent="0.35">
      <c r="Q13145" s="218"/>
      <c r="AH13145" s="233"/>
    </row>
    <row r="13146" spans="17:34" x14ac:dyDescent="0.35">
      <c r="Q13146" s="218"/>
      <c r="AH13146" s="233"/>
    </row>
    <row r="13147" spans="17:34" x14ac:dyDescent="0.35">
      <c r="Q13147" s="218"/>
      <c r="AH13147" s="233"/>
    </row>
    <row r="13148" spans="17:34" x14ac:dyDescent="0.35">
      <c r="Q13148" s="218"/>
      <c r="AH13148" s="233"/>
    </row>
    <row r="13149" spans="17:34" x14ac:dyDescent="0.35">
      <c r="Q13149" s="218"/>
      <c r="AH13149" s="233"/>
    </row>
    <row r="13150" spans="17:34" x14ac:dyDescent="0.35">
      <c r="Q13150" s="218"/>
      <c r="AH13150" s="233"/>
    </row>
    <row r="13151" spans="17:34" x14ac:dyDescent="0.35">
      <c r="Q13151" s="218"/>
      <c r="AH13151" s="233"/>
    </row>
    <row r="13152" spans="17:34" x14ac:dyDescent="0.35">
      <c r="Q13152" s="218"/>
      <c r="AH13152" s="233"/>
    </row>
    <row r="13153" spans="17:34" x14ac:dyDescent="0.35">
      <c r="Q13153" s="218"/>
      <c r="AH13153" s="233"/>
    </row>
    <row r="13154" spans="17:34" x14ac:dyDescent="0.35">
      <c r="Q13154" s="218"/>
      <c r="AH13154" s="233"/>
    </row>
    <row r="13155" spans="17:34" x14ac:dyDescent="0.35">
      <c r="Q13155" s="218"/>
      <c r="AH13155" s="233"/>
    </row>
    <row r="13156" spans="17:34" x14ac:dyDescent="0.35">
      <c r="Q13156" s="218"/>
      <c r="AH13156" s="233"/>
    </row>
    <row r="13157" spans="17:34" x14ac:dyDescent="0.35">
      <c r="Q13157" s="218"/>
      <c r="AH13157" s="233"/>
    </row>
    <row r="13158" spans="17:34" x14ac:dyDescent="0.35">
      <c r="Q13158" s="218"/>
      <c r="AH13158" s="233"/>
    </row>
    <row r="13159" spans="17:34" x14ac:dyDescent="0.35">
      <c r="Q13159" s="218"/>
      <c r="AH13159" s="233"/>
    </row>
    <row r="13160" spans="17:34" x14ac:dyDescent="0.35">
      <c r="Q13160" s="218"/>
      <c r="AH13160" s="233"/>
    </row>
    <row r="13161" spans="17:34" x14ac:dyDescent="0.35">
      <c r="Q13161" s="218"/>
      <c r="AH13161" s="233"/>
    </row>
    <row r="13162" spans="17:34" x14ac:dyDescent="0.35">
      <c r="Q13162" s="218"/>
      <c r="AH13162" s="233"/>
    </row>
    <row r="13163" spans="17:34" x14ac:dyDescent="0.35">
      <c r="Q13163" s="218"/>
      <c r="AH13163" s="233"/>
    </row>
    <row r="13164" spans="17:34" x14ac:dyDescent="0.35">
      <c r="Q13164" s="218"/>
      <c r="AH13164" s="233"/>
    </row>
    <row r="13165" spans="17:34" x14ac:dyDescent="0.35">
      <c r="Q13165" s="218"/>
      <c r="AH13165" s="233"/>
    </row>
    <row r="13166" spans="17:34" x14ac:dyDescent="0.35">
      <c r="Q13166" s="218"/>
      <c r="AH13166" s="233"/>
    </row>
    <row r="13167" spans="17:34" x14ac:dyDescent="0.35">
      <c r="Q13167" s="218"/>
      <c r="AH13167" s="233"/>
    </row>
    <row r="13168" spans="17:34" x14ac:dyDescent="0.35">
      <c r="Q13168" s="218"/>
      <c r="AH13168" s="233"/>
    </row>
    <row r="13169" spans="17:34" x14ac:dyDescent="0.35">
      <c r="Q13169" s="218"/>
      <c r="AH13169" s="233"/>
    </row>
    <row r="13170" spans="17:34" x14ac:dyDescent="0.35">
      <c r="Q13170" s="218"/>
      <c r="AH13170" s="233"/>
    </row>
    <row r="13171" spans="17:34" x14ac:dyDescent="0.35">
      <c r="Q13171" s="218"/>
      <c r="AH13171" s="233"/>
    </row>
    <row r="13172" spans="17:34" x14ac:dyDescent="0.35">
      <c r="Q13172" s="218"/>
      <c r="AH13172" s="233"/>
    </row>
    <row r="13173" spans="17:34" x14ac:dyDescent="0.35">
      <c r="Q13173" s="218"/>
      <c r="AH13173" s="233"/>
    </row>
    <row r="13174" spans="17:34" x14ac:dyDescent="0.35">
      <c r="Q13174" s="218"/>
      <c r="AH13174" s="233"/>
    </row>
    <row r="13175" spans="17:34" x14ac:dyDescent="0.35">
      <c r="Q13175" s="218"/>
      <c r="AH13175" s="233"/>
    </row>
    <row r="13176" spans="17:34" x14ac:dyDescent="0.35">
      <c r="Q13176" s="218"/>
      <c r="AH13176" s="233"/>
    </row>
    <row r="13177" spans="17:34" x14ac:dyDescent="0.35">
      <c r="Q13177" s="218"/>
      <c r="AH13177" s="233"/>
    </row>
    <row r="13178" spans="17:34" x14ac:dyDescent="0.35">
      <c r="Q13178" s="218"/>
      <c r="AH13178" s="233"/>
    </row>
    <row r="13179" spans="17:34" x14ac:dyDescent="0.35">
      <c r="Q13179" s="218"/>
      <c r="AH13179" s="233"/>
    </row>
    <row r="13180" spans="17:34" x14ac:dyDescent="0.35">
      <c r="Q13180" s="218"/>
      <c r="AH13180" s="233"/>
    </row>
    <row r="13181" spans="17:34" x14ac:dyDescent="0.35">
      <c r="Q13181" s="218"/>
      <c r="AH13181" s="233"/>
    </row>
    <row r="13182" spans="17:34" x14ac:dyDescent="0.35">
      <c r="Q13182" s="218"/>
      <c r="AH13182" s="233"/>
    </row>
    <row r="13183" spans="17:34" x14ac:dyDescent="0.35">
      <c r="Q13183" s="218"/>
      <c r="AH13183" s="233"/>
    </row>
    <row r="13184" spans="17:34" x14ac:dyDescent="0.35">
      <c r="Q13184" s="218"/>
      <c r="AH13184" s="233"/>
    </row>
    <row r="13185" spans="17:34" x14ac:dyDescent="0.35">
      <c r="Q13185" s="218"/>
      <c r="AH13185" s="233"/>
    </row>
    <row r="13186" spans="17:34" x14ac:dyDescent="0.35">
      <c r="Q13186" s="218"/>
      <c r="AH13186" s="233"/>
    </row>
    <row r="13187" spans="17:34" x14ac:dyDescent="0.35">
      <c r="Q13187" s="218"/>
      <c r="AH13187" s="233"/>
    </row>
    <row r="13188" spans="17:34" x14ac:dyDescent="0.35">
      <c r="Q13188" s="218"/>
      <c r="AH13188" s="233"/>
    </row>
    <row r="13189" spans="17:34" x14ac:dyDescent="0.35">
      <c r="Q13189" s="218"/>
      <c r="AH13189" s="233"/>
    </row>
    <row r="13190" spans="17:34" x14ac:dyDescent="0.35">
      <c r="Q13190" s="218"/>
      <c r="AH13190" s="233"/>
    </row>
    <row r="13191" spans="17:34" x14ac:dyDescent="0.35">
      <c r="Q13191" s="218"/>
      <c r="AH13191" s="233"/>
    </row>
    <row r="13192" spans="17:34" x14ac:dyDescent="0.35">
      <c r="Q13192" s="218"/>
      <c r="AH13192" s="233"/>
    </row>
    <row r="13193" spans="17:34" x14ac:dyDescent="0.35">
      <c r="Q13193" s="218"/>
      <c r="AH13193" s="233"/>
    </row>
    <row r="13194" spans="17:34" x14ac:dyDescent="0.35">
      <c r="Q13194" s="218"/>
      <c r="AH13194" s="233"/>
    </row>
    <row r="13195" spans="17:34" x14ac:dyDescent="0.35">
      <c r="Q13195" s="218"/>
      <c r="AH13195" s="233"/>
    </row>
    <row r="13196" spans="17:34" x14ac:dyDescent="0.35">
      <c r="Q13196" s="218"/>
      <c r="AH13196" s="233"/>
    </row>
    <row r="13197" spans="17:34" x14ac:dyDescent="0.35">
      <c r="Q13197" s="218"/>
      <c r="AH13197" s="233"/>
    </row>
    <row r="13198" spans="17:34" x14ac:dyDescent="0.35">
      <c r="Q13198" s="218"/>
      <c r="AH13198" s="233"/>
    </row>
    <row r="13199" spans="17:34" x14ac:dyDescent="0.35">
      <c r="Q13199" s="218"/>
      <c r="AH13199" s="233"/>
    </row>
    <row r="13200" spans="17:34" x14ac:dyDescent="0.35">
      <c r="Q13200" s="218"/>
      <c r="AH13200" s="233"/>
    </row>
    <row r="13201" spans="17:34" x14ac:dyDescent="0.35">
      <c r="Q13201" s="218"/>
      <c r="AH13201" s="233"/>
    </row>
    <row r="13202" spans="17:34" x14ac:dyDescent="0.35">
      <c r="Q13202" s="218"/>
      <c r="AH13202" s="233"/>
    </row>
    <row r="13203" spans="17:34" x14ac:dyDescent="0.35">
      <c r="Q13203" s="218"/>
      <c r="AH13203" s="233"/>
    </row>
    <row r="13204" spans="17:34" x14ac:dyDescent="0.35">
      <c r="Q13204" s="218"/>
      <c r="AH13204" s="233"/>
    </row>
    <row r="13205" spans="17:34" x14ac:dyDescent="0.35">
      <c r="Q13205" s="218"/>
      <c r="AH13205" s="233"/>
    </row>
    <row r="13206" spans="17:34" x14ac:dyDescent="0.35">
      <c r="Q13206" s="218"/>
      <c r="AH13206" s="233"/>
    </row>
    <row r="13207" spans="17:34" x14ac:dyDescent="0.35">
      <c r="Q13207" s="218"/>
      <c r="AH13207" s="233"/>
    </row>
    <row r="13208" spans="17:34" x14ac:dyDescent="0.35">
      <c r="Q13208" s="218"/>
      <c r="AH13208" s="233"/>
    </row>
    <row r="13209" spans="17:34" x14ac:dyDescent="0.35">
      <c r="Q13209" s="218"/>
      <c r="AH13209" s="233"/>
    </row>
    <row r="13210" spans="17:34" x14ac:dyDescent="0.35">
      <c r="Q13210" s="218"/>
      <c r="AH13210" s="233"/>
    </row>
    <row r="13211" spans="17:34" x14ac:dyDescent="0.35">
      <c r="Q13211" s="218"/>
      <c r="AH13211" s="233"/>
    </row>
    <row r="13212" spans="17:34" x14ac:dyDescent="0.35">
      <c r="Q13212" s="218"/>
      <c r="AH13212" s="233"/>
    </row>
    <row r="13213" spans="17:34" x14ac:dyDescent="0.35">
      <c r="Q13213" s="218"/>
      <c r="AH13213" s="233"/>
    </row>
    <row r="13214" spans="17:34" x14ac:dyDescent="0.35">
      <c r="Q13214" s="218"/>
      <c r="AH13214" s="233"/>
    </row>
    <row r="13215" spans="17:34" x14ac:dyDescent="0.35">
      <c r="Q13215" s="218"/>
      <c r="AH13215" s="233"/>
    </row>
    <row r="13216" spans="17:34" x14ac:dyDescent="0.35">
      <c r="Q13216" s="218"/>
      <c r="AH13216" s="233"/>
    </row>
    <row r="13217" spans="17:34" x14ac:dyDescent="0.35">
      <c r="Q13217" s="218"/>
      <c r="AH13217" s="233"/>
    </row>
    <row r="13218" spans="17:34" x14ac:dyDescent="0.35">
      <c r="Q13218" s="218"/>
      <c r="AH13218" s="233"/>
    </row>
    <row r="13219" spans="17:34" x14ac:dyDescent="0.35">
      <c r="Q13219" s="218"/>
      <c r="AH13219" s="233"/>
    </row>
    <row r="13220" spans="17:34" x14ac:dyDescent="0.35">
      <c r="Q13220" s="218"/>
      <c r="AH13220" s="233"/>
    </row>
    <row r="13221" spans="17:34" x14ac:dyDescent="0.35">
      <c r="Q13221" s="218"/>
      <c r="AH13221" s="233"/>
    </row>
    <row r="13222" spans="17:34" x14ac:dyDescent="0.35">
      <c r="Q13222" s="218"/>
      <c r="AH13222" s="233"/>
    </row>
    <row r="13223" spans="17:34" x14ac:dyDescent="0.35">
      <c r="Q13223" s="218"/>
      <c r="AH13223" s="233"/>
    </row>
    <row r="13224" spans="17:34" x14ac:dyDescent="0.35">
      <c r="Q13224" s="218"/>
      <c r="AH13224" s="233"/>
    </row>
    <row r="13225" spans="17:34" x14ac:dyDescent="0.35">
      <c r="Q13225" s="218"/>
      <c r="AH13225" s="233"/>
    </row>
    <row r="13226" spans="17:34" x14ac:dyDescent="0.35">
      <c r="Q13226" s="218"/>
      <c r="AH13226" s="233"/>
    </row>
    <row r="13227" spans="17:34" x14ac:dyDescent="0.35">
      <c r="Q13227" s="218"/>
      <c r="AH13227" s="233"/>
    </row>
    <row r="13228" spans="17:34" x14ac:dyDescent="0.35">
      <c r="Q13228" s="218"/>
      <c r="AH13228" s="233"/>
    </row>
    <row r="13229" spans="17:34" x14ac:dyDescent="0.35">
      <c r="Q13229" s="218"/>
      <c r="AH13229" s="233"/>
    </row>
    <row r="13230" spans="17:34" x14ac:dyDescent="0.35">
      <c r="Q13230" s="218"/>
      <c r="AH13230" s="233"/>
    </row>
    <row r="13231" spans="17:34" x14ac:dyDescent="0.35">
      <c r="Q13231" s="218"/>
      <c r="AH13231" s="233"/>
    </row>
    <row r="13232" spans="17:34" x14ac:dyDescent="0.35">
      <c r="Q13232" s="218"/>
      <c r="AH13232" s="233"/>
    </row>
    <row r="13233" spans="17:34" x14ac:dyDescent="0.35">
      <c r="Q13233" s="218"/>
      <c r="AH13233" s="233"/>
    </row>
    <row r="13234" spans="17:34" x14ac:dyDescent="0.35">
      <c r="Q13234" s="218"/>
      <c r="AH13234" s="233"/>
    </row>
    <row r="13235" spans="17:34" x14ac:dyDescent="0.35">
      <c r="Q13235" s="218"/>
      <c r="AH13235" s="233"/>
    </row>
    <row r="13236" spans="17:34" x14ac:dyDescent="0.35">
      <c r="Q13236" s="218"/>
      <c r="AH13236" s="233"/>
    </row>
    <row r="13237" spans="17:34" x14ac:dyDescent="0.35">
      <c r="Q13237" s="218"/>
      <c r="AH13237" s="233"/>
    </row>
    <row r="13238" spans="17:34" x14ac:dyDescent="0.35">
      <c r="Q13238" s="218"/>
      <c r="AH13238" s="233"/>
    </row>
    <row r="13239" spans="17:34" x14ac:dyDescent="0.35">
      <c r="Q13239" s="218"/>
      <c r="AH13239" s="233"/>
    </row>
    <row r="13240" spans="17:34" x14ac:dyDescent="0.35">
      <c r="Q13240" s="218"/>
      <c r="AH13240" s="233"/>
    </row>
    <row r="13241" spans="17:34" x14ac:dyDescent="0.35">
      <c r="Q13241" s="218"/>
      <c r="AH13241" s="233"/>
    </row>
    <row r="13242" spans="17:34" x14ac:dyDescent="0.35">
      <c r="Q13242" s="218"/>
      <c r="AH13242" s="233"/>
    </row>
    <row r="13243" spans="17:34" x14ac:dyDescent="0.35">
      <c r="Q13243" s="218"/>
      <c r="AH13243" s="233"/>
    </row>
    <row r="13244" spans="17:34" x14ac:dyDescent="0.35">
      <c r="Q13244" s="218"/>
      <c r="AH13244" s="233"/>
    </row>
    <row r="13245" spans="17:34" x14ac:dyDescent="0.35">
      <c r="Q13245" s="218"/>
      <c r="AH13245" s="233"/>
    </row>
    <row r="13246" spans="17:34" x14ac:dyDescent="0.35">
      <c r="Q13246" s="218"/>
      <c r="AH13246" s="233"/>
    </row>
    <row r="13247" spans="17:34" x14ac:dyDescent="0.35">
      <c r="Q13247" s="218"/>
      <c r="AH13247" s="233"/>
    </row>
    <row r="13248" spans="17:34" x14ac:dyDescent="0.35">
      <c r="Q13248" s="218"/>
      <c r="AH13248" s="233"/>
    </row>
    <row r="13249" spans="17:34" x14ac:dyDescent="0.35">
      <c r="Q13249" s="218"/>
      <c r="AH13249" s="233"/>
    </row>
    <row r="13250" spans="17:34" x14ac:dyDescent="0.35">
      <c r="Q13250" s="218"/>
      <c r="AH13250" s="233"/>
    </row>
    <row r="13251" spans="17:34" x14ac:dyDescent="0.35">
      <c r="Q13251" s="218"/>
      <c r="AH13251" s="233"/>
    </row>
    <row r="13252" spans="17:34" x14ac:dyDescent="0.35">
      <c r="Q13252" s="218"/>
      <c r="AH13252" s="233"/>
    </row>
    <row r="13253" spans="17:34" x14ac:dyDescent="0.35">
      <c r="Q13253" s="218"/>
      <c r="AH13253" s="233"/>
    </row>
    <row r="13254" spans="17:34" x14ac:dyDescent="0.35">
      <c r="Q13254" s="218"/>
      <c r="AH13254" s="233"/>
    </row>
    <row r="13255" spans="17:34" x14ac:dyDescent="0.35">
      <c r="Q13255" s="218"/>
      <c r="AH13255" s="233"/>
    </row>
    <row r="13256" spans="17:34" x14ac:dyDescent="0.35">
      <c r="Q13256" s="218"/>
      <c r="AH13256" s="233"/>
    </row>
    <row r="13257" spans="17:34" x14ac:dyDescent="0.35">
      <c r="Q13257" s="218"/>
      <c r="AH13257" s="233"/>
    </row>
    <row r="13258" spans="17:34" x14ac:dyDescent="0.35">
      <c r="Q13258" s="218"/>
      <c r="AH13258" s="233"/>
    </row>
    <row r="13259" spans="17:34" x14ac:dyDescent="0.35">
      <c r="Q13259" s="218"/>
      <c r="AH13259" s="233"/>
    </row>
    <row r="13260" spans="17:34" x14ac:dyDescent="0.35">
      <c r="Q13260" s="218"/>
      <c r="AH13260" s="233"/>
    </row>
    <row r="13261" spans="17:34" x14ac:dyDescent="0.35">
      <c r="Q13261" s="218"/>
      <c r="AH13261" s="233"/>
    </row>
    <row r="13262" spans="17:34" x14ac:dyDescent="0.35">
      <c r="Q13262" s="218"/>
      <c r="AH13262" s="233"/>
    </row>
    <row r="13263" spans="17:34" x14ac:dyDescent="0.35">
      <c r="Q13263" s="218"/>
      <c r="AH13263" s="233"/>
    </row>
    <row r="13264" spans="17:34" x14ac:dyDescent="0.35">
      <c r="Q13264" s="218"/>
      <c r="AH13264" s="233"/>
    </row>
    <row r="13265" spans="17:34" x14ac:dyDescent="0.35">
      <c r="Q13265" s="218"/>
      <c r="AH13265" s="233"/>
    </row>
    <row r="13266" spans="17:34" x14ac:dyDescent="0.35">
      <c r="Q13266" s="218"/>
      <c r="AH13266" s="233"/>
    </row>
    <row r="13267" spans="17:34" x14ac:dyDescent="0.35">
      <c r="Q13267" s="218"/>
      <c r="AH13267" s="233"/>
    </row>
    <row r="13268" spans="17:34" x14ac:dyDescent="0.35">
      <c r="Q13268" s="218"/>
      <c r="AH13268" s="233"/>
    </row>
    <row r="13269" spans="17:34" x14ac:dyDescent="0.35">
      <c r="Q13269" s="218"/>
      <c r="AH13269" s="233"/>
    </row>
    <row r="13270" spans="17:34" x14ac:dyDescent="0.35">
      <c r="Q13270" s="218"/>
      <c r="AH13270" s="233"/>
    </row>
    <row r="13271" spans="17:34" x14ac:dyDescent="0.35">
      <c r="Q13271" s="218"/>
      <c r="AH13271" s="233"/>
    </row>
    <row r="13272" spans="17:34" x14ac:dyDescent="0.35">
      <c r="Q13272" s="218"/>
      <c r="AH13272" s="233"/>
    </row>
    <row r="13273" spans="17:34" x14ac:dyDescent="0.35">
      <c r="Q13273" s="218"/>
      <c r="AH13273" s="233"/>
    </row>
    <row r="13274" spans="17:34" x14ac:dyDescent="0.35">
      <c r="Q13274" s="218"/>
      <c r="AH13274" s="233"/>
    </row>
    <row r="13275" spans="17:34" x14ac:dyDescent="0.35">
      <c r="Q13275" s="218"/>
      <c r="AH13275" s="233"/>
    </row>
    <row r="13276" spans="17:34" x14ac:dyDescent="0.35">
      <c r="Q13276" s="218"/>
      <c r="AH13276" s="233"/>
    </row>
    <row r="13277" spans="17:34" x14ac:dyDescent="0.35">
      <c r="Q13277" s="218"/>
      <c r="AH13277" s="233"/>
    </row>
    <row r="13278" spans="17:34" x14ac:dyDescent="0.35">
      <c r="Q13278" s="218"/>
      <c r="AH13278" s="233"/>
    </row>
    <row r="13279" spans="17:34" x14ac:dyDescent="0.35">
      <c r="Q13279" s="218"/>
      <c r="AH13279" s="233"/>
    </row>
    <row r="13280" spans="17:34" x14ac:dyDescent="0.35">
      <c r="Q13280" s="218"/>
      <c r="AH13280" s="233"/>
    </row>
    <row r="13281" spans="17:34" x14ac:dyDescent="0.35">
      <c r="Q13281" s="218"/>
      <c r="AH13281" s="233"/>
    </row>
    <row r="13282" spans="17:34" x14ac:dyDescent="0.35">
      <c r="Q13282" s="218"/>
      <c r="AH13282" s="233"/>
    </row>
    <row r="13283" spans="17:34" x14ac:dyDescent="0.35">
      <c r="Q13283" s="218"/>
      <c r="AH13283" s="233"/>
    </row>
    <row r="13284" spans="17:34" x14ac:dyDescent="0.35">
      <c r="Q13284" s="218"/>
      <c r="AH13284" s="233"/>
    </row>
    <row r="13285" spans="17:34" x14ac:dyDescent="0.35">
      <c r="Q13285" s="218"/>
      <c r="AH13285" s="233"/>
    </row>
    <row r="13286" spans="17:34" x14ac:dyDescent="0.35">
      <c r="Q13286" s="218"/>
      <c r="AH13286" s="233"/>
    </row>
    <row r="13287" spans="17:34" x14ac:dyDescent="0.35">
      <c r="Q13287" s="218"/>
      <c r="AH13287" s="233"/>
    </row>
    <row r="13288" spans="17:34" x14ac:dyDescent="0.35">
      <c r="Q13288" s="218"/>
      <c r="AH13288" s="233"/>
    </row>
    <row r="13289" spans="17:34" x14ac:dyDescent="0.35">
      <c r="Q13289" s="218"/>
      <c r="AH13289" s="233"/>
    </row>
    <row r="13290" spans="17:34" x14ac:dyDescent="0.35">
      <c r="Q13290" s="218"/>
      <c r="AH13290" s="233"/>
    </row>
    <row r="13291" spans="17:34" x14ac:dyDescent="0.35">
      <c r="Q13291" s="218"/>
      <c r="AH13291" s="233"/>
    </row>
    <row r="13292" spans="17:34" x14ac:dyDescent="0.35">
      <c r="Q13292" s="218"/>
      <c r="AH13292" s="233"/>
    </row>
    <row r="13293" spans="17:34" x14ac:dyDescent="0.35">
      <c r="Q13293" s="218"/>
      <c r="AH13293" s="233"/>
    </row>
    <row r="13294" spans="17:34" x14ac:dyDescent="0.35">
      <c r="Q13294" s="218"/>
      <c r="AH13294" s="233"/>
    </row>
    <row r="13295" spans="17:34" x14ac:dyDescent="0.35">
      <c r="Q13295" s="218"/>
      <c r="AH13295" s="233"/>
    </row>
    <row r="13296" spans="17:34" x14ac:dyDescent="0.35">
      <c r="Q13296" s="218"/>
      <c r="AH13296" s="233"/>
    </row>
    <row r="13297" spans="17:34" x14ac:dyDescent="0.35">
      <c r="Q13297" s="218"/>
      <c r="AH13297" s="233"/>
    </row>
    <row r="13298" spans="17:34" x14ac:dyDescent="0.35">
      <c r="Q13298" s="218"/>
      <c r="AH13298" s="233"/>
    </row>
    <row r="13299" spans="17:34" x14ac:dyDescent="0.35">
      <c r="Q13299" s="218"/>
      <c r="AH13299" s="233"/>
    </row>
    <row r="13300" spans="17:34" x14ac:dyDescent="0.35">
      <c r="Q13300" s="218"/>
      <c r="AH13300" s="233"/>
    </row>
    <row r="13301" spans="17:34" x14ac:dyDescent="0.35">
      <c r="Q13301" s="218"/>
      <c r="AH13301" s="233"/>
    </row>
    <row r="13302" spans="17:34" x14ac:dyDescent="0.35">
      <c r="Q13302" s="218"/>
      <c r="AH13302" s="233"/>
    </row>
    <row r="13303" spans="17:34" x14ac:dyDescent="0.35">
      <c r="Q13303" s="218"/>
      <c r="AH13303" s="233"/>
    </row>
    <row r="13304" spans="17:34" x14ac:dyDescent="0.35">
      <c r="Q13304" s="218"/>
      <c r="AH13304" s="233"/>
    </row>
    <row r="13305" spans="17:34" x14ac:dyDescent="0.35">
      <c r="Q13305" s="218"/>
      <c r="AH13305" s="233"/>
    </row>
    <row r="13306" spans="17:34" x14ac:dyDescent="0.35">
      <c r="Q13306" s="218"/>
      <c r="AH13306" s="233"/>
    </row>
    <row r="13307" spans="17:34" x14ac:dyDescent="0.35">
      <c r="Q13307" s="218"/>
      <c r="AH13307" s="233"/>
    </row>
    <row r="13308" spans="17:34" x14ac:dyDescent="0.35">
      <c r="Q13308" s="218"/>
      <c r="AH13308" s="233"/>
    </row>
    <row r="13309" spans="17:34" x14ac:dyDescent="0.35">
      <c r="Q13309" s="218"/>
      <c r="AH13309" s="233"/>
    </row>
    <row r="13310" spans="17:34" x14ac:dyDescent="0.35">
      <c r="Q13310" s="218"/>
      <c r="AH13310" s="233"/>
    </row>
    <row r="13311" spans="17:34" x14ac:dyDescent="0.35">
      <c r="Q13311" s="218"/>
      <c r="AH13311" s="233"/>
    </row>
    <row r="13312" spans="17:34" x14ac:dyDescent="0.35">
      <c r="Q13312" s="218"/>
      <c r="AH13312" s="233"/>
    </row>
    <row r="13313" spans="17:34" x14ac:dyDescent="0.35">
      <c r="Q13313" s="218"/>
      <c r="AH13313" s="233"/>
    </row>
    <row r="13314" spans="17:34" x14ac:dyDescent="0.35">
      <c r="Q13314" s="218"/>
      <c r="AH13314" s="233"/>
    </row>
    <row r="13315" spans="17:34" x14ac:dyDescent="0.35">
      <c r="Q13315" s="218"/>
      <c r="AH13315" s="233"/>
    </row>
    <row r="13316" spans="17:34" x14ac:dyDescent="0.35">
      <c r="Q13316" s="218"/>
      <c r="AH13316" s="233"/>
    </row>
    <row r="13317" spans="17:34" x14ac:dyDescent="0.35">
      <c r="Q13317" s="218"/>
      <c r="AH13317" s="233"/>
    </row>
    <row r="13318" spans="17:34" x14ac:dyDescent="0.35">
      <c r="Q13318" s="218"/>
      <c r="AH13318" s="233"/>
    </row>
    <row r="13319" spans="17:34" x14ac:dyDescent="0.35">
      <c r="Q13319" s="218"/>
      <c r="AH13319" s="233"/>
    </row>
    <row r="13320" spans="17:34" x14ac:dyDescent="0.35">
      <c r="Q13320" s="218"/>
      <c r="AH13320" s="233"/>
    </row>
    <row r="13321" spans="17:34" x14ac:dyDescent="0.35">
      <c r="Q13321" s="218"/>
      <c r="AH13321" s="233"/>
    </row>
    <row r="13322" spans="17:34" x14ac:dyDescent="0.35">
      <c r="Q13322" s="218"/>
      <c r="AH13322" s="233"/>
    </row>
    <row r="13323" spans="17:34" x14ac:dyDescent="0.35">
      <c r="Q13323" s="218"/>
      <c r="AH13323" s="233"/>
    </row>
    <row r="13324" spans="17:34" x14ac:dyDescent="0.35">
      <c r="Q13324" s="218"/>
      <c r="AH13324" s="233"/>
    </row>
    <row r="13325" spans="17:34" x14ac:dyDescent="0.35">
      <c r="Q13325" s="218"/>
      <c r="AH13325" s="233"/>
    </row>
    <row r="13326" spans="17:34" x14ac:dyDescent="0.35">
      <c r="Q13326" s="218"/>
      <c r="AH13326" s="233"/>
    </row>
    <row r="13327" spans="17:34" x14ac:dyDescent="0.35">
      <c r="Q13327" s="218"/>
      <c r="AH13327" s="233"/>
    </row>
    <row r="13328" spans="17:34" x14ac:dyDescent="0.35">
      <c r="Q13328" s="218"/>
      <c r="AH13328" s="233"/>
    </row>
    <row r="13329" spans="17:34" x14ac:dyDescent="0.35">
      <c r="Q13329" s="218"/>
      <c r="AH13329" s="233"/>
    </row>
    <row r="13330" spans="17:34" x14ac:dyDescent="0.35">
      <c r="Q13330" s="218"/>
      <c r="AH13330" s="233"/>
    </row>
    <row r="13331" spans="17:34" x14ac:dyDescent="0.35">
      <c r="Q13331" s="218"/>
      <c r="AH13331" s="233"/>
    </row>
    <row r="13332" spans="17:34" x14ac:dyDescent="0.35">
      <c r="Q13332" s="218"/>
      <c r="AH13332" s="233"/>
    </row>
    <row r="13333" spans="17:34" x14ac:dyDescent="0.35">
      <c r="Q13333" s="218"/>
      <c r="AH13333" s="233"/>
    </row>
    <row r="13334" spans="17:34" x14ac:dyDescent="0.35">
      <c r="Q13334" s="218"/>
      <c r="AH13334" s="233"/>
    </row>
    <row r="13335" spans="17:34" x14ac:dyDescent="0.35">
      <c r="Q13335" s="218"/>
      <c r="AH13335" s="233"/>
    </row>
    <row r="13336" spans="17:34" x14ac:dyDescent="0.35">
      <c r="Q13336" s="218"/>
      <c r="AH13336" s="233"/>
    </row>
    <row r="13337" spans="17:34" x14ac:dyDescent="0.35">
      <c r="Q13337" s="218"/>
      <c r="AH13337" s="233"/>
    </row>
    <row r="13338" spans="17:34" x14ac:dyDescent="0.35">
      <c r="Q13338" s="218"/>
      <c r="AH13338" s="233"/>
    </row>
    <row r="13339" spans="17:34" x14ac:dyDescent="0.35">
      <c r="Q13339" s="218"/>
      <c r="AH13339" s="233"/>
    </row>
    <row r="13340" spans="17:34" x14ac:dyDescent="0.35">
      <c r="Q13340" s="218"/>
      <c r="AH13340" s="233"/>
    </row>
    <row r="13341" spans="17:34" x14ac:dyDescent="0.35">
      <c r="Q13341" s="218"/>
      <c r="AH13341" s="233"/>
    </row>
    <row r="13342" spans="17:34" x14ac:dyDescent="0.35">
      <c r="Q13342" s="218"/>
      <c r="AH13342" s="233"/>
    </row>
    <row r="13343" spans="17:34" x14ac:dyDescent="0.35">
      <c r="Q13343" s="218"/>
      <c r="AH13343" s="233"/>
    </row>
    <row r="13344" spans="17:34" x14ac:dyDescent="0.35">
      <c r="Q13344" s="218"/>
      <c r="AH13344" s="233"/>
    </row>
    <row r="13345" spans="17:34" x14ac:dyDescent="0.35">
      <c r="Q13345" s="218"/>
      <c r="AH13345" s="233"/>
    </row>
    <row r="13346" spans="17:34" x14ac:dyDescent="0.35">
      <c r="Q13346" s="218"/>
      <c r="AH13346" s="233"/>
    </row>
    <row r="13347" spans="17:34" x14ac:dyDescent="0.35">
      <c r="Q13347" s="218"/>
      <c r="AH13347" s="233"/>
    </row>
    <row r="13348" spans="17:34" x14ac:dyDescent="0.35">
      <c r="Q13348" s="218"/>
      <c r="AH13348" s="233"/>
    </row>
    <row r="13349" spans="17:34" x14ac:dyDescent="0.35">
      <c r="Q13349" s="218"/>
      <c r="AH13349" s="233"/>
    </row>
    <row r="13350" spans="17:34" x14ac:dyDescent="0.35">
      <c r="Q13350" s="218"/>
      <c r="AH13350" s="233"/>
    </row>
    <row r="13351" spans="17:34" x14ac:dyDescent="0.35">
      <c r="Q13351" s="218"/>
      <c r="AH13351" s="233"/>
    </row>
    <row r="13352" spans="17:34" x14ac:dyDescent="0.35">
      <c r="Q13352" s="218"/>
      <c r="AH13352" s="233"/>
    </row>
    <row r="13353" spans="17:34" x14ac:dyDescent="0.35">
      <c r="Q13353" s="218"/>
      <c r="AH13353" s="233"/>
    </row>
    <row r="13354" spans="17:34" x14ac:dyDescent="0.35">
      <c r="Q13354" s="218"/>
      <c r="AH13354" s="233"/>
    </row>
    <row r="13355" spans="17:34" x14ac:dyDescent="0.35">
      <c r="Q13355" s="218"/>
      <c r="AH13355" s="233"/>
    </row>
    <row r="13356" spans="17:34" x14ac:dyDescent="0.35">
      <c r="Q13356" s="218"/>
      <c r="AH13356" s="233"/>
    </row>
    <row r="13357" spans="17:34" x14ac:dyDescent="0.35">
      <c r="Q13357" s="218"/>
      <c r="AH13357" s="233"/>
    </row>
    <row r="13358" spans="17:34" x14ac:dyDescent="0.35">
      <c r="Q13358" s="218"/>
      <c r="AH13358" s="233"/>
    </row>
    <row r="13359" spans="17:34" x14ac:dyDescent="0.35">
      <c r="Q13359" s="218"/>
      <c r="AH13359" s="233"/>
    </row>
    <row r="13360" spans="17:34" x14ac:dyDescent="0.35">
      <c r="Q13360" s="218"/>
      <c r="AH13360" s="233"/>
    </row>
    <row r="13361" spans="17:34" x14ac:dyDescent="0.35">
      <c r="Q13361" s="218"/>
      <c r="AH13361" s="233"/>
    </row>
    <row r="13362" spans="17:34" x14ac:dyDescent="0.35">
      <c r="Q13362" s="218"/>
      <c r="AH13362" s="233"/>
    </row>
    <row r="13363" spans="17:34" x14ac:dyDescent="0.35">
      <c r="Q13363" s="218"/>
      <c r="AH13363" s="233"/>
    </row>
    <row r="13364" spans="17:34" x14ac:dyDescent="0.35">
      <c r="Q13364" s="218"/>
      <c r="AH13364" s="233"/>
    </row>
    <row r="13365" spans="17:34" x14ac:dyDescent="0.35">
      <c r="Q13365" s="218"/>
      <c r="AH13365" s="233"/>
    </row>
    <row r="13366" spans="17:34" x14ac:dyDescent="0.35">
      <c r="Q13366" s="218"/>
      <c r="AH13366" s="233"/>
    </row>
    <row r="13367" spans="17:34" x14ac:dyDescent="0.35">
      <c r="Q13367" s="218"/>
      <c r="AH13367" s="233"/>
    </row>
    <row r="13368" spans="17:34" x14ac:dyDescent="0.35">
      <c r="Q13368" s="218"/>
      <c r="AH13368" s="233"/>
    </row>
    <row r="13369" spans="17:34" x14ac:dyDescent="0.35">
      <c r="Q13369" s="218"/>
      <c r="AH13369" s="233"/>
    </row>
    <row r="13370" spans="17:34" x14ac:dyDescent="0.35">
      <c r="Q13370" s="218"/>
      <c r="AH13370" s="233"/>
    </row>
    <row r="13371" spans="17:34" x14ac:dyDescent="0.35">
      <c r="Q13371" s="218"/>
      <c r="AH13371" s="233"/>
    </row>
    <row r="13372" spans="17:34" x14ac:dyDescent="0.35">
      <c r="Q13372" s="218"/>
      <c r="AH13372" s="233"/>
    </row>
    <row r="13373" spans="17:34" x14ac:dyDescent="0.35">
      <c r="Q13373" s="218"/>
      <c r="AH13373" s="233"/>
    </row>
    <row r="13374" spans="17:34" x14ac:dyDescent="0.35">
      <c r="Q13374" s="218"/>
      <c r="AH13374" s="233"/>
    </row>
    <row r="13375" spans="17:34" x14ac:dyDescent="0.35">
      <c r="Q13375" s="218"/>
      <c r="AH13375" s="233"/>
    </row>
    <row r="13376" spans="17:34" x14ac:dyDescent="0.35">
      <c r="Q13376" s="218"/>
      <c r="AH13376" s="233"/>
    </row>
    <row r="13377" spans="17:34" x14ac:dyDescent="0.35">
      <c r="Q13377" s="218"/>
      <c r="AH13377" s="233"/>
    </row>
    <row r="13378" spans="17:34" x14ac:dyDescent="0.35">
      <c r="Q13378" s="218"/>
      <c r="AH13378" s="233"/>
    </row>
    <row r="13379" spans="17:34" x14ac:dyDescent="0.35">
      <c r="Q13379" s="218"/>
      <c r="AH13379" s="233"/>
    </row>
    <row r="13380" spans="17:34" x14ac:dyDescent="0.35">
      <c r="Q13380" s="218"/>
      <c r="AH13380" s="233"/>
    </row>
    <row r="13381" spans="17:34" x14ac:dyDescent="0.35">
      <c r="Q13381" s="218"/>
      <c r="AH13381" s="233"/>
    </row>
    <row r="13382" spans="17:34" x14ac:dyDescent="0.35">
      <c r="Q13382" s="218"/>
      <c r="AH13382" s="233"/>
    </row>
    <row r="13383" spans="17:34" x14ac:dyDescent="0.35">
      <c r="Q13383" s="218"/>
      <c r="AH13383" s="233"/>
    </row>
    <row r="13384" spans="17:34" x14ac:dyDescent="0.35">
      <c r="Q13384" s="218"/>
      <c r="AH13384" s="233"/>
    </row>
    <row r="13385" spans="17:34" x14ac:dyDescent="0.35">
      <c r="Q13385" s="218"/>
      <c r="AH13385" s="233"/>
    </row>
    <row r="13386" spans="17:34" x14ac:dyDescent="0.35">
      <c r="Q13386" s="218"/>
      <c r="AH13386" s="233"/>
    </row>
    <row r="13387" spans="17:34" x14ac:dyDescent="0.35">
      <c r="Q13387" s="218"/>
      <c r="AH13387" s="233"/>
    </row>
    <row r="13388" spans="17:34" x14ac:dyDescent="0.35">
      <c r="Q13388" s="218"/>
      <c r="AH13388" s="233"/>
    </row>
    <row r="13389" spans="17:34" x14ac:dyDescent="0.35">
      <c r="Q13389" s="218"/>
      <c r="AH13389" s="233"/>
    </row>
    <row r="13390" spans="17:34" x14ac:dyDescent="0.35">
      <c r="Q13390" s="218"/>
      <c r="AH13390" s="233"/>
    </row>
    <row r="13391" spans="17:34" x14ac:dyDescent="0.35">
      <c r="Q13391" s="218"/>
      <c r="AH13391" s="233"/>
    </row>
    <row r="13392" spans="17:34" x14ac:dyDescent="0.35">
      <c r="Q13392" s="218"/>
      <c r="AH13392" s="233"/>
    </row>
    <row r="13393" spans="17:34" x14ac:dyDescent="0.35">
      <c r="Q13393" s="218"/>
      <c r="AH13393" s="233"/>
    </row>
    <row r="13394" spans="17:34" x14ac:dyDescent="0.35">
      <c r="Q13394" s="218"/>
      <c r="AH13394" s="233"/>
    </row>
    <row r="13395" spans="17:34" x14ac:dyDescent="0.35">
      <c r="Q13395" s="218"/>
      <c r="AH13395" s="233"/>
    </row>
    <row r="13396" spans="17:34" x14ac:dyDescent="0.35">
      <c r="Q13396" s="218"/>
      <c r="AH13396" s="233"/>
    </row>
    <row r="13397" spans="17:34" x14ac:dyDescent="0.35">
      <c r="Q13397" s="218"/>
      <c r="AH13397" s="233"/>
    </row>
    <row r="13398" spans="17:34" x14ac:dyDescent="0.35">
      <c r="Q13398" s="218"/>
      <c r="AH13398" s="233"/>
    </row>
    <row r="13399" spans="17:34" x14ac:dyDescent="0.35">
      <c r="Q13399" s="218"/>
      <c r="AH13399" s="233"/>
    </row>
    <row r="13400" spans="17:34" x14ac:dyDescent="0.35">
      <c r="Q13400" s="218"/>
      <c r="AH13400" s="233"/>
    </row>
    <row r="13401" spans="17:34" x14ac:dyDescent="0.35">
      <c r="Q13401" s="218"/>
      <c r="AH13401" s="233"/>
    </row>
    <row r="13402" spans="17:34" x14ac:dyDescent="0.35">
      <c r="Q13402" s="218"/>
      <c r="AH13402" s="233"/>
    </row>
    <row r="13403" spans="17:34" x14ac:dyDescent="0.35">
      <c r="Q13403" s="218"/>
      <c r="AH13403" s="233"/>
    </row>
    <row r="13404" spans="17:34" x14ac:dyDescent="0.35">
      <c r="Q13404" s="218"/>
      <c r="AH13404" s="233"/>
    </row>
    <row r="13405" spans="17:34" x14ac:dyDescent="0.35">
      <c r="Q13405" s="218"/>
      <c r="AH13405" s="233"/>
    </row>
    <row r="13406" spans="17:34" x14ac:dyDescent="0.35">
      <c r="Q13406" s="218"/>
      <c r="AH13406" s="233"/>
    </row>
    <row r="13407" spans="17:34" x14ac:dyDescent="0.35">
      <c r="Q13407" s="218"/>
      <c r="AH13407" s="233"/>
    </row>
    <row r="13408" spans="17:34" x14ac:dyDescent="0.35">
      <c r="Q13408" s="218"/>
      <c r="AH13408" s="233"/>
    </row>
    <row r="13409" spans="17:34" x14ac:dyDescent="0.35">
      <c r="Q13409" s="218"/>
      <c r="AH13409" s="233"/>
    </row>
    <row r="13410" spans="17:34" x14ac:dyDescent="0.35">
      <c r="Q13410" s="218"/>
      <c r="AH13410" s="233"/>
    </row>
    <row r="13411" spans="17:34" x14ac:dyDescent="0.35">
      <c r="Q13411" s="218"/>
      <c r="AH13411" s="233"/>
    </row>
    <row r="13412" spans="17:34" x14ac:dyDescent="0.35">
      <c r="Q13412" s="218"/>
      <c r="AH13412" s="233"/>
    </row>
    <row r="13413" spans="17:34" x14ac:dyDescent="0.35">
      <c r="Q13413" s="218"/>
      <c r="AH13413" s="233"/>
    </row>
    <row r="13414" spans="17:34" x14ac:dyDescent="0.35">
      <c r="Q13414" s="218"/>
      <c r="AH13414" s="233"/>
    </row>
    <row r="13415" spans="17:34" x14ac:dyDescent="0.35">
      <c r="Q13415" s="218"/>
      <c r="AH13415" s="233"/>
    </row>
    <row r="13416" spans="17:34" x14ac:dyDescent="0.35">
      <c r="Q13416" s="218"/>
      <c r="AH13416" s="233"/>
    </row>
    <row r="13417" spans="17:34" x14ac:dyDescent="0.35">
      <c r="Q13417" s="218"/>
      <c r="AH13417" s="233"/>
    </row>
    <row r="13418" spans="17:34" x14ac:dyDescent="0.35">
      <c r="Q13418" s="218"/>
      <c r="AH13418" s="233"/>
    </row>
    <row r="13419" spans="17:34" x14ac:dyDescent="0.35">
      <c r="Q13419" s="218"/>
      <c r="AH13419" s="233"/>
    </row>
    <row r="13420" spans="17:34" x14ac:dyDescent="0.35">
      <c r="Q13420" s="218"/>
      <c r="AH13420" s="233"/>
    </row>
    <row r="13421" spans="17:34" x14ac:dyDescent="0.35">
      <c r="Q13421" s="218"/>
      <c r="AH13421" s="233"/>
    </row>
    <row r="13422" spans="17:34" x14ac:dyDescent="0.35">
      <c r="Q13422" s="218"/>
      <c r="AH13422" s="233"/>
    </row>
    <row r="13423" spans="17:34" x14ac:dyDescent="0.35">
      <c r="Q13423" s="218"/>
      <c r="AH13423" s="233"/>
    </row>
    <row r="13424" spans="17:34" x14ac:dyDescent="0.35">
      <c r="Q13424" s="218"/>
      <c r="AH13424" s="233"/>
    </row>
    <row r="13425" spans="17:34" x14ac:dyDescent="0.35">
      <c r="Q13425" s="218"/>
      <c r="AH13425" s="233"/>
    </row>
    <row r="13426" spans="17:34" x14ac:dyDescent="0.35">
      <c r="Q13426" s="218"/>
      <c r="AH13426" s="233"/>
    </row>
    <row r="13427" spans="17:34" x14ac:dyDescent="0.35">
      <c r="Q13427" s="218"/>
      <c r="AH13427" s="233"/>
    </row>
    <row r="13428" spans="17:34" x14ac:dyDescent="0.35">
      <c r="Q13428" s="218"/>
      <c r="AH13428" s="233"/>
    </row>
    <row r="13429" spans="17:34" x14ac:dyDescent="0.35">
      <c r="Q13429" s="218"/>
      <c r="AH13429" s="233"/>
    </row>
    <row r="13430" spans="17:34" x14ac:dyDescent="0.35">
      <c r="Q13430" s="218"/>
      <c r="AH13430" s="233"/>
    </row>
    <row r="13431" spans="17:34" x14ac:dyDescent="0.35">
      <c r="Q13431" s="218"/>
      <c r="AH13431" s="233"/>
    </row>
    <row r="13432" spans="17:34" x14ac:dyDescent="0.35">
      <c r="Q13432" s="218"/>
      <c r="AH13432" s="233"/>
    </row>
    <row r="13433" spans="17:34" x14ac:dyDescent="0.35">
      <c r="Q13433" s="218"/>
      <c r="AH13433" s="233"/>
    </row>
    <row r="13434" spans="17:34" x14ac:dyDescent="0.35">
      <c r="Q13434" s="218"/>
      <c r="AH13434" s="233"/>
    </row>
    <row r="13435" spans="17:34" x14ac:dyDescent="0.35">
      <c r="Q13435" s="218"/>
      <c r="AH13435" s="233"/>
    </row>
    <row r="13436" spans="17:34" x14ac:dyDescent="0.35">
      <c r="Q13436" s="218"/>
      <c r="AH13436" s="233"/>
    </row>
    <row r="13437" spans="17:34" x14ac:dyDescent="0.35">
      <c r="Q13437" s="218"/>
      <c r="AH13437" s="233"/>
    </row>
    <row r="13438" spans="17:34" x14ac:dyDescent="0.35">
      <c r="Q13438" s="218"/>
      <c r="AH13438" s="233"/>
    </row>
    <row r="13439" spans="17:34" x14ac:dyDescent="0.35">
      <c r="Q13439" s="218"/>
      <c r="AH13439" s="233"/>
    </row>
    <row r="13440" spans="17:34" x14ac:dyDescent="0.35">
      <c r="Q13440" s="218"/>
      <c r="AH13440" s="233"/>
    </row>
    <row r="13441" spans="17:34" x14ac:dyDescent="0.35">
      <c r="Q13441" s="218"/>
      <c r="AH13441" s="233"/>
    </row>
    <row r="13442" spans="17:34" x14ac:dyDescent="0.35">
      <c r="Q13442" s="218"/>
      <c r="AH13442" s="233"/>
    </row>
    <row r="13443" spans="17:34" x14ac:dyDescent="0.35">
      <c r="Q13443" s="218"/>
      <c r="AH13443" s="233"/>
    </row>
    <row r="13444" spans="17:34" x14ac:dyDescent="0.35">
      <c r="Q13444" s="218"/>
      <c r="AH13444" s="233"/>
    </row>
    <row r="13445" spans="17:34" x14ac:dyDescent="0.35">
      <c r="Q13445" s="218"/>
      <c r="AH13445" s="233"/>
    </row>
    <row r="13446" spans="17:34" x14ac:dyDescent="0.35">
      <c r="Q13446" s="218"/>
      <c r="AH13446" s="233"/>
    </row>
    <row r="13447" spans="17:34" x14ac:dyDescent="0.35">
      <c r="Q13447" s="218"/>
      <c r="AH13447" s="233"/>
    </row>
    <row r="13448" spans="17:34" x14ac:dyDescent="0.35">
      <c r="Q13448" s="218"/>
      <c r="AH13448" s="233"/>
    </row>
    <row r="13449" spans="17:34" x14ac:dyDescent="0.35">
      <c r="Q13449" s="218"/>
      <c r="AH13449" s="233"/>
    </row>
    <row r="13450" spans="17:34" x14ac:dyDescent="0.35">
      <c r="Q13450" s="218"/>
      <c r="AH13450" s="233"/>
    </row>
    <row r="13451" spans="17:34" x14ac:dyDescent="0.35">
      <c r="Q13451" s="218"/>
      <c r="AH13451" s="233"/>
    </row>
    <row r="13452" spans="17:34" x14ac:dyDescent="0.35">
      <c r="Q13452" s="218"/>
      <c r="AH13452" s="233"/>
    </row>
    <row r="13453" spans="17:34" x14ac:dyDescent="0.35">
      <c r="Q13453" s="218"/>
      <c r="AH13453" s="233"/>
    </row>
    <row r="13454" spans="17:34" x14ac:dyDescent="0.35">
      <c r="Q13454" s="218"/>
      <c r="AH13454" s="233"/>
    </row>
    <row r="13455" spans="17:34" x14ac:dyDescent="0.35">
      <c r="Q13455" s="218"/>
      <c r="AH13455" s="233"/>
    </row>
    <row r="13456" spans="17:34" x14ac:dyDescent="0.35">
      <c r="Q13456" s="218"/>
      <c r="AH13456" s="233"/>
    </row>
    <row r="13457" spans="17:34" x14ac:dyDescent="0.35">
      <c r="Q13457" s="218"/>
      <c r="AH13457" s="233"/>
    </row>
    <row r="13458" spans="17:34" x14ac:dyDescent="0.35">
      <c r="Q13458" s="218"/>
      <c r="AH13458" s="233"/>
    </row>
    <row r="13459" spans="17:34" x14ac:dyDescent="0.35">
      <c r="Q13459" s="218"/>
      <c r="AH13459" s="233"/>
    </row>
    <row r="13460" spans="17:34" x14ac:dyDescent="0.35">
      <c r="Q13460" s="218"/>
      <c r="AH13460" s="233"/>
    </row>
    <row r="13461" spans="17:34" x14ac:dyDescent="0.35">
      <c r="Q13461" s="218"/>
      <c r="AH13461" s="233"/>
    </row>
    <row r="13462" spans="17:34" x14ac:dyDescent="0.35">
      <c r="Q13462" s="218"/>
      <c r="AH13462" s="233"/>
    </row>
    <row r="13463" spans="17:34" x14ac:dyDescent="0.35">
      <c r="Q13463" s="218"/>
      <c r="AH13463" s="233"/>
    </row>
    <row r="13464" spans="17:34" x14ac:dyDescent="0.35">
      <c r="Q13464" s="218"/>
      <c r="AH13464" s="233"/>
    </row>
    <row r="13465" spans="17:34" x14ac:dyDescent="0.35">
      <c r="Q13465" s="218"/>
      <c r="AH13465" s="233"/>
    </row>
    <row r="13466" spans="17:34" x14ac:dyDescent="0.35">
      <c r="Q13466" s="218"/>
      <c r="AH13466" s="233"/>
    </row>
    <row r="13467" spans="17:34" x14ac:dyDescent="0.35">
      <c r="Q13467" s="218"/>
      <c r="AH13467" s="233"/>
    </row>
    <row r="13468" spans="17:34" x14ac:dyDescent="0.35">
      <c r="Q13468" s="218"/>
      <c r="AH13468" s="233"/>
    </row>
    <row r="13469" spans="17:34" x14ac:dyDescent="0.35">
      <c r="Q13469" s="218"/>
      <c r="AH13469" s="233"/>
    </row>
    <row r="13470" spans="17:34" x14ac:dyDescent="0.35">
      <c r="Q13470" s="218"/>
      <c r="AH13470" s="233"/>
    </row>
    <row r="13471" spans="17:34" x14ac:dyDescent="0.35">
      <c r="Q13471" s="218"/>
      <c r="AH13471" s="233"/>
    </row>
    <row r="13472" spans="17:34" x14ac:dyDescent="0.35">
      <c r="Q13472" s="218"/>
      <c r="AH13472" s="233"/>
    </row>
    <row r="13473" spans="17:34" x14ac:dyDescent="0.35">
      <c r="Q13473" s="218"/>
      <c r="AH13473" s="233"/>
    </row>
    <row r="13474" spans="17:34" x14ac:dyDescent="0.35">
      <c r="Q13474" s="218"/>
      <c r="AH13474" s="233"/>
    </row>
    <row r="13475" spans="17:34" x14ac:dyDescent="0.35">
      <c r="Q13475" s="218"/>
      <c r="AH13475" s="233"/>
    </row>
    <row r="13476" spans="17:34" x14ac:dyDescent="0.35">
      <c r="Q13476" s="218"/>
      <c r="AH13476" s="233"/>
    </row>
    <row r="13477" spans="17:34" x14ac:dyDescent="0.35">
      <c r="Q13477" s="218"/>
      <c r="AH13477" s="233"/>
    </row>
    <row r="13478" spans="17:34" x14ac:dyDescent="0.35">
      <c r="Q13478" s="218"/>
      <c r="AH13478" s="233"/>
    </row>
    <row r="13479" spans="17:34" x14ac:dyDescent="0.35">
      <c r="Q13479" s="218"/>
      <c r="AH13479" s="233"/>
    </row>
    <row r="13480" spans="17:34" x14ac:dyDescent="0.35">
      <c r="Q13480" s="218"/>
      <c r="AH13480" s="233"/>
    </row>
    <row r="13481" spans="17:34" x14ac:dyDescent="0.35">
      <c r="Q13481" s="218"/>
      <c r="AH13481" s="233"/>
    </row>
    <row r="13482" spans="17:34" x14ac:dyDescent="0.35">
      <c r="Q13482" s="218"/>
      <c r="AH13482" s="233"/>
    </row>
    <row r="13483" spans="17:34" x14ac:dyDescent="0.35">
      <c r="Q13483" s="218"/>
      <c r="AH13483" s="233"/>
    </row>
    <row r="13484" spans="17:34" x14ac:dyDescent="0.35">
      <c r="Q13484" s="218"/>
      <c r="AH13484" s="233"/>
    </row>
    <row r="13485" spans="17:34" x14ac:dyDescent="0.35">
      <c r="Q13485" s="218"/>
      <c r="AH13485" s="233"/>
    </row>
    <row r="13486" spans="17:34" x14ac:dyDescent="0.35">
      <c r="Q13486" s="218"/>
      <c r="AH13486" s="233"/>
    </row>
    <row r="13487" spans="17:34" x14ac:dyDescent="0.35">
      <c r="Q13487" s="218"/>
      <c r="AH13487" s="233"/>
    </row>
    <row r="13488" spans="17:34" x14ac:dyDescent="0.35">
      <c r="Q13488" s="218"/>
      <c r="AH13488" s="233"/>
    </row>
    <row r="13489" spans="17:34" x14ac:dyDescent="0.35">
      <c r="Q13489" s="218"/>
      <c r="AH13489" s="233"/>
    </row>
    <row r="13490" spans="17:34" x14ac:dyDescent="0.35">
      <c r="Q13490" s="218"/>
      <c r="AH13490" s="233"/>
    </row>
    <row r="13491" spans="17:34" x14ac:dyDescent="0.35">
      <c r="Q13491" s="218"/>
      <c r="AH13491" s="233"/>
    </row>
    <row r="13492" spans="17:34" x14ac:dyDescent="0.35">
      <c r="Q13492" s="218"/>
      <c r="AH13492" s="233"/>
    </row>
    <row r="13493" spans="17:34" x14ac:dyDescent="0.35">
      <c r="Q13493" s="218"/>
      <c r="AH13493" s="233"/>
    </row>
    <row r="13494" spans="17:34" x14ac:dyDescent="0.35">
      <c r="Q13494" s="218"/>
      <c r="AH13494" s="233"/>
    </row>
    <row r="13495" spans="17:34" x14ac:dyDescent="0.35">
      <c r="Q13495" s="218"/>
      <c r="AH13495" s="233"/>
    </row>
    <row r="13496" spans="17:34" x14ac:dyDescent="0.35">
      <c r="Q13496" s="218"/>
      <c r="AH13496" s="233"/>
    </row>
    <row r="13497" spans="17:34" x14ac:dyDescent="0.35">
      <c r="Q13497" s="218"/>
      <c r="AH13497" s="233"/>
    </row>
    <row r="13498" spans="17:34" x14ac:dyDescent="0.35">
      <c r="Q13498" s="218"/>
      <c r="AH13498" s="233"/>
    </row>
    <row r="13499" spans="17:34" x14ac:dyDescent="0.35">
      <c r="Q13499" s="218"/>
      <c r="AH13499" s="233"/>
    </row>
    <row r="13500" spans="17:34" x14ac:dyDescent="0.35">
      <c r="Q13500" s="218"/>
      <c r="AH13500" s="233"/>
    </row>
    <row r="13501" spans="17:34" x14ac:dyDescent="0.35">
      <c r="Q13501" s="218"/>
      <c r="AH13501" s="233"/>
    </row>
    <row r="13502" spans="17:34" x14ac:dyDescent="0.35">
      <c r="Q13502" s="218"/>
      <c r="AH13502" s="233"/>
    </row>
    <row r="13503" spans="17:34" x14ac:dyDescent="0.35">
      <c r="Q13503" s="218"/>
      <c r="AH13503" s="233"/>
    </row>
    <row r="13504" spans="17:34" x14ac:dyDescent="0.35">
      <c r="Q13504" s="218"/>
      <c r="AH13504" s="233"/>
    </row>
    <row r="13505" spans="17:34" x14ac:dyDescent="0.35">
      <c r="Q13505" s="218"/>
      <c r="AH13505" s="233"/>
    </row>
    <row r="13506" spans="17:34" x14ac:dyDescent="0.35">
      <c r="Q13506" s="218"/>
      <c r="AH13506" s="233"/>
    </row>
    <row r="13507" spans="17:34" x14ac:dyDescent="0.35">
      <c r="Q13507" s="218"/>
      <c r="AH13507" s="233"/>
    </row>
    <row r="13508" spans="17:34" x14ac:dyDescent="0.35">
      <c r="Q13508" s="218"/>
      <c r="AH13508" s="233"/>
    </row>
    <row r="13509" spans="17:34" x14ac:dyDescent="0.35">
      <c r="Q13509" s="218"/>
      <c r="AH13509" s="233"/>
    </row>
    <row r="13510" spans="17:34" x14ac:dyDescent="0.35">
      <c r="Q13510" s="218"/>
      <c r="AH13510" s="233"/>
    </row>
    <row r="13511" spans="17:34" x14ac:dyDescent="0.35">
      <c r="Q13511" s="218"/>
      <c r="AH13511" s="233"/>
    </row>
    <row r="13512" spans="17:34" x14ac:dyDescent="0.35">
      <c r="Q13512" s="218"/>
      <c r="AH13512" s="233"/>
    </row>
    <row r="13513" spans="17:34" x14ac:dyDescent="0.35">
      <c r="Q13513" s="218"/>
      <c r="AH13513" s="233"/>
    </row>
    <row r="13514" spans="17:34" x14ac:dyDescent="0.35">
      <c r="Q13514" s="218"/>
      <c r="AH13514" s="233"/>
    </row>
    <row r="13515" spans="17:34" x14ac:dyDescent="0.35">
      <c r="Q13515" s="218"/>
      <c r="AH13515" s="233"/>
    </row>
    <row r="13516" spans="17:34" x14ac:dyDescent="0.35">
      <c r="Q13516" s="218"/>
      <c r="AH13516" s="233"/>
    </row>
    <row r="13517" spans="17:34" x14ac:dyDescent="0.35">
      <c r="Q13517" s="218"/>
      <c r="AH13517" s="233"/>
    </row>
    <row r="13518" spans="17:34" x14ac:dyDescent="0.35">
      <c r="Q13518" s="218"/>
      <c r="AH13518" s="233"/>
    </row>
    <row r="13519" spans="17:34" x14ac:dyDescent="0.35">
      <c r="Q13519" s="218"/>
      <c r="AH13519" s="233"/>
    </row>
    <row r="13520" spans="17:34" x14ac:dyDescent="0.35">
      <c r="Q13520" s="218"/>
      <c r="AH13520" s="233"/>
    </row>
    <row r="13521" spans="17:34" x14ac:dyDescent="0.35">
      <c r="Q13521" s="218"/>
      <c r="AH13521" s="233"/>
    </row>
    <row r="13522" spans="17:34" x14ac:dyDescent="0.35">
      <c r="Q13522" s="218"/>
      <c r="AH13522" s="233"/>
    </row>
    <row r="13523" spans="17:34" x14ac:dyDescent="0.35">
      <c r="Q13523" s="218"/>
      <c r="AH13523" s="233"/>
    </row>
    <row r="13524" spans="17:34" x14ac:dyDescent="0.35">
      <c r="Q13524" s="218"/>
      <c r="AH13524" s="233"/>
    </row>
    <row r="13525" spans="17:34" x14ac:dyDescent="0.35">
      <c r="Q13525" s="218"/>
      <c r="AH13525" s="233"/>
    </row>
    <row r="13526" spans="17:34" x14ac:dyDescent="0.35">
      <c r="Q13526" s="218"/>
      <c r="AH13526" s="233"/>
    </row>
    <row r="13527" spans="17:34" x14ac:dyDescent="0.35">
      <c r="Q13527" s="218"/>
      <c r="AH13527" s="233"/>
    </row>
    <row r="13528" spans="17:34" x14ac:dyDescent="0.35">
      <c r="Q13528" s="218"/>
      <c r="AH13528" s="233"/>
    </row>
    <row r="13529" spans="17:34" x14ac:dyDescent="0.35">
      <c r="Q13529" s="218"/>
      <c r="AH13529" s="233"/>
    </row>
    <row r="13530" spans="17:34" x14ac:dyDescent="0.35">
      <c r="Q13530" s="218"/>
      <c r="AH13530" s="233"/>
    </row>
    <row r="13531" spans="17:34" x14ac:dyDescent="0.35">
      <c r="Q13531" s="218"/>
      <c r="AH13531" s="233"/>
    </row>
    <row r="13532" spans="17:34" x14ac:dyDescent="0.35">
      <c r="Q13532" s="218"/>
      <c r="AH13532" s="233"/>
    </row>
    <row r="13533" spans="17:34" x14ac:dyDescent="0.35">
      <c r="Q13533" s="218"/>
      <c r="AH13533" s="233"/>
    </row>
    <row r="13534" spans="17:34" x14ac:dyDescent="0.35">
      <c r="Q13534" s="218"/>
      <c r="AH13534" s="233"/>
    </row>
    <row r="13535" spans="17:34" x14ac:dyDescent="0.35">
      <c r="Q13535" s="218"/>
      <c r="AH13535" s="233"/>
    </row>
    <row r="13536" spans="17:34" x14ac:dyDescent="0.35">
      <c r="Q13536" s="218"/>
      <c r="AH13536" s="233"/>
    </row>
    <row r="13537" spans="17:34" x14ac:dyDescent="0.35">
      <c r="Q13537" s="218"/>
      <c r="AH13537" s="233"/>
    </row>
    <row r="13538" spans="17:34" x14ac:dyDescent="0.35">
      <c r="Q13538" s="218"/>
      <c r="AH13538" s="233"/>
    </row>
    <row r="13539" spans="17:34" x14ac:dyDescent="0.35">
      <c r="Q13539" s="218"/>
      <c r="AH13539" s="233"/>
    </row>
    <row r="13540" spans="17:34" x14ac:dyDescent="0.35">
      <c r="Q13540" s="218"/>
      <c r="AH13540" s="233"/>
    </row>
    <row r="13541" spans="17:34" x14ac:dyDescent="0.35">
      <c r="Q13541" s="218"/>
      <c r="AH13541" s="233"/>
    </row>
    <row r="13542" spans="17:34" x14ac:dyDescent="0.35">
      <c r="Q13542" s="218"/>
      <c r="AH13542" s="233"/>
    </row>
    <row r="13543" spans="17:34" x14ac:dyDescent="0.35">
      <c r="Q13543" s="218"/>
      <c r="AH13543" s="233"/>
    </row>
    <row r="13544" spans="17:34" x14ac:dyDescent="0.35">
      <c r="Q13544" s="218"/>
      <c r="AH13544" s="233"/>
    </row>
    <row r="13545" spans="17:34" x14ac:dyDescent="0.35">
      <c r="Q13545" s="218"/>
      <c r="AH13545" s="233"/>
    </row>
    <row r="13546" spans="17:34" x14ac:dyDescent="0.35">
      <c r="Q13546" s="218"/>
      <c r="AH13546" s="233"/>
    </row>
    <row r="13547" spans="17:34" x14ac:dyDescent="0.35">
      <c r="Q13547" s="218"/>
      <c r="AH13547" s="233"/>
    </row>
    <row r="13548" spans="17:34" x14ac:dyDescent="0.35">
      <c r="Q13548" s="218"/>
      <c r="AH13548" s="233"/>
    </row>
    <row r="13549" spans="17:34" x14ac:dyDescent="0.35">
      <c r="Q13549" s="218"/>
      <c r="AH13549" s="233"/>
    </row>
    <row r="13550" spans="17:34" x14ac:dyDescent="0.35">
      <c r="Q13550" s="218"/>
      <c r="AH13550" s="233"/>
    </row>
    <row r="13551" spans="17:34" x14ac:dyDescent="0.35">
      <c r="Q13551" s="218"/>
      <c r="AH13551" s="233"/>
    </row>
    <row r="13552" spans="17:34" x14ac:dyDescent="0.35">
      <c r="Q13552" s="218"/>
      <c r="AH13552" s="233"/>
    </row>
    <row r="13553" spans="17:34" x14ac:dyDescent="0.35">
      <c r="Q13553" s="218"/>
      <c r="AH13553" s="233"/>
    </row>
    <row r="13554" spans="17:34" x14ac:dyDescent="0.35">
      <c r="Q13554" s="218"/>
      <c r="AH13554" s="233"/>
    </row>
    <row r="13555" spans="17:34" x14ac:dyDescent="0.35">
      <c r="Q13555" s="218"/>
      <c r="AH13555" s="233"/>
    </row>
    <row r="13556" spans="17:34" x14ac:dyDescent="0.35">
      <c r="Q13556" s="218"/>
      <c r="AH13556" s="233"/>
    </row>
    <row r="13557" spans="17:34" x14ac:dyDescent="0.35">
      <c r="Q13557" s="218"/>
      <c r="AH13557" s="233"/>
    </row>
    <row r="13558" spans="17:34" x14ac:dyDescent="0.35">
      <c r="Q13558" s="218"/>
      <c r="AH13558" s="233"/>
    </row>
    <row r="13559" spans="17:34" x14ac:dyDescent="0.35">
      <c r="Q13559" s="218"/>
      <c r="AH13559" s="233"/>
    </row>
    <row r="13560" spans="17:34" x14ac:dyDescent="0.35">
      <c r="Q13560" s="218"/>
      <c r="AH13560" s="233"/>
    </row>
    <row r="13561" spans="17:34" x14ac:dyDescent="0.35">
      <c r="Q13561" s="218"/>
      <c r="AH13561" s="233"/>
    </row>
    <row r="13562" spans="17:34" x14ac:dyDescent="0.35">
      <c r="Q13562" s="218"/>
      <c r="AH13562" s="233"/>
    </row>
    <row r="13563" spans="17:34" x14ac:dyDescent="0.35">
      <c r="Q13563" s="218"/>
      <c r="AH13563" s="233"/>
    </row>
    <row r="13564" spans="17:34" x14ac:dyDescent="0.35">
      <c r="Q13564" s="218"/>
      <c r="AH13564" s="233"/>
    </row>
    <row r="13565" spans="17:34" x14ac:dyDescent="0.35">
      <c r="Q13565" s="218"/>
      <c r="AH13565" s="233"/>
    </row>
    <row r="13566" spans="17:34" x14ac:dyDescent="0.35">
      <c r="Q13566" s="218"/>
      <c r="AH13566" s="233"/>
    </row>
    <row r="13567" spans="17:34" x14ac:dyDescent="0.35">
      <c r="Q13567" s="218"/>
      <c r="AH13567" s="233"/>
    </row>
    <row r="13568" spans="17:34" x14ac:dyDescent="0.35">
      <c r="Q13568" s="218"/>
      <c r="AH13568" s="233"/>
    </row>
    <row r="13569" spans="17:34" x14ac:dyDescent="0.35">
      <c r="Q13569" s="218"/>
      <c r="AH13569" s="233"/>
    </row>
    <row r="13570" spans="17:34" x14ac:dyDescent="0.35">
      <c r="Q13570" s="218"/>
      <c r="AH13570" s="233"/>
    </row>
    <row r="13571" spans="17:34" x14ac:dyDescent="0.35">
      <c r="Q13571" s="218"/>
      <c r="AH13571" s="233"/>
    </row>
    <row r="13572" spans="17:34" x14ac:dyDescent="0.35">
      <c r="Q13572" s="218"/>
      <c r="AH13572" s="233"/>
    </row>
    <row r="13573" spans="17:34" x14ac:dyDescent="0.35">
      <c r="Q13573" s="218"/>
      <c r="AH13573" s="233"/>
    </row>
    <row r="13574" spans="17:34" x14ac:dyDescent="0.35">
      <c r="Q13574" s="218"/>
      <c r="AH13574" s="233"/>
    </row>
    <row r="13575" spans="17:34" x14ac:dyDescent="0.35">
      <c r="Q13575" s="218"/>
      <c r="AH13575" s="233"/>
    </row>
    <row r="13576" spans="17:34" x14ac:dyDescent="0.35">
      <c r="Q13576" s="218"/>
      <c r="AH13576" s="233"/>
    </row>
    <row r="13577" spans="17:34" x14ac:dyDescent="0.35">
      <c r="Q13577" s="218"/>
      <c r="AH13577" s="233"/>
    </row>
    <row r="13578" spans="17:34" x14ac:dyDescent="0.35">
      <c r="Q13578" s="218"/>
      <c r="AH13578" s="233"/>
    </row>
    <row r="13579" spans="17:34" x14ac:dyDescent="0.35">
      <c r="Q13579" s="218"/>
      <c r="AH13579" s="233"/>
    </row>
    <row r="13580" spans="17:34" x14ac:dyDescent="0.35">
      <c r="Q13580" s="218"/>
      <c r="AH13580" s="233"/>
    </row>
    <row r="13581" spans="17:34" x14ac:dyDescent="0.35">
      <c r="Q13581" s="218"/>
      <c r="AH13581" s="233"/>
    </row>
    <row r="13582" spans="17:34" x14ac:dyDescent="0.35">
      <c r="Q13582" s="218"/>
      <c r="AH13582" s="233"/>
    </row>
    <row r="13583" spans="17:34" x14ac:dyDescent="0.35">
      <c r="Q13583" s="218"/>
      <c r="AH13583" s="233"/>
    </row>
    <row r="13584" spans="17:34" x14ac:dyDescent="0.35">
      <c r="Q13584" s="218"/>
      <c r="AH13584" s="233"/>
    </row>
    <row r="13585" spans="17:34" x14ac:dyDescent="0.35">
      <c r="Q13585" s="218"/>
      <c r="AH13585" s="233"/>
    </row>
    <row r="13586" spans="17:34" x14ac:dyDescent="0.35">
      <c r="Q13586" s="218"/>
      <c r="AH13586" s="233"/>
    </row>
    <row r="13587" spans="17:34" x14ac:dyDescent="0.35">
      <c r="Q13587" s="218"/>
      <c r="AH13587" s="233"/>
    </row>
    <row r="13588" spans="17:34" x14ac:dyDescent="0.35">
      <c r="Q13588" s="218"/>
      <c r="AH13588" s="233"/>
    </row>
    <row r="13589" spans="17:34" x14ac:dyDescent="0.35">
      <c r="Q13589" s="218"/>
      <c r="AH13589" s="233"/>
    </row>
    <row r="13590" spans="17:34" x14ac:dyDescent="0.35">
      <c r="Q13590" s="218"/>
      <c r="AH13590" s="233"/>
    </row>
    <row r="13591" spans="17:34" x14ac:dyDescent="0.35">
      <c r="Q13591" s="218"/>
      <c r="AH13591" s="233"/>
    </row>
    <row r="13592" spans="17:34" x14ac:dyDescent="0.35">
      <c r="Q13592" s="218"/>
      <c r="AH13592" s="233"/>
    </row>
    <row r="13593" spans="17:34" x14ac:dyDescent="0.35">
      <c r="Q13593" s="218"/>
      <c r="AH13593" s="233"/>
    </row>
    <row r="13594" spans="17:34" x14ac:dyDescent="0.35">
      <c r="Q13594" s="218"/>
      <c r="AH13594" s="233"/>
    </row>
    <row r="13595" spans="17:34" x14ac:dyDescent="0.35">
      <c r="Q13595" s="218"/>
      <c r="AH13595" s="233"/>
    </row>
    <row r="13596" spans="17:34" x14ac:dyDescent="0.35">
      <c r="Q13596" s="218"/>
      <c r="AH13596" s="233"/>
    </row>
    <row r="13597" spans="17:34" x14ac:dyDescent="0.35">
      <c r="Q13597" s="218"/>
      <c r="AH13597" s="233"/>
    </row>
    <row r="13598" spans="17:34" x14ac:dyDescent="0.35">
      <c r="Q13598" s="218"/>
      <c r="AH13598" s="233"/>
    </row>
    <row r="13599" spans="17:34" x14ac:dyDescent="0.35">
      <c r="Q13599" s="218"/>
      <c r="AH13599" s="233"/>
    </row>
    <row r="13600" spans="17:34" x14ac:dyDescent="0.35">
      <c r="Q13600" s="218"/>
      <c r="AH13600" s="233"/>
    </row>
    <row r="13601" spans="17:34" x14ac:dyDescent="0.35">
      <c r="Q13601" s="218"/>
      <c r="AH13601" s="233"/>
    </row>
    <row r="13602" spans="17:34" x14ac:dyDescent="0.35">
      <c r="Q13602" s="218"/>
      <c r="AH13602" s="233"/>
    </row>
    <row r="13603" spans="17:34" x14ac:dyDescent="0.35">
      <c r="Q13603" s="218"/>
      <c r="AH13603" s="233"/>
    </row>
    <row r="13604" spans="17:34" x14ac:dyDescent="0.35">
      <c r="Q13604" s="218"/>
      <c r="AH13604" s="233"/>
    </row>
    <row r="13605" spans="17:34" x14ac:dyDescent="0.35">
      <c r="Q13605" s="218"/>
      <c r="AH13605" s="233"/>
    </row>
    <row r="13606" spans="17:34" x14ac:dyDescent="0.35">
      <c r="Q13606" s="218"/>
      <c r="AH13606" s="233"/>
    </row>
    <row r="13607" spans="17:34" x14ac:dyDescent="0.35">
      <c r="Q13607" s="218"/>
      <c r="AH13607" s="233"/>
    </row>
    <row r="13608" spans="17:34" x14ac:dyDescent="0.35">
      <c r="Q13608" s="218"/>
      <c r="AH13608" s="233"/>
    </row>
    <row r="13609" spans="17:34" x14ac:dyDescent="0.35">
      <c r="Q13609" s="218"/>
      <c r="AH13609" s="233"/>
    </row>
    <row r="13610" spans="17:34" x14ac:dyDescent="0.35">
      <c r="Q13610" s="218"/>
      <c r="AH13610" s="233"/>
    </row>
    <row r="13611" spans="17:34" x14ac:dyDescent="0.35">
      <c r="Q13611" s="218"/>
      <c r="AH13611" s="233"/>
    </row>
    <row r="13612" spans="17:34" x14ac:dyDescent="0.35">
      <c r="Q13612" s="218"/>
      <c r="AH13612" s="233"/>
    </row>
    <row r="13613" spans="17:34" x14ac:dyDescent="0.35">
      <c r="Q13613" s="218"/>
      <c r="AH13613" s="233"/>
    </row>
    <row r="13614" spans="17:34" x14ac:dyDescent="0.35">
      <c r="Q13614" s="218"/>
      <c r="AH13614" s="233"/>
    </row>
    <row r="13615" spans="17:34" x14ac:dyDescent="0.35">
      <c r="Q13615" s="218"/>
      <c r="AH13615" s="233"/>
    </row>
    <row r="13616" spans="17:34" x14ac:dyDescent="0.35">
      <c r="Q13616" s="218"/>
      <c r="AH13616" s="233"/>
    </row>
    <row r="13617" spans="17:34" x14ac:dyDescent="0.35">
      <c r="Q13617" s="218"/>
      <c r="AH13617" s="233"/>
    </row>
    <row r="13618" spans="17:34" x14ac:dyDescent="0.35">
      <c r="Q13618" s="218"/>
      <c r="AH13618" s="233"/>
    </row>
    <row r="13619" spans="17:34" x14ac:dyDescent="0.35">
      <c r="Q13619" s="218"/>
      <c r="AH13619" s="233"/>
    </row>
    <row r="13620" spans="17:34" x14ac:dyDescent="0.35">
      <c r="Q13620" s="218"/>
      <c r="AH13620" s="233"/>
    </row>
    <row r="13621" spans="17:34" x14ac:dyDescent="0.35">
      <c r="Q13621" s="218"/>
      <c r="AH13621" s="233"/>
    </row>
    <row r="13622" spans="17:34" x14ac:dyDescent="0.35">
      <c r="Q13622" s="218"/>
      <c r="AH13622" s="233"/>
    </row>
    <row r="13623" spans="17:34" x14ac:dyDescent="0.35">
      <c r="Q13623" s="218"/>
      <c r="AH13623" s="233"/>
    </row>
    <row r="13624" spans="17:34" x14ac:dyDescent="0.35">
      <c r="Q13624" s="218"/>
      <c r="AH13624" s="233"/>
    </row>
    <row r="13625" spans="17:34" x14ac:dyDescent="0.35">
      <c r="Q13625" s="218"/>
      <c r="AH13625" s="233"/>
    </row>
    <row r="13626" spans="17:34" x14ac:dyDescent="0.35">
      <c r="Q13626" s="218"/>
      <c r="AH13626" s="233"/>
    </row>
    <row r="13627" spans="17:34" x14ac:dyDescent="0.35">
      <c r="Q13627" s="218"/>
      <c r="AH13627" s="233"/>
    </row>
    <row r="13628" spans="17:34" x14ac:dyDescent="0.35">
      <c r="Q13628" s="218"/>
      <c r="AH13628" s="233"/>
    </row>
    <row r="13629" spans="17:34" x14ac:dyDescent="0.35">
      <c r="Q13629" s="218"/>
      <c r="AH13629" s="233"/>
    </row>
    <row r="13630" spans="17:34" x14ac:dyDescent="0.35">
      <c r="Q13630" s="218"/>
      <c r="AH13630" s="233"/>
    </row>
    <row r="13631" spans="17:34" x14ac:dyDescent="0.35">
      <c r="Q13631" s="218"/>
      <c r="AH13631" s="233"/>
    </row>
    <row r="13632" spans="17:34" x14ac:dyDescent="0.35">
      <c r="Q13632" s="218"/>
      <c r="AH13632" s="233"/>
    </row>
    <row r="13633" spans="17:34" x14ac:dyDescent="0.35">
      <c r="Q13633" s="218"/>
      <c r="AH13633" s="233"/>
    </row>
    <row r="13634" spans="17:34" x14ac:dyDescent="0.35">
      <c r="Q13634" s="218"/>
      <c r="AH13634" s="233"/>
    </row>
    <row r="13635" spans="17:34" x14ac:dyDescent="0.35">
      <c r="Q13635" s="218"/>
      <c r="AH13635" s="233"/>
    </row>
    <row r="13636" spans="17:34" x14ac:dyDescent="0.35">
      <c r="Q13636" s="218"/>
      <c r="AH13636" s="233"/>
    </row>
    <row r="13637" spans="17:34" x14ac:dyDescent="0.35">
      <c r="Q13637" s="218"/>
      <c r="AH13637" s="233"/>
    </row>
    <row r="13638" spans="17:34" x14ac:dyDescent="0.35">
      <c r="Q13638" s="218"/>
      <c r="AH13638" s="233"/>
    </row>
    <row r="13639" spans="17:34" x14ac:dyDescent="0.35">
      <c r="Q13639" s="218"/>
      <c r="AH13639" s="233"/>
    </row>
    <row r="13640" spans="17:34" x14ac:dyDescent="0.35">
      <c r="Q13640" s="218"/>
      <c r="AH13640" s="233"/>
    </row>
    <row r="13641" spans="17:34" x14ac:dyDescent="0.35">
      <c r="Q13641" s="218"/>
      <c r="AH13641" s="233"/>
    </row>
    <row r="13642" spans="17:34" x14ac:dyDescent="0.35">
      <c r="Q13642" s="218"/>
      <c r="AH13642" s="233"/>
    </row>
    <row r="13643" spans="17:34" x14ac:dyDescent="0.35">
      <c r="Q13643" s="218"/>
      <c r="AH13643" s="233"/>
    </row>
    <row r="13644" spans="17:34" x14ac:dyDescent="0.35">
      <c r="Q13644" s="218"/>
      <c r="AH13644" s="233"/>
    </row>
    <row r="13645" spans="17:34" x14ac:dyDescent="0.35">
      <c r="Q13645" s="218"/>
      <c r="AH13645" s="233"/>
    </row>
    <row r="13646" spans="17:34" x14ac:dyDescent="0.35">
      <c r="Q13646" s="218"/>
      <c r="AH13646" s="233"/>
    </row>
    <row r="13647" spans="17:34" x14ac:dyDescent="0.35">
      <c r="Q13647" s="218"/>
      <c r="AH13647" s="233"/>
    </row>
    <row r="13648" spans="17:34" x14ac:dyDescent="0.35">
      <c r="Q13648" s="218"/>
      <c r="AH13648" s="233"/>
    </row>
    <row r="13649" spans="17:34" x14ac:dyDescent="0.35">
      <c r="Q13649" s="218"/>
      <c r="AH13649" s="233"/>
    </row>
    <row r="13650" spans="17:34" x14ac:dyDescent="0.35">
      <c r="Q13650" s="218"/>
      <c r="AH13650" s="233"/>
    </row>
    <row r="13651" spans="17:34" x14ac:dyDescent="0.35">
      <c r="Q13651" s="218"/>
      <c r="AH13651" s="233"/>
    </row>
    <row r="13652" spans="17:34" x14ac:dyDescent="0.35">
      <c r="Q13652" s="218"/>
      <c r="AH13652" s="233"/>
    </row>
    <row r="13653" spans="17:34" x14ac:dyDescent="0.35">
      <c r="Q13653" s="218"/>
      <c r="AH13653" s="233"/>
    </row>
    <row r="13654" spans="17:34" x14ac:dyDescent="0.35">
      <c r="Q13654" s="218"/>
      <c r="AH13654" s="233"/>
    </row>
    <row r="13655" spans="17:34" x14ac:dyDescent="0.35">
      <c r="Q13655" s="218"/>
      <c r="AH13655" s="233"/>
    </row>
    <row r="13656" spans="17:34" x14ac:dyDescent="0.35">
      <c r="Q13656" s="218"/>
      <c r="AH13656" s="233"/>
    </row>
    <row r="13657" spans="17:34" x14ac:dyDescent="0.35">
      <c r="Q13657" s="218"/>
      <c r="AH13657" s="233"/>
    </row>
    <row r="13658" spans="17:34" x14ac:dyDescent="0.35">
      <c r="Q13658" s="218"/>
      <c r="AH13658" s="233"/>
    </row>
    <row r="13659" spans="17:34" x14ac:dyDescent="0.35">
      <c r="Q13659" s="218"/>
      <c r="AH13659" s="233"/>
    </row>
    <row r="13660" spans="17:34" x14ac:dyDescent="0.35">
      <c r="Q13660" s="218"/>
      <c r="AH13660" s="233"/>
    </row>
    <row r="13661" spans="17:34" x14ac:dyDescent="0.35">
      <c r="Q13661" s="218"/>
      <c r="AH13661" s="233"/>
    </row>
    <row r="13662" spans="17:34" x14ac:dyDescent="0.35">
      <c r="Q13662" s="218"/>
      <c r="AH13662" s="233"/>
    </row>
    <row r="13663" spans="17:34" x14ac:dyDescent="0.35">
      <c r="Q13663" s="218"/>
      <c r="AH13663" s="233"/>
    </row>
    <row r="13664" spans="17:34" x14ac:dyDescent="0.35">
      <c r="Q13664" s="218"/>
      <c r="AH13664" s="233"/>
    </row>
    <row r="13665" spans="17:34" x14ac:dyDescent="0.35">
      <c r="Q13665" s="218"/>
      <c r="AH13665" s="233"/>
    </row>
    <row r="13666" spans="17:34" x14ac:dyDescent="0.35">
      <c r="Q13666" s="218"/>
      <c r="AH13666" s="233"/>
    </row>
    <row r="13667" spans="17:34" x14ac:dyDescent="0.35">
      <c r="Q13667" s="218"/>
      <c r="AH13667" s="233"/>
    </row>
    <row r="13668" spans="17:34" x14ac:dyDescent="0.35">
      <c r="Q13668" s="218"/>
      <c r="AH13668" s="233"/>
    </row>
    <row r="13669" spans="17:34" x14ac:dyDescent="0.35">
      <c r="Q13669" s="218"/>
      <c r="AH13669" s="233"/>
    </row>
    <row r="13670" spans="17:34" x14ac:dyDescent="0.35">
      <c r="Q13670" s="218"/>
      <c r="AH13670" s="233"/>
    </row>
    <row r="13671" spans="17:34" x14ac:dyDescent="0.35">
      <c r="Q13671" s="218"/>
      <c r="AH13671" s="233"/>
    </row>
    <row r="13672" spans="17:34" x14ac:dyDescent="0.35">
      <c r="Q13672" s="218"/>
      <c r="AH13672" s="233"/>
    </row>
    <row r="13673" spans="17:34" x14ac:dyDescent="0.35">
      <c r="Q13673" s="218"/>
      <c r="AH13673" s="233"/>
    </row>
    <row r="13674" spans="17:34" x14ac:dyDescent="0.35">
      <c r="Q13674" s="218"/>
      <c r="AH13674" s="233"/>
    </row>
    <row r="13675" spans="17:34" x14ac:dyDescent="0.35">
      <c r="Q13675" s="218"/>
      <c r="AH13675" s="233"/>
    </row>
    <row r="13676" spans="17:34" x14ac:dyDescent="0.35">
      <c r="Q13676" s="218"/>
      <c r="AH13676" s="233"/>
    </row>
    <row r="13677" spans="17:34" x14ac:dyDescent="0.35">
      <c r="Q13677" s="218"/>
      <c r="AH13677" s="233"/>
    </row>
    <row r="13678" spans="17:34" x14ac:dyDescent="0.35">
      <c r="Q13678" s="218"/>
      <c r="AH13678" s="233"/>
    </row>
    <row r="13679" spans="17:34" x14ac:dyDescent="0.35">
      <c r="Q13679" s="218"/>
      <c r="AH13679" s="233"/>
    </row>
    <row r="13680" spans="17:34" x14ac:dyDescent="0.35">
      <c r="Q13680" s="218"/>
      <c r="AH13680" s="233"/>
    </row>
    <row r="13681" spans="17:34" x14ac:dyDescent="0.35">
      <c r="Q13681" s="218"/>
      <c r="AH13681" s="233"/>
    </row>
    <row r="13682" spans="17:34" x14ac:dyDescent="0.35">
      <c r="Q13682" s="218"/>
      <c r="AH13682" s="233"/>
    </row>
    <row r="13683" spans="17:34" x14ac:dyDescent="0.35">
      <c r="Q13683" s="218"/>
      <c r="AH13683" s="233"/>
    </row>
    <row r="13684" spans="17:34" x14ac:dyDescent="0.35">
      <c r="Q13684" s="218"/>
      <c r="AH13684" s="233"/>
    </row>
    <row r="13685" spans="17:34" x14ac:dyDescent="0.35">
      <c r="Q13685" s="218"/>
      <c r="AH13685" s="233"/>
    </row>
    <row r="13686" spans="17:34" x14ac:dyDescent="0.35">
      <c r="Q13686" s="218"/>
      <c r="AH13686" s="233"/>
    </row>
    <row r="13687" spans="17:34" x14ac:dyDescent="0.35">
      <c r="Q13687" s="218"/>
      <c r="AH13687" s="233"/>
    </row>
    <row r="13688" spans="17:34" x14ac:dyDescent="0.35">
      <c r="Q13688" s="218"/>
      <c r="AH13688" s="233"/>
    </row>
    <row r="13689" spans="17:34" x14ac:dyDescent="0.35">
      <c r="Q13689" s="218"/>
      <c r="AH13689" s="233"/>
    </row>
    <row r="13690" spans="17:34" x14ac:dyDescent="0.35">
      <c r="Q13690" s="218"/>
      <c r="AH13690" s="233"/>
    </row>
    <row r="13691" spans="17:34" x14ac:dyDescent="0.35">
      <c r="Q13691" s="218"/>
      <c r="AH13691" s="233"/>
    </row>
    <row r="13692" spans="17:34" x14ac:dyDescent="0.35">
      <c r="Q13692" s="218"/>
      <c r="AH13692" s="233"/>
    </row>
    <row r="13693" spans="17:34" x14ac:dyDescent="0.35">
      <c r="Q13693" s="218"/>
      <c r="AH13693" s="233"/>
    </row>
    <row r="13694" spans="17:34" x14ac:dyDescent="0.35">
      <c r="Q13694" s="218"/>
      <c r="AH13694" s="233"/>
    </row>
    <row r="13695" spans="17:34" x14ac:dyDescent="0.35">
      <c r="Q13695" s="218"/>
      <c r="AH13695" s="233"/>
    </row>
    <row r="13696" spans="17:34" x14ac:dyDescent="0.35">
      <c r="Q13696" s="218"/>
      <c r="AH13696" s="233"/>
    </row>
    <row r="13697" spans="17:34" x14ac:dyDescent="0.35">
      <c r="Q13697" s="218"/>
      <c r="AH13697" s="233"/>
    </row>
    <row r="13698" spans="17:34" x14ac:dyDescent="0.35">
      <c r="Q13698" s="218"/>
      <c r="AH13698" s="233"/>
    </row>
    <row r="13699" spans="17:34" x14ac:dyDescent="0.35">
      <c r="Q13699" s="218"/>
      <c r="AH13699" s="233"/>
    </row>
    <row r="13700" spans="17:34" x14ac:dyDescent="0.35">
      <c r="Q13700" s="218"/>
      <c r="AH13700" s="233"/>
    </row>
    <row r="13701" spans="17:34" x14ac:dyDescent="0.35">
      <c r="Q13701" s="218"/>
      <c r="AH13701" s="233"/>
    </row>
    <row r="13702" spans="17:34" x14ac:dyDescent="0.35">
      <c r="Q13702" s="218"/>
      <c r="AH13702" s="233"/>
    </row>
    <row r="13703" spans="17:34" x14ac:dyDescent="0.35">
      <c r="Q13703" s="218"/>
      <c r="AH13703" s="233"/>
    </row>
    <row r="13704" spans="17:34" x14ac:dyDescent="0.35">
      <c r="Q13704" s="218"/>
      <c r="AH13704" s="233"/>
    </row>
    <row r="13705" spans="17:34" x14ac:dyDescent="0.35">
      <c r="Q13705" s="218"/>
      <c r="AH13705" s="233"/>
    </row>
    <row r="13706" spans="17:34" x14ac:dyDescent="0.35">
      <c r="Q13706" s="218"/>
      <c r="AH13706" s="233"/>
    </row>
    <row r="13707" spans="17:34" x14ac:dyDescent="0.35">
      <c r="Q13707" s="218"/>
      <c r="AH13707" s="233"/>
    </row>
    <row r="13708" spans="17:34" x14ac:dyDescent="0.35">
      <c r="Q13708" s="218"/>
      <c r="AH13708" s="233"/>
    </row>
    <row r="13709" spans="17:34" x14ac:dyDescent="0.35">
      <c r="Q13709" s="218"/>
      <c r="AH13709" s="233"/>
    </row>
    <row r="13710" spans="17:34" x14ac:dyDescent="0.35">
      <c r="Q13710" s="218"/>
      <c r="AH13710" s="233"/>
    </row>
    <row r="13711" spans="17:34" x14ac:dyDescent="0.35">
      <c r="Q13711" s="218"/>
      <c r="AH13711" s="233"/>
    </row>
    <row r="13712" spans="17:34" x14ac:dyDescent="0.35">
      <c r="Q13712" s="218"/>
      <c r="AH13712" s="233"/>
    </row>
    <row r="13713" spans="17:34" x14ac:dyDescent="0.35">
      <c r="Q13713" s="218"/>
      <c r="AH13713" s="233"/>
    </row>
    <row r="13714" spans="17:34" x14ac:dyDescent="0.35">
      <c r="Q13714" s="218"/>
      <c r="AH13714" s="233"/>
    </row>
    <row r="13715" spans="17:34" x14ac:dyDescent="0.35">
      <c r="Q13715" s="218"/>
      <c r="AH13715" s="233"/>
    </row>
    <row r="13716" spans="17:34" x14ac:dyDescent="0.35">
      <c r="Q13716" s="218"/>
      <c r="AH13716" s="233"/>
    </row>
    <row r="13717" spans="17:34" x14ac:dyDescent="0.35">
      <c r="Q13717" s="218"/>
      <c r="AH13717" s="233"/>
    </row>
    <row r="13718" spans="17:34" x14ac:dyDescent="0.35">
      <c r="Q13718" s="218"/>
      <c r="AH13718" s="233"/>
    </row>
    <row r="13719" spans="17:34" x14ac:dyDescent="0.35">
      <c r="Q13719" s="218"/>
      <c r="AH13719" s="233"/>
    </row>
    <row r="13720" spans="17:34" x14ac:dyDescent="0.35">
      <c r="Q13720" s="218"/>
      <c r="AH13720" s="233"/>
    </row>
    <row r="13721" spans="17:34" x14ac:dyDescent="0.35">
      <c r="Q13721" s="218"/>
      <c r="AH13721" s="233"/>
    </row>
    <row r="13722" spans="17:34" x14ac:dyDescent="0.35">
      <c r="Q13722" s="218"/>
      <c r="AH13722" s="233"/>
    </row>
    <row r="13723" spans="17:34" x14ac:dyDescent="0.35">
      <c r="Q13723" s="218"/>
      <c r="AH13723" s="233"/>
    </row>
    <row r="13724" spans="17:34" x14ac:dyDescent="0.35">
      <c r="Q13724" s="218"/>
      <c r="AH13724" s="233"/>
    </row>
    <row r="13725" spans="17:34" x14ac:dyDescent="0.35">
      <c r="Q13725" s="218"/>
      <c r="AH13725" s="233"/>
    </row>
    <row r="13726" spans="17:34" x14ac:dyDescent="0.35">
      <c r="Q13726" s="218"/>
      <c r="AH13726" s="233"/>
    </row>
    <row r="13727" spans="17:34" x14ac:dyDescent="0.35">
      <c r="Q13727" s="218"/>
      <c r="AH13727" s="233"/>
    </row>
    <row r="13728" spans="17:34" x14ac:dyDescent="0.35">
      <c r="Q13728" s="218"/>
      <c r="AH13728" s="233"/>
    </row>
    <row r="13729" spans="17:34" x14ac:dyDescent="0.35">
      <c r="Q13729" s="218"/>
      <c r="AH13729" s="233"/>
    </row>
    <row r="13730" spans="17:34" x14ac:dyDescent="0.35">
      <c r="Q13730" s="218"/>
      <c r="AH13730" s="233"/>
    </row>
    <row r="13731" spans="17:34" x14ac:dyDescent="0.35">
      <c r="Q13731" s="218"/>
      <c r="AH13731" s="233"/>
    </row>
    <row r="13732" spans="17:34" x14ac:dyDescent="0.35">
      <c r="Q13732" s="218"/>
      <c r="AH13732" s="233"/>
    </row>
    <row r="13733" spans="17:34" x14ac:dyDescent="0.35">
      <c r="Q13733" s="218"/>
      <c r="AH13733" s="233"/>
    </row>
    <row r="13734" spans="17:34" x14ac:dyDescent="0.35">
      <c r="Q13734" s="218"/>
      <c r="AH13734" s="233"/>
    </row>
    <row r="13735" spans="17:34" x14ac:dyDescent="0.35">
      <c r="Q13735" s="218"/>
      <c r="AH13735" s="233"/>
    </row>
    <row r="13736" spans="17:34" x14ac:dyDescent="0.35">
      <c r="Q13736" s="218"/>
      <c r="AH13736" s="233"/>
    </row>
    <row r="13737" spans="17:34" x14ac:dyDescent="0.35">
      <c r="Q13737" s="218"/>
      <c r="AH13737" s="233"/>
    </row>
    <row r="13738" spans="17:34" x14ac:dyDescent="0.35">
      <c r="Q13738" s="218"/>
      <c r="AH13738" s="233"/>
    </row>
    <row r="13739" spans="17:34" x14ac:dyDescent="0.35">
      <c r="Q13739" s="218"/>
      <c r="AH13739" s="233"/>
    </row>
    <row r="13740" spans="17:34" x14ac:dyDescent="0.35">
      <c r="Q13740" s="218"/>
      <c r="AH13740" s="233"/>
    </row>
    <row r="13741" spans="17:34" x14ac:dyDescent="0.35">
      <c r="Q13741" s="218"/>
      <c r="AH13741" s="233"/>
    </row>
    <row r="13742" spans="17:34" x14ac:dyDescent="0.35">
      <c r="Q13742" s="218"/>
      <c r="AH13742" s="233"/>
    </row>
    <row r="13743" spans="17:34" x14ac:dyDescent="0.35">
      <c r="Q13743" s="218"/>
      <c r="AH13743" s="233"/>
    </row>
    <row r="13744" spans="17:34" x14ac:dyDescent="0.35">
      <c r="Q13744" s="218"/>
      <c r="AH13744" s="233"/>
    </row>
    <row r="13745" spans="17:34" x14ac:dyDescent="0.35">
      <c r="Q13745" s="218"/>
      <c r="AH13745" s="233"/>
    </row>
    <row r="13746" spans="17:34" x14ac:dyDescent="0.35">
      <c r="Q13746" s="218"/>
      <c r="AH13746" s="233"/>
    </row>
    <row r="13747" spans="17:34" x14ac:dyDescent="0.35">
      <c r="Q13747" s="218"/>
      <c r="AH13747" s="233"/>
    </row>
    <row r="13748" spans="17:34" x14ac:dyDescent="0.35">
      <c r="Q13748" s="218"/>
      <c r="AH13748" s="233"/>
    </row>
    <row r="13749" spans="17:34" x14ac:dyDescent="0.35">
      <c r="Q13749" s="218"/>
      <c r="AH13749" s="233"/>
    </row>
    <row r="13750" spans="17:34" x14ac:dyDescent="0.35">
      <c r="Q13750" s="218"/>
      <c r="AH13750" s="233"/>
    </row>
    <row r="13751" spans="17:34" x14ac:dyDescent="0.35">
      <c r="Q13751" s="218"/>
      <c r="AH13751" s="233"/>
    </row>
    <row r="13752" spans="17:34" x14ac:dyDescent="0.35">
      <c r="Q13752" s="218"/>
      <c r="AH13752" s="233"/>
    </row>
    <row r="13753" spans="17:34" x14ac:dyDescent="0.35">
      <c r="Q13753" s="218"/>
      <c r="AH13753" s="233"/>
    </row>
    <row r="13754" spans="17:34" x14ac:dyDescent="0.35">
      <c r="Q13754" s="218"/>
      <c r="AH13754" s="233"/>
    </row>
    <row r="13755" spans="17:34" x14ac:dyDescent="0.35">
      <c r="Q13755" s="218"/>
      <c r="AH13755" s="233"/>
    </row>
    <row r="13756" spans="17:34" x14ac:dyDescent="0.35">
      <c r="Q13756" s="218"/>
      <c r="AH13756" s="233"/>
    </row>
    <row r="13757" spans="17:34" x14ac:dyDescent="0.35">
      <c r="Q13757" s="218"/>
      <c r="AH13757" s="233"/>
    </row>
    <row r="13758" spans="17:34" x14ac:dyDescent="0.35">
      <c r="Q13758" s="218"/>
      <c r="AH13758" s="233"/>
    </row>
    <row r="13759" spans="17:34" x14ac:dyDescent="0.35">
      <c r="Q13759" s="218"/>
      <c r="AH13759" s="233"/>
    </row>
    <row r="13760" spans="17:34" x14ac:dyDescent="0.35">
      <c r="Q13760" s="218"/>
      <c r="AH13760" s="233"/>
    </row>
    <row r="13761" spans="17:34" x14ac:dyDescent="0.35">
      <c r="Q13761" s="218"/>
      <c r="AH13761" s="233"/>
    </row>
    <row r="13762" spans="17:34" x14ac:dyDescent="0.35">
      <c r="Q13762" s="218"/>
      <c r="AH13762" s="233"/>
    </row>
    <row r="13763" spans="17:34" x14ac:dyDescent="0.35">
      <c r="Q13763" s="218"/>
      <c r="AH13763" s="233"/>
    </row>
    <row r="13764" spans="17:34" x14ac:dyDescent="0.35">
      <c r="Q13764" s="218"/>
      <c r="AH13764" s="233"/>
    </row>
    <row r="13765" spans="17:34" x14ac:dyDescent="0.35">
      <c r="Q13765" s="218"/>
      <c r="AH13765" s="233"/>
    </row>
    <row r="13766" spans="17:34" x14ac:dyDescent="0.35">
      <c r="Q13766" s="218"/>
      <c r="AH13766" s="233"/>
    </row>
    <row r="13767" spans="17:34" x14ac:dyDescent="0.35">
      <c r="Q13767" s="218"/>
      <c r="AH13767" s="233"/>
    </row>
    <row r="13768" spans="17:34" x14ac:dyDescent="0.35">
      <c r="Q13768" s="218"/>
      <c r="AH13768" s="233"/>
    </row>
    <row r="13769" spans="17:34" x14ac:dyDescent="0.35">
      <c r="Q13769" s="218"/>
      <c r="AH13769" s="233"/>
    </row>
    <row r="13770" spans="17:34" x14ac:dyDescent="0.35">
      <c r="Q13770" s="218"/>
      <c r="AH13770" s="233"/>
    </row>
    <row r="13771" spans="17:34" x14ac:dyDescent="0.35">
      <c r="Q13771" s="218"/>
      <c r="AH13771" s="233"/>
    </row>
    <row r="13772" spans="17:34" x14ac:dyDescent="0.35">
      <c r="Q13772" s="218"/>
      <c r="AH13772" s="233"/>
    </row>
    <row r="13773" spans="17:34" x14ac:dyDescent="0.35">
      <c r="Q13773" s="218"/>
      <c r="AH13773" s="233"/>
    </row>
    <row r="13774" spans="17:34" x14ac:dyDescent="0.35">
      <c r="Q13774" s="218"/>
      <c r="AH13774" s="233"/>
    </row>
    <row r="13775" spans="17:34" x14ac:dyDescent="0.35">
      <c r="Q13775" s="218"/>
      <c r="AH13775" s="233"/>
    </row>
    <row r="13776" spans="17:34" x14ac:dyDescent="0.35">
      <c r="Q13776" s="218"/>
      <c r="AH13776" s="233"/>
    </row>
    <row r="13777" spans="17:34" x14ac:dyDescent="0.35">
      <c r="Q13777" s="218"/>
      <c r="AH13777" s="233"/>
    </row>
    <row r="13778" spans="17:34" x14ac:dyDescent="0.35">
      <c r="Q13778" s="218"/>
      <c r="AH13778" s="233"/>
    </row>
    <row r="13779" spans="17:34" x14ac:dyDescent="0.35">
      <c r="Q13779" s="218"/>
      <c r="AH13779" s="233"/>
    </row>
    <row r="13780" spans="17:34" x14ac:dyDescent="0.35">
      <c r="Q13780" s="218"/>
      <c r="AH13780" s="233"/>
    </row>
    <row r="13781" spans="17:34" x14ac:dyDescent="0.35">
      <c r="Q13781" s="218"/>
      <c r="AH13781" s="233"/>
    </row>
    <row r="13782" spans="17:34" x14ac:dyDescent="0.35">
      <c r="Q13782" s="218"/>
      <c r="AH13782" s="233"/>
    </row>
    <row r="13783" spans="17:34" x14ac:dyDescent="0.35">
      <c r="Q13783" s="218"/>
      <c r="AH13783" s="233"/>
    </row>
    <row r="13784" spans="17:34" x14ac:dyDescent="0.35">
      <c r="Q13784" s="218"/>
      <c r="AH13784" s="233"/>
    </row>
    <row r="13785" spans="17:34" x14ac:dyDescent="0.35">
      <c r="Q13785" s="218"/>
      <c r="AH13785" s="233"/>
    </row>
    <row r="13786" spans="17:34" x14ac:dyDescent="0.35">
      <c r="Q13786" s="218"/>
      <c r="AH13786" s="233"/>
    </row>
    <row r="13787" spans="17:34" x14ac:dyDescent="0.35">
      <c r="Q13787" s="218"/>
      <c r="AH13787" s="233"/>
    </row>
    <row r="13788" spans="17:34" x14ac:dyDescent="0.35">
      <c r="Q13788" s="218"/>
      <c r="AH13788" s="233"/>
    </row>
    <row r="13789" spans="17:34" x14ac:dyDescent="0.35">
      <c r="Q13789" s="218"/>
      <c r="AH13789" s="233"/>
    </row>
    <row r="13790" spans="17:34" x14ac:dyDescent="0.35">
      <c r="Q13790" s="218"/>
      <c r="AH13790" s="233"/>
    </row>
    <row r="13791" spans="17:34" x14ac:dyDescent="0.35">
      <c r="Q13791" s="218"/>
      <c r="AH13791" s="233"/>
    </row>
    <row r="13792" spans="17:34" x14ac:dyDescent="0.35">
      <c r="Q13792" s="218"/>
      <c r="AH13792" s="233"/>
    </row>
    <row r="13793" spans="17:34" x14ac:dyDescent="0.35">
      <c r="Q13793" s="218"/>
      <c r="AH13793" s="233"/>
    </row>
    <row r="13794" spans="17:34" x14ac:dyDescent="0.35">
      <c r="Q13794" s="218"/>
      <c r="AH13794" s="233"/>
    </row>
    <row r="13795" spans="17:34" x14ac:dyDescent="0.35">
      <c r="Q13795" s="218"/>
      <c r="AH13795" s="233"/>
    </row>
    <row r="13796" spans="17:34" x14ac:dyDescent="0.35">
      <c r="Q13796" s="218"/>
      <c r="AH13796" s="233"/>
    </row>
    <row r="13797" spans="17:34" x14ac:dyDescent="0.35">
      <c r="Q13797" s="218"/>
      <c r="AH13797" s="233"/>
    </row>
    <row r="13798" spans="17:34" x14ac:dyDescent="0.35">
      <c r="Q13798" s="218"/>
      <c r="AH13798" s="233"/>
    </row>
    <row r="13799" spans="17:34" x14ac:dyDescent="0.35">
      <c r="Q13799" s="218"/>
      <c r="AH13799" s="233"/>
    </row>
    <row r="13800" spans="17:34" x14ac:dyDescent="0.35">
      <c r="Q13800" s="218"/>
      <c r="AH13800" s="233"/>
    </row>
    <row r="13801" spans="17:34" x14ac:dyDescent="0.35">
      <c r="Q13801" s="218"/>
      <c r="AH13801" s="233"/>
    </row>
    <row r="13802" spans="17:34" x14ac:dyDescent="0.35">
      <c r="Q13802" s="218"/>
      <c r="AH13802" s="233"/>
    </row>
    <row r="13803" spans="17:34" x14ac:dyDescent="0.35">
      <c r="Q13803" s="218"/>
      <c r="AH13803" s="233"/>
    </row>
    <row r="13804" spans="17:34" x14ac:dyDescent="0.35">
      <c r="Q13804" s="218"/>
      <c r="AH13804" s="233"/>
    </row>
    <row r="13805" spans="17:34" x14ac:dyDescent="0.35">
      <c r="Q13805" s="218"/>
      <c r="AH13805" s="233"/>
    </row>
    <row r="13806" spans="17:34" x14ac:dyDescent="0.35">
      <c r="Q13806" s="218"/>
      <c r="AH13806" s="233"/>
    </row>
    <row r="13807" spans="17:34" x14ac:dyDescent="0.35">
      <c r="Q13807" s="218"/>
      <c r="AH13807" s="233"/>
    </row>
    <row r="13808" spans="17:34" x14ac:dyDescent="0.35">
      <c r="Q13808" s="218"/>
      <c r="AH13808" s="233"/>
    </row>
    <row r="13809" spans="17:34" x14ac:dyDescent="0.35">
      <c r="Q13809" s="218"/>
      <c r="AH13809" s="233"/>
    </row>
    <row r="13810" spans="17:34" x14ac:dyDescent="0.35">
      <c r="Q13810" s="218"/>
      <c r="AH13810" s="233"/>
    </row>
    <row r="13811" spans="17:34" x14ac:dyDescent="0.35">
      <c r="Q13811" s="218"/>
      <c r="AH13811" s="233"/>
    </row>
    <row r="13812" spans="17:34" x14ac:dyDescent="0.35">
      <c r="Q13812" s="218"/>
      <c r="AH13812" s="233"/>
    </row>
    <row r="13813" spans="17:34" x14ac:dyDescent="0.35">
      <c r="Q13813" s="218"/>
      <c r="AH13813" s="233"/>
    </row>
    <row r="13814" spans="17:34" x14ac:dyDescent="0.35">
      <c r="Q13814" s="218"/>
      <c r="AH13814" s="233"/>
    </row>
    <row r="13815" spans="17:34" x14ac:dyDescent="0.35">
      <c r="Q13815" s="218"/>
      <c r="AH13815" s="233"/>
    </row>
    <row r="13816" spans="17:34" x14ac:dyDescent="0.35">
      <c r="Q13816" s="218"/>
      <c r="AH13816" s="233"/>
    </row>
    <row r="13817" spans="17:34" x14ac:dyDescent="0.35">
      <c r="Q13817" s="218"/>
      <c r="AH13817" s="233"/>
    </row>
    <row r="13818" spans="17:34" x14ac:dyDescent="0.35">
      <c r="Q13818" s="218"/>
      <c r="AH13818" s="233"/>
    </row>
    <row r="13819" spans="17:34" x14ac:dyDescent="0.35">
      <c r="Q13819" s="218"/>
      <c r="AH13819" s="233"/>
    </row>
    <row r="13820" spans="17:34" x14ac:dyDescent="0.35">
      <c r="Q13820" s="218"/>
      <c r="AH13820" s="233"/>
    </row>
    <row r="13821" spans="17:34" x14ac:dyDescent="0.35">
      <c r="Q13821" s="218"/>
      <c r="AH13821" s="233"/>
    </row>
    <row r="13822" spans="17:34" x14ac:dyDescent="0.35">
      <c r="Q13822" s="218"/>
      <c r="AH13822" s="233"/>
    </row>
    <row r="13823" spans="17:34" x14ac:dyDescent="0.35">
      <c r="Q13823" s="218"/>
      <c r="AH13823" s="233"/>
    </row>
    <row r="13824" spans="17:34" x14ac:dyDescent="0.35">
      <c r="Q13824" s="218"/>
      <c r="AH13824" s="233"/>
    </row>
    <row r="13825" spans="17:34" x14ac:dyDescent="0.35">
      <c r="Q13825" s="218"/>
      <c r="AH13825" s="233"/>
    </row>
    <row r="13826" spans="17:34" x14ac:dyDescent="0.35">
      <c r="Q13826" s="218"/>
      <c r="AH13826" s="233"/>
    </row>
    <row r="13827" spans="17:34" x14ac:dyDescent="0.35">
      <c r="Q13827" s="218"/>
      <c r="AH13827" s="233"/>
    </row>
    <row r="13828" spans="17:34" x14ac:dyDescent="0.35">
      <c r="Q13828" s="218"/>
      <c r="AH13828" s="233"/>
    </row>
    <row r="13829" spans="17:34" x14ac:dyDescent="0.35">
      <c r="Q13829" s="218"/>
      <c r="AH13829" s="233"/>
    </row>
    <row r="13830" spans="17:34" x14ac:dyDescent="0.35">
      <c r="Q13830" s="218"/>
      <c r="AH13830" s="233"/>
    </row>
    <row r="13831" spans="17:34" x14ac:dyDescent="0.35">
      <c r="Q13831" s="218"/>
      <c r="AH13831" s="233"/>
    </row>
    <row r="13832" spans="17:34" x14ac:dyDescent="0.35">
      <c r="Q13832" s="218"/>
      <c r="AH13832" s="233"/>
    </row>
    <row r="13833" spans="17:34" x14ac:dyDescent="0.35">
      <c r="Q13833" s="218"/>
      <c r="AH13833" s="233"/>
    </row>
    <row r="13834" spans="17:34" x14ac:dyDescent="0.35">
      <c r="Q13834" s="218"/>
      <c r="AH13834" s="233"/>
    </row>
    <row r="13835" spans="17:34" x14ac:dyDescent="0.35">
      <c r="Q13835" s="218"/>
      <c r="AH13835" s="233"/>
    </row>
    <row r="13836" spans="17:34" x14ac:dyDescent="0.35">
      <c r="Q13836" s="218"/>
      <c r="AH13836" s="233"/>
    </row>
    <row r="13837" spans="17:34" x14ac:dyDescent="0.35">
      <c r="Q13837" s="218"/>
      <c r="AH13837" s="233"/>
    </row>
    <row r="13838" spans="17:34" x14ac:dyDescent="0.35">
      <c r="Q13838" s="218"/>
      <c r="AH13838" s="233"/>
    </row>
    <row r="13839" spans="17:34" x14ac:dyDescent="0.35">
      <c r="Q13839" s="218"/>
      <c r="AH13839" s="233"/>
    </row>
    <row r="13840" spans="17:34" x14ac:dyDescent="0.35">
      <c r="Q13840" s="218"/>
      <c r="AH13840" s="233"/>
    </row>
    <row r="13841" spans="17:34" x14ac:dyDescent="0.35">
      <c r="Q13841" s="218"/>
      <c r="AH13841" s="233"/>
    </row>
    <row r="13842" spans="17:34" x14ac:dyDescent="0.35">
      <c r="Q13842" s="218"/>
      <c r="AH13842" s="233"/>
    </row>
    <row r="13843" spans="17:34" x14ac:dyDescent="0.35">
      <c r="Q13843" s="218"/>
      <c r="AH13843" s="233"/>
    </row>
    <row r="13844" spans="17:34" x14ac:dyDescent="0.35">
      <c r="Q13844" s="218"/>
      <c r="AH13844" s="233"/>
    </row>
    <row r="13845" spans="17:34" x14ac:dyDescent="0.35">
      <c r="Q13845" s="218"/>
      <c r="AH13845" s="233"/>
    </row>
    <row r="13846" spans="17:34" x14ac:dyDescent="0.35">
      <c r="Q13846" s="218"/>
      <c r="AH13846" s="233"/>
    </row>
    <row r="13847" spans="17:34" x14ac:dyDescent="0.35">
      <c r="Q13847" s="218"/>
      <c r="AH13847" s="233"/>
    </row>
    <row r="13848" spans="17:34" x14ac:dyDescent="0.35">
      <c r="Q13848" s="218"/>
      <c r="AH13848" s="233"/>
    </row>
    <row r="13849" spans="17:34" x14ac:dyDescent="0.35">
      <c r="Q13849" s="218"/>
      <c r="AH13849" s="233"/>
    </row>
    <row r="13850" spans="17:34" x14ac:dyDescent="0.35">
      <c r="Q13850" s="218"/>
      <c r="AH13850" s="233"/>
    </row>
    <row r="13851" spans="17:34" x14ac:dyDescent="0.35">
      <c r="Q13851" s="218"/>
      <c r="AH13851" s="233"/>
    </row>
    <row r="13852" spans="17:34" x14ac:dyDescent="0.35">
      <c r="Q13852" s="218"/>
      <c r="AH13852" s="233"/>
    </row>
    <row r="13853" spans="17:34" x14ac:dyDescent="0.35">
      <c r="Q13853" s="218"/>
      <c r="AH13853" s="233"/>
    </row>
    <row r="13854" spans="17:34" x14ac:dyDescent="0.35">
      <c r="Q13854" s="218"/>
      <c r="AH13854" s="233"/>
    </row>
    <row r="13855" spans="17:34" x14ac:dyDescent="0.35">
      <c r="Q13855" s="218"/>
      <c r="AH13855" s="233"/>
    </row>
    <row r="13856" spans="17:34" x14ac:dyDescent="0.35">
      <c r="Q13856" s="218"/>
      <c r="AH13856" s="233"/>
    </row>
    <row r="13857" spans="17:34" x14ac:dyDescent="0.35">
      <c r="Q13857" s="218"/>
      <c r="AH13857" s="233"/>
    </row>
    <row r="13858" spans="17:34" x14ac:dyDescent="0.35">
      <c r="Q13858" s="218"/>
      <c r="AH13858" s="233"/>
    </row>
    <row r="13859" spans="17:34" x14ac:dyDescent="0.35">
      <c r="Q13859" s="218"/>
      <c r="AH13859" s="233"/>
    </row>
    <row r="13860" spans="17:34" x14ac:dyDescent="0.35">
      <c r="Q13860" s="218"/>
      <c r="AH13860" s="233"/>
    </row>
    <row r="13861" spans="17:34" x14ac:dyDescent="0.35">
      <c r="Q13861" s="218"/>
      <c r="AH13861" s="233"/>
    </row>
    <row r="13862" spans="17:34" x14ac:dyDescent="0.35">
      <c r="Q13862" s="218"/>
      <c r="AH13862" s="233"/>
    </row>
    <row r="13863" spans="17:34" x14ac:dyDescent="0.35">
      <c r="Q13863" s="218"/>
      <c r="AH13863" s="233"/>
    </row>
    <row r="13864" spans="17:34" x14ac:dyDescent="0.35">
      <c r="Q13864" s="218"/>
      <c r="AH13864" s="233"/>
    </row>
    <row r="13865" spans="17:34" x14ac:dyDescent="0.35">
      <c r="Q13865" s="218"/>
      <c r="AH13865" s="233"/>
    </row>
    <row r="13866" spans="17:34" x14ac:dyDescent="0.35">
      <c r="Q13866" s="218"/>
      <c r="AH13866" s="233"/>
    </row>
    <row r="13867" spans="17:34" x14ac:dyDescent="0.35">
      <c r="Q13867" s="218"/>
      <c r="AH13867" s="233"/>
    </row>
    <row r="13868" spans="17:34" x14ac:dyDescent="0.35">
      <c r="Q13868" s="218"/>
      <c r="AH13868" s="233"/>
    </row>
    <row r="13869" spans="17:34" x14ac:dyDescent="0.35">
      <c r="Q13869" s="218"/>
      <c r="AH13869" s="233"/>
    </row>
    <row r="13870" spans="17:34" x14ac:dyDescent="0.35">
      <c r="Q13870" s="218"/>
      <c r="AH13870" s="233"/>
    </row>
    <row r="13871" spans="17:34" x14ac:dyDescent="0.35">
      <c r="Q13871" s="218"/>
      <c r="AH13871" s="233"/>
    </row>
    <row r="13872" spans="17:34" x14ac:dyDescent="0.35">
      <c r="Q13872" s="218"/>
      <c r="AH13872" s="233"/>
    </row>
    <row r="13873" spans="17:34" x14ac:dyDescent="0.35">
      <c r="Q13873" s="218"/>
      <c r="AH13873" s="233"/>
    </row>
    <row r="13874" spans="17:34" x14ac:dyDescent="0.35">
      <c r="Q13874" s="218"/>
      <c r="AH13874" s="233"/>
    </row>
    <row r="13875" spans="17:34" x14ac:dyDescent="0.35">
      <c r="Q13875" s="218"/>
      <c r="AH13875" s="233"/>
    </row>
    <row r="13876" spans="17:34" x14ac:dyDescent="0.35">
      <c r="Q13876" s="218"/>
      <c r="AH13876" s="233"/>
    </row>
    <row r="13877" spans="17:34" x14ac:dyDescent="0.35">
      <c r="Q13877" s="218"/>
      <c r="AH13877" s="233"/>
    </row>
    <row r="13878" spans="17:34" x14ac:dyDescent="0.35">
      <c r="Q13878" s="218"/>
      <c r="AH13878" s="233"/>
    </row>
    <row r="13879" spans="17:34" x14ac:dyDescent="0.35">
      <c r="Q13879" s="218"/>
      <c r="AH13879" s="233"/>
    </row>
    <row r="13880" spans="17:34" x14ac:dyDescent="0.35">
      <c r="Q13880" s="218"/>
      <c r="AH13880" s="233"/>
    </row>
    <row r="13881" spans="17:34" x14ac:dyDescent="0.35">
      <c r="Q13881" s="218"/>
      <c r="AH13881" s="233"/>
    </row>
    <row r="13882" spans="17:34" x14ac:dyDescent="0.35">
      <c r="Q13882" s="218"/>
      <c r="AH13882" s="233"/>
    </row>
    <row r="13883" spans="17:34" x14ac:dyDescent="0.35">
      <c r="Q13883" s="218"/>
      <c r="AH13883" s="233"/>
    </row>
    <row r="13884" spans="17:34" x14ac:dyDescent="0.35">
      <c r="Q13884" s="218"/>
      <c r="AH13884" s="233"/>
    </row>
    <row r="13885" spans="17:34" x14ac:dyDescent="0.35">
      <c r="Q13885" s="218"/>
      <c r="AH13885" s="233"/>
    </row>
    <row r="13886" spans="17:34" x14ac:dyDescent="0.35">
      <c r="Q13886" s="218"/>
      <c r="AH13886" s="233"/>
    </row>
    <row r="13887" spans="17:34" x14ac:dyDescent="0.35">
      <c r="Q13887" s="218"/>
      <c r="AH13887" s="233"/>
    </row>
    <row r="13888" spans="17:34" x14ac:dyDescent="0.35">
      <c r="Q13888" s="218"/>
      <c r="AH13888" s="233"/>
    </row>
    <row r="13889" spans="17:34" x14ac:dyDescent="0.35">
      <c r="Q13889" s="218"/>
      <c r="AH13889" s="233"/>
    </row>
    <row r="13890" spans="17:34" x14ac:dyDescent="0.35">
      <c r="Q13890" s="218"/>
      <c r="AH13890" s="233"/>
    </row>
    <row r="13891" spans="17:34" x14ac:dyDescent="0.35">
      <c r="Q13891" s="218"/>
      <c r="AH13891" s="233"/>
    </row>
    <row r="13892" spans="17:34" x14ac:dyDescent="0.35">
      <c r="Q13892" s="218"/>
      <c r="AH13892" s="233"/>
    </row>
    <row r="13893" spans="17:34" x14ac:dyDescent="0.35">
      <c r="Q13893" s="218"/>
      <c r="AH13893" s="233"/>
    </row>
    <row r="13894" spans="17:34" x14ac:dyDescent="0.35">
      <c r="Q13894" s="218"/>
      <c r="AH13894" s="233"/>
    </row>
    <row r="13895" spans="17:34" x14ac:dyDescent="0.35">
      <c r="Q13895" s="218"/>
      <c r="AH13895" s="233"/>
    </row>
    <row r="13896" spans="17:34" x14ac:dyDescent="0.35">
      <c r="Q13896" s="218"/>
      <c r="AH13896" s="233"/>
    </row>
    <row r="13897" spans="17:34" x14ac:dyDescent="0.35">
      <c r="Q13897" s="218"/>
      <c r="AH13897" s="233"/>
    </row>
    <row r="13898" spans="17:34" x14ac:dyDescent="0.35">
      <c r="Q13898" s="218"/>
      <c r="AH13898" s="233"/>
    </row>
    <row r="13899" spans="17:34" x14ac:dyDescent="0.35">
      <c r="Q13899" s="218"/>
      <c r="AH13899" s="233"/>
    </row>
    <row r="13900" spans="17:34" x14ac:dyDescent="0.35">
      <c r="Q13900" s="218"/>
      <c r="AH13900" s="233"/>
    </row>
    <row r="13901" spans="17:34" x14ac:dyDescent="0.35">
      <c r="Q13901" s="218"/>
      <c r="AH13901" s="233"/>
    </row>
    <row r="13902" spans="17:34" x14ac:dyDescent="0.35">
      <c r="Q13902" s="218"/>
      <c r="AH13902" s="233"/>
    </row>
    <row r="13903" spans="17:34" x14ac:dyDescent="0.35">
      <c r="Q13903" s="218"/>
      <c r="AH13903" s="233"/>
    </row>
    <row r="13904" spans="17:34" x14ac:dyDescent="0.35">
      <c r="Q13904" s="218"/>
      <c r="AH13904" s="233"/>
    </row>
    <row r="13905" spans="17:34" x14ac:dyDescent="0.35">
      <c r="Q13905" s="218"/>
      <c r="AH13905" s="233"/>
    </row>
    <row r="13906" spans="17:34" x14ac:dyDescent="0.35">
      <c r="Q13906" s="218"/>
      <c r="AH13906" s="233"/>
    </row>
    <row r="13907" spans="17:34" x14ac:dyDescent="0.35">
      <c r="Q13907" s="218"/>
      <c r="AH13907" s="233"/>
    </row>
    <row r="13908" spans="17:34" x14ac:dyDescent="0.35">
      <c r="Q13908" s="218"/>
      <c r="AH13908" s="233"/>
    </row>
    <row r="13909" spans="17:34" x14ac:dyDescent="0.35">
      <c r="Q13909" s="218"/>
      <c r="AH13909" s="233"/>
    </row>
    <row r="13910" spans="17:34" x14ac:dyDescent="0.35">
      <c r="Q13910" s="218"/>
      <c r="AH13910" s="233"/>
    </row>
    <row r="13911" spans="17:34" x14ac:dyDescent="0.35">
      <c r="Q13911" s="218"/>
      <c r="AH13911" s="233"/>
    </row>
    <row r="13912" spans="17:34" x14ac:dyDescent="0.35">
      <c r="Q13912" s="218"/>
      <c r="AH13912" s="233"/>
    </row>
    <row r="13913" spans="17:34" x14ac:dyDescent="0.35">
      <c r="Q13913" s="218"/>
      <c r="AH13913" s="233"/>
    </row>
    <row r="13914" spans="17:34" x14ac:dyDescent="0.35">
      <c r="Q13914" s="218"/>
      <c r="AH13914" s="233"/>
    </row>
    <row r="13915" spans="17:34" x14ac:dyDescent="0.35">
      <c r="Q13915" s="218"/>
      <c r="AH13915" s="233"/>
    </row>
    <row r="13916" spans="17:34" x14ac:dyDescent="0.35">
      <c r="Q13916" s="218"/>
      <c r="AH13916" s="233"/>
    </row>
    <row r="13917" spans="17:34" x14ac:dyDescent="0.35">
      <c r="Q13917" s="218"/>
      <c r="AH13917" s="233"/>
    </row>
    <row r="13918" spans="17:34" x14ac:dyDescent="0.35">
      <c r="Q13918" s="218"/>
      <c r="AH13918" s="233"/>
    </row>
    <row r="13919" spans="17:34" x14ac:dyDescent="0.35">
      <c r="Q13919" s="218"/>
      <c r="AH13919" s="233"/>
    </row>
    <row r="13920" spans="17:34" x14ac:dyDescent="0.35">
      <c r="Q13920" s="218"/>
      <c r="AH13920" s="233"/>
    </row>
    <row r="13921" spans="17:34" x14ac:dyDescent="0.35">
      <c r="Q13921" s="218"/>
      <c r="AH13921" s="233"/>
    </row>
    <row r="13922" spans="17:34" x14ac:dyDescent="0.35">
      <c r="Q13922" s="218"/>
      <c r="AH13922" s="233"/>
    </row>
    <row r="13923" spans="17:34" x14ac:dyDescent="0.35">
      <c r="Q13923" s="218"/>
      <c r="AH13923" s="233"/>
    </row>
    <row r="13924" spans="17:34" x14ac:dyDescent="0.35">
      <c r="Q13924" s="218"/>
      <c r="AH13924" s="233"/>
    </row>
    <row r="13925" spans="17:34" x14ac:dyDescent="0.35">
      <c r="Q13925" s="218"/>
      <c r="AH13925" s="233"/>
    </row>
    <row r="13926" spans="17:34" x14ac:dyDescent="0.35">
      <c r="Q13926" s="218"/>
      <c r="AH13926" s="233"/>
    </row>
    <row r="13927" spans="17:34" x14ac:dyDescent="0.35">
      <c r="Q13927" s="218"/>
      <c r="AH13927" s="233"/>
    </row>
    <row r="13928" spans="17:34" x14ac:dyDescent="0.35">
      <c r="Q13928" s="218"/>
      <c r="AH13928" s="233"/>
    </row>
    <row r="13929" spans="17:34" x14ac:dyDescent="0.35">
      <c r="Q13929" s="218"/>
      <c r="AH13929" s="233"/>
    </row>
    <row r="13930" spans="17:34" x14ac:dyDescent="0.35">
      <c r="Q13930" s="218"/>
      <c r="AH13930" s="233"/>
    </row>
    <row r="13931" spans="17:34" x14ac:dyDescent="0.35">
      <c r="Q13931" s="218"/>
      <c r="AH13931" s="233"/>
    </row>
    <row r="13932" spans="17:34" x14ac:dyDescent="0.35">
      <c r="Q13932" s="218"/>
      <c r="AH13932" s="233"/>
    </row>
    <row r="13933" spans="17:34" x14ac:dyDescent="0.35">
      <c r="Q13933" s="218"/>
      <c r="AH13933" s="233"/>
    </row>
    <row r="13934" spans="17:34" x14ac:dyDescent="0.35">
      <c r="Q13934" s="218"/>
      <c r="AH13934" s="233"/>
    </row>
    <row r="13935" spans="17:34" x14ac:dyDescent="0.35">
      <c r="Q13935" s="218"/>
      <c r="AH13935" s="233"/>
    </row>
    <row r="13936" spans="17:34" x14ac:dyDescent="0.35">
      <c r="Q13936" s="218"/>
      <c r="AH13936" s="233"/>
    </row>
    <row r="13937" spans="17:34" x14ac:dyDescent="0.35">
      <c r="Q13937" s="218"/>
      <c r="AH13937" s="233"/>
    </row>
    <row r="13938" spans="17:34" x14ac:dyDescent="0.35">
      <c r="Q13938" s="218"/>
      <c r="AH13938" s="233"/>
    </row>
    <row r="13939" spans="17:34" x14ac:dyDescent="0.35">
      <c r="Q13939" s="218"/>
      <c r="AH13939" s="233"/>
    </row>
    <row r="13940" spans="17:34" x14ac:dyDescent="0.35">
      <c r="Q13940" s="218"/>
      <c r="AH13940" s="233"/>
    </row>
    <row r="13941" spans="17:34" x14ac:dyDescent="0.35">
      <c r="Q13941" s="218"/>
      <c r="AH13941" s="233"/>
    </row>
    <row r="13942" spans="17:34" x14ac:dyDescent="0.35">
      <c r="Q13942" s="218"/>
      <c r="AH13942" s="233"/>
    </row>
    <row r="13943" spans="17:34" x14ac:dyDescent="0.35">
      <c r="Q13943" s="218"/>
      <c r="AH13943" s="233"/>
    </row>
    <row r="13944" spans="17:34" x14ac:dyDescent="0.35">
      <c r="Q13944" s="218"/>
      <c r="AH13944" s="233"/>
    </row>
    <row r="13945" spans="17:34" x14ac:dyDescent="0.35">
      <c r="Q13945" s="218"/>
      <c r="AH13945" s="233"/>
    </row>
    <row r="13946" spans="17:34" x14ac:dyDescent="0.35">
      <c r="Q13946" s="218"/>
      <c r="AH13946" s="233"/>
    </row>
    <row r="13947" spans="17:34" x14ac:dyDescent="0.35">
      <c r="Q13947" s="218"/>
      <c r="AH13947" s="233"/>
    </row>
    <row r="13948" spans="17:34" x14ac:dyDescent="0.35">
      <c r="Q13948" s="218"/>
      <c r="AH13948" s="233"/>
    </row>
    <row r="13949" spans="17:34" x14ac:dyDescent="0.35">
      <c r="Q13949" s="218"/>
      <c r="AH13949" s="233"/>
    </row>
    <row r="13950" spans="17:34" x14ac:dyDescent="0.35">
      <c r="Q13950" s="218"/>
      <c r="AH13950" s="233"/>
    </row>
    <row r="13951" spans="17:34" x14ac:dyDescent="0.35">
      <c r="Q13951" s="218"/>
      <c r="AH13951" s="233"/>
    </row>
    <row r="13952" spans="17:34" x14ac:dyDescent="0.35">
      <c r="Q13952" s="218"/>
      <c r="AH13952" s="233"/>
    </row>
    <row r="13953" spans="17:34" x14ac:dyDescent="0.35">
      <c r="Q13953" s="218"/>
      <c r="AH13953" s="233"/>
    </row>
    <row r="13954" spans="17:34" x14ac:dyDescent="0.35">
      <c r="Q13954" s="218"/>
      <c r="AH13954" s="233"/>
    </row>
    <row r="13955" spans="17:34" x14ac:dyDescent="0.35">
      <c r="Q13955" s="218"/>
      <c r="AH13955" s="233"/>
    </row>
    <row r="13956" spans="17:34" x14ac:dyDescent="0.35">
      <c r="Q13956" s="218"/>
      <c r="AH13956" s="233"/>
    </row>
    <row r="13957" spans="17:34" x14ac:dyDescent="0.35">
      <c r="Q13957" s="218"/>
      <c r="AH13957" s="233"/>
    </row>
    <row r="13958" spans="17:34" x14ac:dyDescent="0.35">
      <c r="Q13958" s="218"/>
      <c r="AH13958" s="233"/>
    </row>
    <row r="13959" spans="17:34" x14ac:dyDescent="0.35">
      <c r="Q13959" s="218"/>
      <c r="AH13959" s="233"/>
    </row>
    <row r="13960" spans="17:34" x14ac:dyDescent="0.35">
      <c r="Q13960" s="218"/>
      <c r="AH13960" s="233"/>
    </row>
    <row r="13961" spans="17:34" x14ac:dyDescent="0.35">
      <c r="Q13961" s="218"/>
      <c r="AH13961" s="233"/>
    </row>
    <row r="13962" spans="17:34" x14ac:dyDescent="0.35">
      <c r="Q13962" s="218"/>
      <c r="AH13962" s="233"/>
    </row>
    <row r="13963" spans="17:34" x14ac:dyDescent="0.35">
      <c r="Q13963" s="218"/>
      <c r="AH13963" s="233"/>
    </row>
    <row r="13964" spans="17:34" x14ac:dyDescent="0.35">
      <c r="Q13964" s="218"/>
      <c r="AH13964" s="233"/>
    </row>
    <row r="13965" spans="17:34" x14ac:dyDescent="0.35">
      <c r="Q13965" s="218"/>
      <c r="AH13965" s="233"/>
    </row>
    <row r="13966" spans="17:34" x14ac:dyDescent="0.35">
      <c r="Q13966" s="218"/>
      <c r="AH13966" s="233"/>
    </row>
    <row r="13967" spans="17:34" x14ac:dyDescent="0.35">
      <c r="Q13967" s="218"/>
      <c r="AH13967" s="233"/>
    </row>
    <row r="13968" spans="17:34" x14ac:dyDescent="0.35">
      <c r="Q13968" s="218"/>
      <c r="AH13968" s="233"/>
    </row>
    <row r="13969" spans="17:34" x14ac:dyDescent="0.35">
      <c r="Q13969" s="218"/>
      <c r="AH13969" s="233"/>
    </row>
    <row r="13970" spans="17:34" x14ac:dyDescent="0.35">
      <c r="Q13970" s="218"/>
      <c r="AH13970" s="233"/>
    </row>
    <row r="13971" spans="17:34" x14ac:dyDescent="0.35">
      <c r="Q13971" s="218"/>
      <c r="AH13971" s="233"/>
    </row>
    <row r="13972" spans="17:34" x14ac:dyDescent="0.35">
      <c r="Q13972" s="218"/>
      <c r="AH13972" s="233"/>
    </row>
    <row r="13973" spans="17:34" x14ac:dyDescent="0.35">
      <c r="Q13973" s="218"/>
      <c r="AH13973" s="233"/>
    </row>
    <row r="13974" spans="17:34" x14ac:dyDescent="0.35">
      <c r="Q13974" s="218"/>
      <c r="AH13974" s="233"/>
    </row>
    <row r="13975" spans="17:34" x14ac:dyDescent="0.35">
      <c r="Q13975" s="218"/>
      <c r="AH13975" s="233"/>
    </row>
    <row r="13976" spans="17:34" x14ac:dyDescent="0.35">
      <c r="Q13976" s="218"/>
      <c r="AH13976" s="233"/>
    </row>
    <row r="13977" spans="17:34" x14ac:dyDescent="0.35">
      <c r="Q13977" s="218"/>
      <c r="AH13977" s="233"/>
    </row>
    <row r="13978" spans="17:34" x14ac:dyDescent="0.35">
      <c r="Q13978" s="218"/>
      <c r="AH13978" s="233"/>
    </row>
    <row r="13979" spans="17:34" x14ac:dyDescent="0.35">
      <c r="Q13979" s="218"/>
      <c r="AH13979" s="233"/>
    </row>
    <row r="13980" spans="17:34" x14ac:dyDescent="0.35">
      <c r="Q13980" s="218"/>
      <c r="AH13980" s="233"/>
    </row>
    <row r="13981" spans="17:34" x14ac:dyDescent="0.35">
      <c r="Q13981" s="218"/>
      <c r="AH13981" s="233"/>
    </row>
    <row r="13982" spans="17:34" x14ac:dyDescent="0.35">
      <c r="Q13982" s="218"/>
      <c r="AH13982" s="233"/>
    </row>
    <row r="13983" spans="17:34" x14ac:dyDescent="0.35">
      <c r="Q13983" s="218"/>
      <c r="AH13983" s="233"/>
    </row>
    <row r="13984" spans="17:34" x14ac:dyDescent="0.35">
      <c r="Q13984" s="218"/>
      <c r="AH13984" s="233"/>
    </row>
    <row r="13985" spans="17:34" x14ac:dyDescent="0.35">
      <c r="Q13985" s="218"/>
      <c r="AH13985" s="233"/>
    </row>
    <row r="13986" spans="17:34" x14ac:dyDescent="0.35">
      <c r="Q13986" s="218"/>
      <c r="AH13986" s="233"/>
    </row>
    <row r="13987" spans="17:34" x14ac:dyDescent="0.35">
      <c r="Q13987" s="218"/>
      <c r="AH13987" s="233"/>
    </row>
    <row r="13988" spans="17:34" x14ac:dyDescent="0.35">
      <c r="Q13988" s="218"/>
      <c r="AH13988" s="233"/>
    </row>
    <row r="13989" spans="17:34" x14ac:dyDescent="0.35">
      <c r="Q13989" s="218"/>
      <c r="AH13989" s="233"/>
    </row>
    <row r="13990" spans="17:34" x14ac:dyDescent="0.35">
      <c r="Q13990" s="218"/>
      <c r="AH13990" s="233"/>
    </row>
    <row r="13991" spans="17:34" x14ac:dyDescent="0.35">
      <c r="Q13991" s="218"/>
      <c r="AH13991" s="233"/>
    </row>
    <row r="13992" spans="17:34" x14ac:dyDescent="0.35">
      <c r="Q13992" s="218"/>
      <c r="AH13992" s="233"/>
    </row>
    <row r="13993" spans="17:34" x14ac:dyDescent="0.35">
      <c r="Q13993" s="218"/>
      <c r="AH13993" s="233"/>
    </row>
    <row r="13994" spans="17:34" x14ac:dyDescent="0.35">
      <c r="Q13994" s="218"/>
      <c r="AH13994" s="233"/>
    </row>
    <row r="13995" spans="17:34" x14ac:dyDescent="0.35">
      <c r="Q13995" s="218"/>
      <c r="AH13995" s="233"/>
    </row>
    <row r="13996" spans="17:34" x14ac:dyDescent="0.35">
      <c r="Q13996" s="218"/>
      <c r="AH13996" s="233"/>
    </row>
    <row r="13997" spans="17:34" x14ac:dyDescent="0.35">
      <c r="Q13997" s="218"/>
      <c r="AH13997" s="233"/>
    </row>
    <row r="13998" spans="17:34" x14ac:dyDescent="0.35">
      <c r="Q13998" s="218"/>
      <c r="AH13998" s="233"/>
    </row>
    <row r="13999" spans="17:34" x14ac:dyDescent="0.35">
      <c r="Q13999" s="218"/>
      <c r="AH13999" s="233"/>
    </row>
    <row r="14000" spans="17:34" x14ac:dyDescent="0.35">
      <c r="Q14000" s="218"/>
      <c r="AH14000" s="233"/>
    </row>
    <row r="14001" spans="17:34" x14ac:dyDescent="0.35">
      <c r="Q14001" s="218"/>
      <c r="AH14001" s="233"/>
    </row>
    <row r="14002" spans="17:34" x14ac:dyDescent="0.35">
      <c r="Q14002" s="218"/>
      <c r="AH14002" s="233"/>
    </row>
    <row r="14003" spans="17:34" x14ac:dyDescent="0.35">
      <c r="Q14003" s="218"/>
      <c r="AH14003" s="233"/>
    </row>
    <row r="14004" spans="17:34" x14ac:dyDescent="0.35">
      <c r="Q14004" s="218"/>
      <c r="AH14004" s="233"/>
    </row>
    <row r="14005" spans="17:34" x14ac:dyDescent="0.35">
      <c r="Q14005" s="218"/>
      <c r="AH14005" s="233"/>
    </row>
    <row r="14006" spans="17:34" x14ac:dyDescent="0.35">
      <c r="Q14006" s="218"/>
      <c r="AH14006" s="233"/>
    </row>
    <row r="14007" spans="17:34" x14ac:dyDescent="0.35">
      <c r="Q14007" s="218"/>
      <c r="AH14007" s="233"/>
    </row>
    <row r="14008" spans="17:34" x14ac:dyDescent="0.35">
      <c r="Q14008" s="218"/>
      <c r="AH14008" s="233"/>
    </row>
    <row r="14009" spans="17:34" x14ac:dyDescent="0.35">
      <c r="Q14009" s="218"/>
      <c r="AH14009" s="233"/>
    </row>
    <row r="14010" spans="17:34" x14ac:dyDescent="0.35">
      <c r="Q14010" s="218"/>
      <c r="AH14010" s="233"/>
    </row>
    <row r="14011" spans="17:34" x14ac:dyDescent="0.35">
      <c r="Q14011" s="218"/>
      <c r="AH14011" s="233"/>
    </row>
    <row r="14012" spans="17:34" x14ac:dyDescent="0.35">
      <c r="Q14012" s="218"/>
      <c r="AH14012" s="233"/>
    </row>
    <row r="14013" spans="17:34" x14ac:dyDescent="0.35">
      <c r="Q14013" s="218"/>
      <c r="AH14013" s="233"/>
    </row>
    <row r="14014" spans="17:34" x14ac:dyDescent="0.35">
      <c r="Q14014" s="218"/>
      <c r="AH14014" s="233"/>
    </row>
    <row r="14015" spans="17:34" x14ac:dyDescent="0.35">
      <c r="Q14015" s="218"/>
      <c r="AH14015" s="233"/>
    </row>
    <row r="14016" spans="17:34" x14ac:dyDescent="0.35">
      <c r="Q14016" s="218"/>
      <c r="AH14016" s="233"/>
    </row>
    <row r="14017" spans="17:34" x14ac:dyDescent="0.35">
      <c r="Q14017" s="218"/>
      <c r="AH14017" s="233"/>
    </row>
    <row r="14018" spans="17:34" x14ac:dyDescent="0.35">
      <c r="Q14018" s="218"/>
      <c r="AH14018" s="233"/>
    </row>
    <row r="14019" spans="17:34" x14ac:dyDescent="0.35">
      <c r="Q14019" s="218"/>
      <c r="AH14019" s="233"/>
    </row>
    <row r="14020" spans="17:34" x14ac:dyDescent="0.35">
      <c r="Q14020" s="218"/>
      <c r="AH14020" s="233"/>
    </row>
    <row r="14021" spans="17:34" x14ac:dyDescent="0.35">
      <c r="Q14021" s="218"/>
      <c r="AH14021" s="233"/>
    </row>
    <row r="14022" spans="17:34" x14ac:dyDescent="0.35">
      <c r="Q14022" s="218"/>
      <c r="AH14022" s="233"/>
    </row>
    <row r="14023" spans="17:34" x14ac:dyDescent="0.35">
      <c r="Q14023" s="218"/>
      <c r="AH14023" s="233"/>
    </row>
    <row r="14024" spans="17:34" x14ac:dyDescent="0.35">
      <c r="Q14024" s="218"/>
      <c r="AH14024" s="233"/>
    </row>
    <row r="14025" spans="17:34" x14ac:dyDescent="0.35">
      <c r="Q14025" s="218"/>
      <c r="AH14025" s="233"/>
    </row>
    <row r="14026" spans="17:34" x14ac:dyDescent="0.35">
      <c r="Q14026" s="218"/>
      <c r="AH14026" s="233"/>
    </row>
    <row r="14027" spans="17:34" x14ac:dyDescent="0.35">
      <c r="Q14027" s="218"/>
      <c r="AH14027" s="233"/>
    </row>
    <row r="14028" spans="17:34" x14ac:dyDescent="0.35">
      <c r="Q14028" s="218"/>
      <c r="AH14028" s="233"/>
    </row>
    <row r="14029" spans="17:34" x14ac:dyDescent="0.35">
      <c r="Q14029" s="218"/>
      <c r="AH14029" s="233"/>
    </row>
    <row r="14030" spans="17:34" x14ac:dyDescent="0.35">
      <c r="Q14030" s="218"/>
      <c r="AH14030" s="233"/>
    </row>
    <row r="14031" spans="17:34" x14ac:dyDescent="0.35">
      <c r="Q14031" s="218"/>
      <c r="AH14031" s="233"/>
    </row>
    <row r="14032" spans="17:34" x14ac:dyDescent="0.35">
      <c r="Q14032" s="218"/>
      <c r="AH14032" s="233"/>
    </row>
    <row r="14033" spans="17:34" x14ac:dyDescent="0.35">
      <c r="Q14033" s="218"/>
      <c r="AH14033" s="233"/>
    </row>
    <row r="14034" spans="17:34" x14ac:dyDescent="0.35">
      <c r="Q14034" s="218"/>
      <c r="AH14034" s="233"/>
    </row>
    <row r="14035" spans="17:34" x14ac:dyDescent="0.35">
      <c r="Q14035" s="218"/>
      <c r="AH14035" s="233"/>
    </row>
    <row r="14036" spans="17:34" x14ac:dyDescent="0.35">
      <c r="Q14036" s="218"/>
      <c r="AH14036" s="233"/>
    </row>
    <row r="14037" spans="17:34" x14ac:dyDescent="0.35">
      <c r="Q14037" s="218"/>
      <c r="AH14037" s="233"/>
    </row>
    <row r="14038" spans="17:34" x14ac:dyDescent="0.35">
      <c r="Q14038" s="218"/>
      <c r="AH14038" s="233"/>
    </row>
    <row r="14039" spans="17:34" x14ac:dyDescent="0.35">
      <c r="Q14039" s="218"/>
      <c r="AH14039" s="233"/>
    </row>
    <row r="14040" spans="17:34" x14ac:dyDescent="0.35">
      <c r="Q14040" s="218"/>
      <c r="AH14040" s="233"/>
    </row>
    <row r="14041" spans="17:34" x14ac:dyDescent="0.35">
      <c r="Q14041" s="218"/>
      <c r="AH14041" s="233"/>
    </row>
    <row r="14042" spans="17:34" x14ac:dyDescent="0.35">
      <c r="Q14042" s="218"/>
      <c r="AH14042" s="233"/>
    </row>
    <row r="14043" spans="17:34" x14ac:dyDescent="0.35">
      <c r="Q14043" s="218"/>
      <c r="AH14043" s="233"/>
    </row>
    <row r="14044" spans="17:34" x14ac:dyDescent="0.35">
      <c r="Q14044" s="218"/>
      <c r="AH14044" s="233"/>
    </row>
    <row r="14045" spans="17:34" x14ac:dyDescent="0.35">
      <c r="Q14045" s="218"/>
      <c r="AH14045" s="233"/>
    </row>
    <row r="14046" spans="17:34" x14ac:dyDescent="0.35">
      <c r="Q14046" s="218"/>
      <c r="AH14046" s="233"/>
    </row>
    <row r="14047" spans="17:34" x14ac:dyDescent="0.35">
      <c r="Q14047" s="218"/>
      <c r="AH14047" s="233"/>
    </row>
    <row r="14048" spans="17:34" x14ac:dyDescent="0.35">
      <c r="Q14048" s="218"/>
      <c r="AH14048" s="233"/>
    </row>
    <row r="14049" spans="17:34" x14ac:dyDescent="0.35">
      <c r="Q14049" s="218"/>
      <c r="AH14049" s="233"/>
    </row>
    <row r="14050" spans="17:34" x14ac:dyDescent="0.35">
      <c r="Q14050" s="218"/>
      <c r="AH14050" s="233"/>
    </row>
    <row r="14051" spans="17:34" x14ac:dyDescent="0.35">
      <c r="Q14051" s="218"/>
      <c r="AH14051" s="233"/>
    </row>
    <row r="14052" spans="17:34" x14ac:dyDescent="0.35">
      <c r="Q14052" s="218"/>
      <c r="AH14052" s="233"/>
    </row>
    <row r="14053" spans="17:34" x14ac:dyDescent="0.35">
      <c r="Q14053" s="218"/>
      <c r="AH14053" s="233"/>
    </row>
    <row r="14054" spans="17:34" x14ac:dyDescent="0.35">
      <c r="Q14054" s="218"/>
      <c r="AH14054" s="233"/>
    </row>
    <row r="14055" spans="17:34" x14ac:dyDescent="0.35">
      <c r="Q14055" s="218"/>
      <c r="AH14055" s="233"/>
    </row>
    <row r="14056" spans="17:34" x14ac:dyDescent="0.35">
      <c r="Q14056" s="218"/>
      <c r="AH14056" s="233"/>
    </row>
    <row r="14057" spans="17:34" x14ac:dyDescent="0.35">
      <c r="Q14057" s="218"/>
      <c r="AH14057" s="233"/>
    </row>
    <row r="14058" spans="17:34" x14ac:dyDescent="0.35">
      <c r="Q14058" s="218"/>
      <c r="AH14058" s="233"/>
    </row>
    <row r="14059" spans="17:34" x14ac:dyDescent="0.35">
      <c r="Q14059" s="218"/>
      <c r="AH14059" s="233"/>
    </row>
    <row r="14060" spans="17:34" x14ac:dyDescent="0.35">
      <c r="Q14060" s="218"/>
      <c r="AH14060" s="233"/>
    </row>
    <row r="14061" spans="17:34" x14ac:dyDescent="0.35">
      <c r="Q14061" s="218"/>
      <c r="AH14061" s="233"/>
    </row>
    <row r="14062" spans="17:34" x14ac:dyDescent="0.35">
      <c r="Q14062" s="218"/>
      <c r="AH14062" s="233"/>
    </row>
    <row r="14063" spans="17:34" x14ac:dyDescent="0.35">
      <c r="Q14063" s="218"/>
      <c r="AH14063" s="233"/>
    </row>
    <row r="14064" spans="17:34" x14ac:dyDescent="0.35">
      <c r="Q14064" s="218"/>
      <c r="AH14064" s="233"/>
    </row>
    <row r="14065" spans="17:34" x14ac:dyDescent="0.35">
      <c r="Q14065" s="218"/>
      <c r="AH14065" s="233"/>
    </row>
    <row r="14066" spans="17:34" x14ac:dyDescent="0.35">
      <c r="Q14066" s="218"/>
      <c r="AH14066" s="233"/>
    </row>
    <row r="14067" spans="17:34" x14ac:dyDescent="0.35">
      <c r="Q14067" s="218"/>
      <c r="AH14067" s="233"/>
    </row>
    <row r="14068" spans="17:34" x14ac:dyDescent="0.35">
      <c r="Q14068" s="218"/>
      <c r="AH14068" s="233"/>
    </row>
    <row r="14069" spans="17:34" x14ac:dyDescent="0.35">
      <c r="Q14069" s="218"/>
      <c r="AH14069" s="233"/>
    </row>
    <row r="14070" spans="17:34" x14ac:dyDescent="0.35">
      <c r="Q14070" s="218"/>
      <c r="AH14070" s="233"/>
    </row>
    <row r="14071" spans="17:34" x14ac:dyDescent="0.35">
      <c r="Q14071" s="218"/>
      <c r="AH14071" s="233"/>
    </row>
    <row r="14072" spans="17:34" x14ac:dyDescent="0.35">
      <c r="Q14072" s="218"/>
      <c r="AH14072" s="233"/>
    </row>
    <row r="14073" spans="17:34" x14ac:dyDescent="0.35">
      <c r="Q14073" s="218"/>
      <c r="AH14073" s="233"/>
    </row>
    <row r="14074" spans="17:34" x14ac:dyDescent="0.35">
      <c r="Q14074" s="218"/>
      <c r="AH14074" s="233"/>
    </row>
    <row r="14075" spans="17:34" x14ac:dyDescent="0.35">
      <c r="Q14075" s="218"/>
      <c r="AH14075" s="233"/>
    </row>
    <row r="14076" spans="17:34" x14ac:dyDescent="0.35">
      <c r="Q14076" s="218"/>
      <c r="AH14076" s="233"/>
    </row>
    <row r="14077" spans="17:34" x14ac:dyDescent="0.35">
      <c r="Q14077" s="218"/>
      <c r="AH14077" s="233"/>
    </row>
    <row r="14078" spans="17:34" x14ac:dyDescent="0.35">
      <c r="Q14078" s="218"/>
      <c r="AH14078" s="233"/>
    </row>
    <row r="14079" spans="17:34" x14ac:dyDescent="0.35">
      <c r="Q14079" s="218"/>
      <c r="AH14079" s="233"/>
    </row>
    <row r="14080" spans="17:34" x14ac:dyDescent="0.35">
      <c r="Q14080" s="218"/>
      <c r="AH14080" s="233"/>
    </row>
    <row r="14081" spans="17:34" x14ac:dyDescent="0.35">
      <c r="Q14081" s="218"/>
      <c r="AH14081" s="233"/>
    </row>
    <row r="14082" spans="17:34" x14ac:dyDescent="0.35">
      <c r="Q14082" s="218"/>
      <c r="AH14082" s="233"/>
    </row>
    <row r="14083" spans="17:34" x14ac:dyDescent="0.35">
      <c r="Q14083" s="218"/>
      <c r="AH14083" s="233"/>
    </row>
    <row r="14084" spans="17:34" x14ac:dyDescent="0.35">
      <c r="Q14084" s="218"/>
      <c r="AH14084" s="233"/>
    </row>
    <row r="14085" spans="17:34" x14ac:dyDescent="0.35">
      <c r="Q14085" s="218"/>
      <c r="AH14085" s="233"/>
    </row>
    <row r="14086" spans="17:34" x14ac:dyDescent="0.35">
      <c r="Q14086" s="218"/>
      <c r="AH14086" s="233"/>
    </row>
    <row r="14087" spans="17:34" x14ac:dyDescent="0.35">
      <c r="Q14087" s="218"/>
      <c r="AH14087" s="233"/>
    </row>
    <row r="14088" spans="17:34" x14ac:dyDescent="0.35">
      <c r="Q14088" s="218"/>
      <c r="AH14088" s="233"/>
    </row>
    <row r="14089" spans="17:34" x14ac:dyDescent="0.35">
      <c r="Q14089" s="218"/>
      <c r="AH14089" s="233"/>
    </row>
    <row r="14090" spans="17:34" x14ac:dyDescent="0.35">
      <c r="Q14090" s="218"/>
      <c r="AH14090" s="233"/>
    </row>
    <row r="14091" spans="17:34" x14ac:dyDescent="0.35">
      <c r="Q14091" s="218"/>
      <c r="AH14091" s="233"/>
    </row>
    <row r="14092" spans="17:34" x14ac:dyDescent="0.35">
      <c r="Q14092" s="218"/>
      <c r="AH14092" s="233"/>
    </row>
    <row r="14093" spans="17:34" x14ac:dyDescent="0.35">
      <c r="Q14093" s="218"/>
      <c r="AH14093" s="233"/>
    </row>
    <row r="14094" spans="17:34" x14ac:dyDescent="0.35">
      <c r="Q14094" s="218"/>
      <c r="AH14094" s="233"/>
    </row>
    <row r="14095" spans="17:34" x14ac:dyDescent="0.35">
      <c r="Q14095" s="218"/>
      <c r="AH14095" s="233"/>
    </row>
    <row r="14096" spans="17:34" x14ac:dyDescent="0.35">
      <c r="Q14096" s="218"/>
      <c r="AH14096" s="233"/>
    </row>
    <row r="14097" spans="17:34" x14ac:dyDescent="0.35">
      <c r="Q14097" s="218"/>
      <c r="AH14097" s="233"/>
    </row>
    <row r="14098" spans="17:34" x14ac:dyDescent="0.35">
      <c r="Q14098" s="218"/>
      <c r="AH14098" s="233"/>
    </row>
    <row r="14099" spans="17:34" x14ac:dyDescent="0.35">
      <c r="Q14099" s="218"/>
      <c r="AH14099" s="233"/>
    </row>
    <row r="14100" spans="17:34" x14ac:dyDescent="0.35">
      <c r="Q14100" s="218"/>
      <c r="AH14100" s="233"/>
    </row>
    <row r="14101" spans="17:34" x14ac:dyDescent="0.35">
      <c r="Q14101" s="218"/>
      <c r="AH14101" s="233"/>
    </row>
    <row r="14102" spans="17:34" x14ac:dyDescent="0.35">
      <c r="Q14102" s="218"/>
      <c r="AH14102" s="233"/>
    </row>
    <row r="14103" spans="17:34" x14ac:dyDescent="0.35">
      <c r="Q14103" s="218"/>
      <c r="AH14103" s="233"/>
    </row>
    <row r="14104" spans="17:34" x14ac:dyDescent="0.35">
      <c r="Q14104" s="218"/>
      <c r="AH14104" s="233"/>
    </row>
    <row r="14105" spans="17:34" x14ac:dyDescent="0.35">
      <c r="Q14105" s="218"/>
      <c r="AH14105" s="233"/>
    </row>
    <row r="14106" spans="17:34" x14ac:dyDescent="0.35">
      <c r="Q14106" s="218"/>
      <c r="AH14106" s="233"/>
    </row>
    <row r="14107" spans="17:34" x14ac:dyDescent="0.35">
      <c r="Q14107" s="218"/>
      <c r="AH14107" s="233"/>
    </row>
    <row r="14108" spans="17:34" x14ac:dyDescent="0.35">
      <c r="Q14108" s="218"/>
      <c r="AH14108" s="233"/>
    </row>
    <row r="14109" spans="17:34" x14ac:dyDescent="0.35">
      <c r="Q14109" s="218"/>
      <c r="AH14109" s="233"/>
    </row>
    <row r="14110" spans="17:34" x14ac:dyDescent="0.35">
      <c r="Q14110" s="218"/>
      <c r="AH14110" s="233"/>
    </row>
    <row r="14111" spans="17:34" x14ac:dyDescent="0.35">
      <c r="Q14111" s="218"/>
      <c r="AH14111" s="233"/>
    </row>
    <row r="14112" spans="17:34" x14ac:dyDescent="0.35">
      <c r="Q14112" s="218"/>
      <c r="AH14112" s="233"/>
    </row>
    <row r="14113" spans="17:34" x14ac:dyDescent="0.35">
      <c r="Q14113" s="218"/>
      <c r="AH14113" s="233"/>
    </row>
    <row r="14114" spans="17:34" x14ac:dyDescent="0.35">
      <c r="Q14114" s="218"/>
      <c r="AH14114" s="233"/>
    </row>
    <row r="14115" spans="17:34" x14ac:dyDescent="0.35">
      <c r="Q14115" s="218"/>
      <c r="AH14115" s="233"/>
    </row>
    <row r="14116" spans="17:34" x14ac:dyDescent="0.35">
      <c r="Q14116" s="218"/>
      <c r="AH14116" s="233"/>
    </row>
    <row r="14117" spans="17:34" x14ac:dyDescent="0.35">
      <c r="Q14117" s="218"/>
      <c r="AH14117" s="233"/>
    </row>
    <row r="14118" spans="17:34" x14ac:dyDescent="0.35">
      <c r="Q14118" s="218"/>
      <c r="AH14118" s="233"/>
    </row>
    <row r="14119" spans="17:34" x14ac:dyDescent="0.35">
      <c r="Q14119" s="218"/>
      <c r="AH14119" s="233"/>
    </row>
    <row r="14120" spans="17:34" x14ac:dyDescent="0.35">
      <c r="Q14120" s="218"/>
      <c r="AH14120" s="233"/>
    </row>
    <row r="14121" spans="17:34" x14ac:dyDescent="0.35">
      <c r="Q14121" s="218"/>
      <c r="AH14121" s="233"/>
    </row>
    <row r="14122" spans="17:34" x14ac:dyDescent="0.35">
      <c r="Q14122" s="218"/>
      <c r="AH14122" s="233"/>
    </row>
    <row r="14123" spans="17:34" x14ac:dyDescent="0.35">
      <c r="Q14123" s="218"/>
      <c r="AH14123" s="233"/>
    </row>
    <row r="14124" spans="17:34" x14ac:dyDescent="0.35">
      <c r="Q14124" s="218"/>
      <c r="AH14124" s="233"/>
    </row>
    <row r="14125" spans="17:34" x14ac:dyDescent="0.35">
      <c r="Q14125" s="218"/>
      <c r="AH14125" s="233"/>
    </row>
    <row r="14126" spans="17:34" x14ac:dyDescent="0.35">
      <c r="Q14126" s="218"/>
      <c r="AH14126" s="233"/>
    </row>
    <row r="14127" spans="17:34" x14ac:dyDescent="0.35">
      <c r="Q14127" s="218"/>
      <c r="AH14127" s="233"/>
    </row>
    <row r="14128" spans="17:34" x14ac:dyDescent="0.35">
      <c r="Q14128" s="218"/>
      <c r="AH14128" s="233"/>
    </row>
    <row r="14129" spans="17:34" x14ac:dyDescent="0.35">
      <c r="Q14129" s="218"/>
      <c r="AH14129" s="233"/>
    </row>
    <row r="14130" spans="17:34" x14ac:dyDescent="0.35">
      <c r="Q14130" s="218"/>
      <c r="AH14130" s="233"/>
    </row>
    <row r="14131" spans="17:34" x14ac:dyDescent="0.35">
      <c r="Q14131" s="218"/>
      <c r="AH14131" s="233"/>
    </row>
    <row r="14132" spans="17:34" x14ac:dyDescent="0.35">
      <c r="Q14132" s="218"/>
      <c r="AH14132" s="233"/>
    </row>
    <row r="14133" spans="17:34" x14ac:dyDescent="0.35">
      <c r="Q14133" s="218"/>
      <c r="AH14133" s="233"/>
    </row>
    <row r="14134" spans="17:34" x14ac:dyDescent="0.35">
      <c r="Q14134" s="218"/>
      <c r="AH14134" s="233"/>
    </row>
    <row r="14135" spans="17:34" x14ac:dyDescent="0.35">
      <c r="Q14135" s="218"/>
      <c r="AH14135" s="233"/>
    </row>
    <row r="14136" spans="17:34" x14ac:dyDescent="0.35">
      <c r="Q14136" s="218"/>
      <c r="AH14136" s="233"/>
    </row>
    <row r="14137" spans="17:34" x14ac:dyDescent="0.35">
      <c r="Q14137" s="218"/>
      <c r="AH14137" s="233"/>
    </row>
    <row r="14138" spans="17:34" x14ac:dyDescent="0.35">
      <c r="Q14138" s="218"/>
      <c r="AH14138" s="233"/>
    </row>
    <row r="14139" spans="17:34" x14ac:dyDescent="0.35">
      <c r="Q14139" s="218"/>
      <c r="AH14139" s="233"/>
    </row>
    <row r="14140" spans="17:34" x14ac:dyDescent="0.35">
      <c r="Q14140" s="218"/>
      <c r="AH14140" s="233"/>
    </row>
    <row r="14141" spans="17:34" x14ac:dyDescent="0.35">
      <c r="Q14141" s="218"/>
      <c r="AH14141" s="233"/>
    </row>
    <row r="14142" spans="17:34" x14ac:dyDescent="0.35">
      <c r="Q14142" s="218"/>
      <c r="AH14142" s="233"/>
    </row>
    <row r="14143" spans="17:34" x14ac:dyDescent="0.35">
      <c r="Q14143" s="218"/>
      <c r="AH14143" s="233"/>
    </row>
    <row r="14144" spans="17:34" x14ac:dyDescent="0.35">
      <c r="Q14144" s="218"/>
      <c r="AH14144" s="233"/>
    </row>
    <row r="14145" spans="17:34" x14ac:dyDescent="0.35">
      <c r="Q14145" s="218"/>
      <c r="AH14145" s="233"/>
    </row>
    <row r="14146" spans="17:34" x14ac:dyDescent="0.35">
      <c r="Q14146" s="218"/>
      <c r="AH14146" s="233"/>
    </row>
    <row r="14147" spans="17:34" x14ac:dyDescent="0.35">
      <c r="Q14147" s="218"/>
      <c r="AH14147" s="233"/>
    </row>
    <row r="14148" spans="17:34" x14ac:dyDescent="0.35">
      <c r="Q14148" s="218"/>
      <c r="AH14148" s="233"/>
    </row>
    <row r="14149" spans="17:34" x14ac:dyDescent="0.35">
      <c r="Q14149" s="218"/>
      <c r="AH14149" s="233"/>
    </row>
    <row r="14150" spans="17:34" x14ac:dyDescent="0.35">
      <c r="Q14150" s="218"/>
      <c r="AH14150" s="233"/>
    </row>
    <row r="14151" spans="17:34" x14ac:dyDescent="0.35">
      <c r="Q14151" s="218"/>
      <c r="AH14151" s="233"/>
    </row>
    <row r="14152" spans="17:34" x14ac:dyDescent="0.35">
      <c r="Q14152" s="218"/>
      <c r="AH14152" s="233"/>
    </row>
    <row r="14153" spans="17:34" x14ac:dyDescent="0.35">
      <c r="Q14153" s="218"/>
      <c r="AH14153" s="233"/>
    </row>
    <row r="14154" spans="17:34" x14ac:dyDescent="0.35">
      <c r="Q14154" s="218"/>
      <c r="AH14154" s="233"/>
    </row>
    <row r="14155" spans="17:34" x14ac:dyDescent="0.35">
      <c r="Q14155" s="218"/>
      <c r="AH14155" s="233"/>
    </row>
    <row r="14156" spans="17:34" x14ac:dyDescent="0.35">
      <c r="Q14156" s="218"/>
      <c r="AH14156" s="233"/>
    </row>
    <row r="14157" spans="17:34" x14ac:dyDescent="0.35">
      <c r="Q14157" s="218"/>
      <c r="AH14157" s="233"/>
    </row>
    <row r="14158" spans="17:34" x14ac:dyDescent="0.35">
      <c r="Q14158" s="218"/>
      <c r="AH14158" s="233"/>
    </row>
    <row r="14159" spans="17:34" x14ac:dyDescent="0.35">
      <c r="Q14159" s="218"/>
      <c r="AH14159" s="233"/>
    </row>
    <row r="14160" spans="17:34" x14ac:dyDescent="0.35">
      <c r="Q14160" s="218"/>
      <c r="AH14160" s="233"/>
    </row>
    <row r="14161" spans="17:34" x14ac:dyDescent="0.35">
      <c r="Q14161" s="218"/>
      <c r="AH14161" s="233"/>
    </row>
    <row r="14162" spans="17:34" x14ac:dyDescent="0.35">
      <c r="Q14162" s="218"/>
      <c r="AH14162" s="233"/>
    </row>
    <row r="14163" spans="17:34" x14ac:dyDescent="0.35">
      <c r="Q14163" s="218"/>
      <c r="AH14163" s="233"/>
    </row>
    <row r="14164" spans="17:34" x14ac:dyDescent="0.35">
      <c r="Q14164" s="218"/>
      <c r="AH14164" s="233"/>
    </row>
    <row r="14165" spans="17:34" x14ac:dyDescent="0.35">
      <c r="Q14165" s="218"/>
      <c r="AH14165" s="233"/>
    </row>
    <row r="14166" spans="17:34" x14ac:dyDescent="0.35">
      <c r="Q14166" s="218"/>
      <c r="AH14166" s="233"/>
    </row>
    <row r="14167" spans="17:34" x14ac:dyDescent="0.35">
      <c r="Q14167" s="218"/>
      <c r="AH14167" s="233"/>
    </row>
    <row r="14168" spans="17:34" x14ac:dyDescent="0.35">
      <c r="Q14168" s="218"/>
      <c r="AH14168" s="233"/>
    </row>
    <row r="14169" spans="17:34" x14ac:dyDescent="0.35">
      <c r="Q14169" s="218"/>
      <c r="AH14169" s="233"/>
    </row>
    <row r="14170" spans="17:34" x14ac:dyDescent="0.35">
      <c r="Q14170" s="218"/>
      <c r="AH14170" s="233"/>
    </row>
    <row r="14171" spans="17:34" x14ac:dyDescent="0.35">
      <c r="Q14171" s="218"/>
      <c r="AH14171" s="233"/>
    </row>
    <row r="14172" spans="17:34" x14ac:dyDescent="0.35">
      <c r="Q14172" s="218"/>
      <c r="AH14172" s="233"/>
    </row>
    <row r="14173" spans="17:34" x14ac:dyDescent="0.35">
      <c r="Q14173" s="218"/>
      <c r="AH14173" s="233"/>
    </row>
    <row r="14174" spans="17:34" x14ac:dyDescent="0.35">
      <c r="Q14174" s="218"/>
      <c r="AH14174" s="233"/>
    </row>
    <row r="14175" spans="17:34" x14ac:dyDescent="0.35">
      <c r="Q14175" s="218"/>
      <c r="AH14175" s="233"/>
    </row>
    <row r="14176" spans="17:34" x14ac:dyDescent="0.35">
      <c r="Q14176" s="218"/>
      <c r="AH14176" s="233"/>
    </row>
    <row r="14177" spans="17:34" x14ac:dyDescent="0.35">
      <c r="Q14177" s="218"/>
      <c r="AH14177" s="233"/>
    </row>
    <row r="14178" spans="17:34" x14ac:dyDescent="0.35">
      <c r="Q14178" s="218"/>
      <c r="AH14178" s="233"/>
    </row>
    <row r="14179" spans="17:34" x14ac:dyDescent="0.35">
      <c r="Q14179" s="218"/>
      <c r="AH14179" s="233"/>
    </row>
    <row r="14180" spans="17:34" x14ac:dyDescent="0.35">
      <c r="Q14180" s="218"/>
      <c r="AH14180" s="233"/>
    </row>
    <row r="14181" spans="17:34" x14ac:dyDescent="0.35">
      <c r="Q14181" s="218"/>
      <c r="AH14181" s="233"/>
    </row>
    <row r="14182" spans="17:34" x14ac:dyDescent="0.35">
      <c r="Q14182" s="218"/>
      <c r="AH14182" s="233"/>
    </row>
    <row r="14183" spans="17:34" x14ac:dyDescent="0.35">
      <c r="Q14183" s="218"/>
      <c r="AH14183" s="233"/>
    </row>
    <row r="14184" spans="17:34" x14ac:dyDescent="0.35">
      <c r="Q14184" s="218"/>
      <c r="AH14184" s="233"/>
    </row>
    <row r="14185" spans="17:34" x14ac:dyDescent="0.35">
      <c r="Q14185" s="218"/>
      <c r="AH14185" s="233"/>
    </row>
    <row r="14186" spans="17:34" x14ac:dyDescent="0.35">
      <c r="Q14186" s="218"/>
      <c r="AH14186" s="233"/>
    </row>
    <row r="14187" spans="17:34" x14ac:dyDescent="0.35">
      <c r="Q14187" s="218"/>
      <c r="AH14187" s="233"/>
    </row>
    <row r="14188" spans="17:34" x14ac:dyDescent="0.35">
      <c r="Q14188" s="218"/>
      <c r="AH14188" s="233"/>
    </row>
    <row r="14189" spans="17:34" x14ac:dyDescent="0.35">
      <c r="Q14189" s="218"/>
      <c r="AH14189" s="233"/>
    </row>
    <row r="14190" spans="17:34" x14ac:dyDescent="0.35">
      <c r="Q14190" s="218"/>
      <c r="AH14190" s="233"/>
    </row>
    <row r="14191" spans="17:34" x14ac:dyDescent="0.35">
      <c r="Q14191" s="218"/>
      <c r="AH14191" s="233"/>
    </row>
    <row r="14192" spans="17:34" x14ac:dyDescent="0.35">
      <c r="Q14192" s="218"/>
      <c r="AH14192" s="233"/>
    </row>
    <row r="14193" spans="17:34" x14ac:dyDescent="0.35">
      <c r="Q14193" s="218"/>
      <c r="AH14193" s="233"/>
    </row>
    <row r="14194" spans="17:34" x14ac:dyDescent="0.35">
      <c r="Q14194" s="218"/>
      <c r="AH14194" s="233"/>
    </row>
    <row r="14195" spans="17:34" x14ac:dyDescent="0.35">
      <c r="Q14195" s="218"/>
      <c r="AH14195" s="233"/>
    </row>
    <row r="14196" spans="17:34" x14ac:dyDescent="0.35">
      <c r="Q14196" s="218"/>
      <c r="AH14196" s="233"/>
    </row>
    <row r="14197" spans="17:34" x14ac:dyDescent="0.35">
      <c r="Q14197" s="218"/>
      <c r="AH14197" s="233"/>
    </row>
    <row r="14198" spans="17:34" x14ac:dyDescent="0.35">
      <c r="Q14198" s="218"/>
      <c r="AH14198" s="233"/>
    </row>
    <row r="14199" spans="17:34" x14ac:dyDescent="0.35">
      <c r="Q14199" s="218"/>
      <c r="AH14199" s="233"/>
    </row>
    <row r="14200" spans="17:34" x14ac:dyDescent="0.35">
      <c r="Q14200" s="218"/>
      <c r="AH14200" s="233"/>
    </row>
    <row r="14201" spans="17:34" x14ac:dyDescent="0.35">
      <c r="Q14201" s="218"/>
      <c r="AH14201" s="233"/>
    </row>
    <row r="14202" spans="17:34" x14ac:dyDescent="0.35">
      <c r="Q14202" s="218"/>
      <c r="AH14202" s="233"/>
    </row>
    <row r="14203" spans="17:34" x14ac:dyDescent="0.35">
      <c r="Q14203" s="218"/>
      <c r="AH14203" s="233"/>
    </row>
    <row r="14204" spans="17:34" x14ac:dyDescent="0.35">
      <c r="Q14204" s="218"/>
      <c r="AH14204" s="233"/>
    </row>
    <row r="14205" spans="17:34" x14ac:dyDescent="0.35">
      <c r="Q14205" s="218"/>
      <c r="AH14205" s="233"/>
    </row>
    <row r="14206" spans="17:34" x14ac:dyDescent="0.35">
      <c r="Q14206" s="218"/>
      <c r="AH14206" s="233"/>
    </row>
    <row r="14207" spans="17:34" x14ac:dyDescent="0.35">
      <c r="Q14207" s="218"/>
      <c r="AH14207" s="233"/>
    </row>
    <row r="14208" spans="17:34" x14ac:dyDescent="0.35">
      <c r="Q14208" s="218"/>
      <c r="AH14208" s="233"/>
    </row>
    <row r="14209" spans="17:34" x14ac:dyDescent="0.35">
      <c r="Q14209" s="218"/>
      <c r="AH14209" s="233"/>
    </row>
    <row r="14210" spans="17:34" x14ac:dyDescent="0.35">
      <c r="Q14210" s="218"/>
      <c r="AH14210" s="233"/>
    </row>
    <row r="14211" spans="17:34" x14ac:dyDescent="0.35">
      <c r="Q14211" s="218"/>
      <c r="AH14211" s="233"/>
    </row>
    <row r="14212" spans="17:34" x14ac:dyDescent="0.35">
      <c r="Q14212" s="218"/>
      <c r="AH14212" s="233"/>
    </row>
    <row r="14213" spans="17:34" x14ac:dyDescent="0.35">
      <c r="Q14213" s="218"/>
      <c r="AH14213" s="233"/>
    </row>
    <row r="14214" spans="17:34" x14ac:dyDescent="0.35">
      <c r="Q14214" s="218"/>
      <c r="AH14214" s="233"/>
    </row>
    <row r="14215" spans="17:34" x14ac:dyDescent="0.35">
      <c r="Q14215" s="218"/>
      <c r="AH14215" s="233"/>
    </row>
    <row r="14216" spans="17:34" x14ac:dyDescent="0.35">
      <c r="Q14216" s="218"/>
      <c r="AH14216" s="233"/>
    </row>
    <row r="14217" spans="17:34" x14ac:dyDescent="0.35">
      <c r="Q14217" s="218"/>
      <c r="AH14217" s="233"/>
    </row>
    <row r="14218" spans="17:34" x14ac:dyDescent="0.35">
      <c r="Q14218" s="218"/>
      <c r="AH14218" s="233"/>
    </row>
    <row r="14219" spans="17:34" x14ac:dyDescent="0.35">
      <c r="Q14219" s="218"/>
      <c r="AH14219" s="233"/>
    </row>
    <row r="14220" spans="17:34" x14ac:dyDescent="0.35">
      <c r="Q14220" s="218"/>
      <c r="AH14220" s="233"/>
    </row>
    <row r="14221" spans="17:34" x14ac:dyDescent="0.35">
      <c r="Q14221" s="218"/>
      <c r="AH14221" s="233"/>
    </row>
    <row r="14222" spans="17:34" x14ac:dyDescent="0.35">
      <c r="Q14222" s="218"/>
      <c r="AH14222" s="233"/>
    </row>
    <row r="14223" spans="17:34" x14ac:dyDescent="0.35">
      <c r="Q14223" s="218"/>
      <c r="AH14223" s="233"/>
    </row>
    <row r="14224" spans="17:34" x14ac:dyDescent="0.35">
      <c r="Q14224" s="218"/>
      <c r="AH14224" s="233"/>
    </row>
    <row r="14225" spans="17:34" x14ac:dyDescent="0.35">
      <c r="Q14225" s="218"/>
      <c r="AH14225" s="233"/>
    </row>
    <row r="14226" spans="17:34" x14ac:dyDescent="0.35">
      <c r="Q14226" s="218"/>
      <c r="AH14226" s="233"/>
    </row>
    <row r="14227" spans="17:34" x14ac:dyDescent="0.35">
      <c r="Q14227" s="218"/>
      <c r="AH14227" s="233"/>
    </row>
    <row r="14228" spans="17:34" x14ac:dyDescent="0.35">
      <c r="Q14228" s="218"/>
      <c r="AH14228" s="233"/>
    </row>
    <row r="14229" spans="17:34" x14ac:dyDescent="0.35">
      <c r="Q14229" s="218"/>
      <c r="AH14229" s="233"/>
    </row>
    <row r="14230" spans="17:34" x14ac:dyDescent="0.35">
      <c r="Q14230" s="218"/>
      <c r="AH14230" s="233"/>
    </row>
    <row r="14231" spans="17:34" x14ac:dyDescent="0.35">
      <c r="Q14231" s="218"/>
      <c r="AH14231" s="233"/>
    </row>
    <row r="14232" spans="17:34" x14ac:dyDescent="0.35">
      <c r="Q14232" s="218"/>
      <c r="AH14232" s="233"/>
    </row>
    <row r="14233" spans="17:34" x14ac:dyDescent="0.35">
      <c r="Q14233" s="218"/>
      <c r="AH14233" s="233"/>
    </row>
    <row r="14234" spans="17:34" x14ac:dyDescent="0.35">
      <c r="Q14234" s="218"/>
      <c r="AH14234" s="233"/>
    </row>
    <row r="14235" spans="17:34" x14ac:dyDescent="0.35">
      <c r="Q14235" s="218"/>
      <c r="AH14235" s="233"/>
    </row>
    <row r="14236" spans="17:34" x14ac:dyDescent="0.35">
      <c r="Q14236" s="218"/>
      <c r="AH14236" s="233"/>
    </row>
    <row r="14237" spans="17:34" x14ac:dyDescent="0.35">
      <c r="Q14237" s="218"/>
      <c r="AH14237" s="233"/>
    </row>
    <row r="14238" spans="17:34" x14ac:dyDescent="0.35">
      <c r="Q14238" s="218"/>
      <c r="AH14238" s="233"/>
    </row>
    <row r="14239" spans="17:34" x14ac:dyDescent="0.35">
      <c r="Q14239" s="218"/>
      <c r="AH14239" s="233"/>
    </row>
    <row r="14240" spans="17:34" x14ac:dyDescent="0.35">
      <c r="Q14240" s="218"/>
      <c r="AH14240" s="233"/>
    </row>
    <row r="14241" spans="17:34" x14ac:dyDescent="0.35">
      <c r="Q14241" s="218"/>
      <c r="AH14241" s="233"/>
    </row>
    <row r="14242" spans="17:34" x14ac:dyDescent="0.35">
      <c r="Q14242" s="218"/>
      <c r="AH14242" s="233"/>
    </row>
    <row r="14243" spans="17:34" x14ac:dyDescent="0.35">
      <c r="Q14243" s="218"/>
      <c r="AH14243" s="233"/>
    </row>
    <row r="14244" spans="17:34" x14ac:dyDescent="0.35">
      <c r="Q14244" s="218"/>
      <c r="AH14244" s="233"/>
    </row>
    <row r="14245" spans="17:34" x14ac:dyDescent="0.35">
      <c r="Q14245" s="218"/>
      <c r="AH14245" s="233"/>
    </row>
    <row r="14246" spans="17:34" x14ac:dyDescent="0.35">
      <c r="Q14246" s="218"/>
      <c r="AH14246" s="233"/>
    </row>
    <row r="14247" spans="17:34" x14ac:dyDescent="0.35">
      <c r="Q14247" s="218"/>
      <c r="AH14247" s="233"/>
    </row>
    <row r="14248" spans="17:34" x14ac:dyDescent="0.35">
      <c r="Q14248" s="218"/>
      <c r="AH14248" s="233"/>
    </row>
    <row r="14249" spans="17:34" x14ac:dyDescent="0.35">
      <c r="Q14249" s="218"/>
      <c r="AH14249" s="233"/>
    </row>
    <row r="14250" spans="17:34" x14ac:dyDescent="0.35">
      <c r="Q14250" s="218"/>
      <c r="AH14250" s="233"/>
    </row>
    <row r="14251" spans="17:34" x14ac:dyDescent="0.35">
      <c r="Q14251" s="218"/>
      <c r="AH14251" s="233"/>
    </row>
    <row r="14252" spans="17:34" x14ac:dyDescent="0.35">
      <c r="Q14252" s="218"/>
      <c r="AH14252" s="233"/>
    </row>
    <row r="14253" spans="17:34" x14ac:dyDescent="0.35">
      <c r="Q14253" s="218"/>
      <c r="AH14253" s="233"/>
    </row>
    <row r="14254" spans="17:34" x14ac:dyDescent="0.35">
      <c r="Q14254" s="218"/>
      <c r="AH14254" s="233"/>
    </row>
    <row r="14255" spans="17:34" x14ac:dyDescent="0.35">
      <c r="Q14255" s="218"/>
      <c r="AH14255" s="233"/>
    </row>
    <row r="14256" spans="17:34" x14ac:dyDescent="0.35">
      <c r="Q14256" s="218"/>
      <c r="AH14256" s="233"/>
    </row>
    <row r="14257" spans="17:34" x14ac:dyDescent="0.35">
      <c r="Q14257" s="218"/>
      <c r="AH14257" s="233"/>
    </row>
    <row r="14258" spans="17:34" x14ac:dyDescent="0.35">
      <c r="Q14258" s="218"/>
      <c r="AH14258" s="233"/>
    </row>
    <row r="14259" spans="17:34" x14ac:dyDescent="0.35">
      <c r="Q14259" s="218"/>
      <c r="AH14259" s="233"/>
    </row>
    <row r="14260" spans="17:34" x14ac:dyDescent="0.35">
      <c r="Q14260" s="218"/>
      <c r="AH14260" s="233"/>
    </row>
    <row r="14261" spans="17:34" x14ac:dyDescent="0.35">
      <c r="Q14261" s="218"/>
      <c r="AH14261" s="233"/>
    </row>
    <row r="14262" spans="17:34" x14ac:dyDescent="0.35">
      <c r="Q14262" s="218"/>
      <c r="AH14262" s="233"/>
    </row>
    <row r="14263" spans="17:34" x14ac:dyDescent="0.35">
      <c r="Q14263" s="218"/>
      <c r="AH14263" s="233"/>
    </row>
    <row r="14264" spans="17:34" x14ac:dyDescent="0.35">
      <c r="Q14264" s="218"/>
      <c r="AH14264" s="233"/>
    </row>
    <row r="14265" spans="17:34" x14ac:dyDescent="0.35">
      <c r="Q14265" s="218"/>
      <c r="AH14265" s="233"/>
    </row>
    <row r="14266" spans="17:34" x14ac:dyDescent="0.35">
      <c r="Q14266" s="218"/>
      <c r="AH14266" s="233"/>
    </row>
    <row r="14267" spans="17:34" x14ac:dyDescent="0.35">
      <c r="Q14267" s="218"/>
      <c r="AH14267" s="233"/>
    </row>
    <row r="14268" spans="17:34" x14ac:dyDescent="0.35">
      <c r="Q14268" s="218"/>
      <c r="AH14268" s="233"/>
    </row>
    <row r="14269" spans="17:34" x14ac:dyDescent="0.35">
      <c r="Q14269" s="218"/>
      <c r="AH14269" s="233"/>
    </row>
    <row r="14270" spans="17:34" x14ac:dyDescent="0.35">
      <c r="Q14270" s="218"/>
      <c r="AH14270" s="233"/>
    </row>
    <row r="14271" spans="17:34" x14ac:dyDescent="0.35">
      <c r="Q14271" s="218"/>
      <c r="AH14271" s="233"/>
    </row>
    <row r="14272" spans="17:34" x14ac:dyDescent="0.35">
      <c r="Q14272" s="218"/>
      <c r="AH14272" s="233"/>
    </row>
    <row r="14273" spans="17:34" x14ac:dyDescent="0.35">
      <c r="Q14273" s="218"/>
      <c r="AH14273" s="233"/>
    </row>
    <row r="14274" spans="17:34" x14ac:dyDescent="0.35">
      <c r="Q14274" s="218"/>
      <c r="AH14274" s="233"/>
    </row>
    <row r="14275" spans="17:34" x14ac:dyDescent="0.35">
      <c r="Q14275" s="218"/>
      <c r="AH14275" s="233"/>
    </row>
    <row r="14276" spans="17:34" x14ac:dyDescent="0.35">
      <c r="Q14276" s="218"/>
      <c r="AH14276" s="233"/>
    </row>
    <row r="14277" spans="17:34" x14ac:dyDescent="0.35">
      <c r="Q14277" s="218"/>
      <c r="AH14277" s="233"/>
    </row>
    <row r="14278" spans="17:34" x14ac:dyDescent="0.35">
      <c r="Q14278" s="218"/>
      <c r="AH14278" s="233"/>
    </row>
    <row r="14279" spans="17:34" x14ac:dyDescent="0.35">
      <c r="Q14279" s="218"/>
      <c r="AH14279" s="233"/>
    </row>
    <row r="14280" spans="17:34" x14ac:dyDescent="0.35">
      <c r="Q14280" s="218"/>
      <c r="AH14280" s="233"/>
    </row>
    <row r="14281" spans="17:34" x14ac:dyDescent="0.35">
      <c r="Q14281" s="218"/>
      <c r="AH14281" s="233"/>
    </row>
    <row r="14282" spans="17:34" x14ac:dyDescent="0.35">
      <c r="Q14282" s="218"/>
      <c r="AH14282" s="233"/>
    </row>
    <row r="14283" spans="17:34" x14ac:dyDescent="0.35">
      <c r="Q14283" s="218"/>
      <c r="AH14283" s="233"/>
    </row>
    <row r="14284" spans="17:34" x14ac:dyDescent="0.35">
      <c r="Q14284" s="218"/>
      <c r="AH14284" s="233"/>
    </row>
    <row r="14285" spans="17:34" x14ac:dyDescent="0.35">
      <c r="Q14285" s="218"/>
      <c r="AH14285" s="233"/>
    </row>
    <row r="14286" spans="17:34" x14ac:dyDescent="0.35">
      <c r="Q14286" s="218"/>
      <c r="AH14286" s="233"/>
    </row>
    <row r="14287" spans="17:34" x14ac:dyDescent="0.35">
      <c r="Q14287" s="218"/>
      <c r="AH14287" s="233"/>
    </row>
    <row r="14288" spans="17:34" x14ac:dyDescent="0.35">
      <c r="Q14288" s="218"/>
      <c r="AH14288" s="233"/>
    </row>
    <row r="14289" spans="17:34" x14ac:dyDescent="0.35">
      <c r="Q14289" s="218"/>
      <c r="AH14289" s="233"/>
    </row>
    <row r="14290" spans="17:34" x14ac:dyDescent="0.35">
      <c r="Q14290" s="218"/>
      <c r="AH14290" s="233"/>
    </row>
    <row r="14291" spans="17:34" x14ac:dyDescent="0.35">
      <c r="Q14291" s="218"/>
      <c r="AH14291" s="233"/>
    </row>
    <row r="14292" spans="17:34" x14ac:dyDescent="0.35">
      <c r="Q14292" s="218"/>
      <c r="AH14292" s="233"/>
    </row>
    <row r="14293" spans="17:34" x14ac:dyDescent="0.35">
      <c r="Q14293" s="218"/>
      <c r="AH14293" s="233"/>
    </row>
    <row r="14294" spans="17:34" x14ac:dyDescent="0.35">
      <c r="Q14294" s="218"/>
      <c r="AH14294" s="233"/>
    </row>
    <row r="14295" spans="17:34" x14ac:dyDescent="0.35">
      <c r="Q14295" s="218"/>
      <c r="AH14295" s="233"/>
    </row>
    <row r="14296" spans="17:34" x14ac:dyDescent="0.35">
      <c r="Q14296" s="218"/>
      <c r="AH14296" s="233"/>
    </row>
    <row r="14297" spans="17:34" x14ac:dyDescent="0.35">
      <c r="Q14297" s="218"/>
      <c r="AH14297" s="233"/>
    </row>
    <row r="14298" spans="17:34" x14ac:dyDescent="0.35">
      <c r="Q14298" s="218"/>
      <c r="AH14298" s="233"/>
    </row>
    <row r="14299" spans="17:34" x14ac:dyDescent="0.35">
      <c r="Q14299" s="218"/>
      <c r="AH14299" s="233"/>
    </row>
    <row r="14300" spans="17:34" x14ac:dyDescent="0.35">
      <c r="Q14300" s="218"/>
      <c r="AH14300" s="233"/>
    </row>
    <row r="14301" spans="17:34" x14ac:dyDescent="0.35">
      <c r="Q14301" s="218"/>
      <c r="AH14301" s="233"/>
    </row>
    <row r="14302" spans="17:34" x14ac:dyDescent="0.35">
      <c r="Q14302" s="218"/>
      <c r="AH14302" s="233"/>
    </row>
    <row r="14303" spans="17:34" x14ac:dyDescent="0.35">
      <c r="Q14303" s="218"/>
      <c r="AH14303" s="233"/>
    </row>
    <row r="14304" spans="17:34" x14ac:dyDescent="0.35">
      <c r="Q14304" s="218"/>
      <c r="AH14304" s="233"/>
    </row>
    <row r="14305" spans="17:34" x14ac:dyDescent="0.35">
      <c r="Q14305" s="218"/>
      <c r="AH14305" s="233"/>
    </row>
    <row r="14306" spans="17:34" x14ac:dyDescent="0.35">
      <c r="Q14306" s="218"/>
      <c r="AH14306" s="233"/>
    </row>
    <row r="14307" spans="17:34" x14ac:dyDescent="0.35">
      <c r="Q14307" s="218"/>
      <c r="AH14307" s="233"/>
    </row>
    <row r="14308" spans="17:34" x14ac:dyDescent="0.35">
      <c r="Q14308" s="218"/>
      <c r="AH14308" s="233"/>
    </row>
    <row r="14309" spans="17:34" x14ac:dyDescent="0.35">
      <c r="Q14309" s="218"/>
      <c r="AH14309" s="233"/>
    </row>
    <row r="14310" spans="17:34" x14ac:dyDescent="0.35">
      <c r="Q14310" s="218"/>
      <c r="AH14310" s="233"/>
    </row>
    <row r="14311" spans="17:34" x14ac:dyDescent="0.35">
      <c r="Q14311" s="218"/>
      <c r="AH14311" s="233"/>
    </row>
    <row r="14312" spans="17:34" x14ac:dyDescent="0.35">
      <c r="Q14312" s="218"/>
      <c r="AH14312" s="233"/>
    </row>
    <row r="14313" spans="17:34" x14ac:dyDescent="0.35">
      <c r="Q14313" s="218"/>
      <c r="AH14313" s="233"/>
    </row>
    <row r="14314" spans="17:34" x14ac:dyDescent="0.35">
      <c r="Q14314" s="218"/>
      <c r="AH14314" s="233"/>
    </row>
    <row r="14315" spans="17:34" x14ac:dyDescent="0.35">
      <c r="Q14315" s="218"/>
      <c r="AH14315" s="233"/>
    </row>
    <row r="14316" spans="17:34" x14ac:dyDescent="0.35">
      <c r="Q14316" s="218"/>
      <c r="AH14316" s="233"/>
    </row>
    <row r="14317" spans="17:34" x14ac:dyDescent="0.35">
      <c r="Q14317" s="218"/>
      <c r="AH14317" s="233"/>
    </row>
    <row r="14318" spans="17:34" x14ac:dyDescent="0.35">
      <c r="Q14318" s="218"/>
      <c r="AH14318" s="233"/>
    </row>
    <row r="14319" spans="17:34" x14ac:dyDescent="0.35">
      <c r="Q14319" s="218"/>
      <c r="AH14319" s="233"/>
    </row>
    <row r="14320" spans="17:34" x14ac:dyDescent="0.35">
      <c r="Q14320" s="218"/>
      <c r="AH14320" s="233"/>
    </row>
    <row r="14321" spans="17:34" x14ac:dyDescent="0.35">
      <c r="Q14321" s="218"/>
      <c r="AH14321" s="233"/>
    </row>
    <row r="14322" spans="17:34" x14ac:dyDescent="0.35">
      <c r="Q14322" s="218"/>
      <c r="AH14322" s="233"/>
    </row>
    <row r="14323" spans="17:34" x14ac:dyDescent="0.35">
      <c r="Q14323" s="218"/>
      <c r="AH14323" s="233"/>
    </row>
    <row r="14324" spans="17:34" x14ac:dyDescent="0.35">
      <c r="Q14324" s="218"/>
      <c r="AH14324" s="233"/>
    </row>
    <row r="14325" spans="17:34" x14ac:dyDescent="0.35">
      <c r="Q14325" s="218"/>
      <c r="AH14325" s="233"/>
    </row>
    <row r="14326" spans="17:34" x14ac:dyDescent="0.35">
      <c r="Q14326" s="218"/>
      <c r="AH14326" s="233"/>
    </row>
    <row r="14327" spans="17:34" x14ac:dyDescent="0.35">
      <c r="Q14327" s="218"/>
      <c r="AH14327" s="233"/>
    </row>
    <row r="14328" spans="17:34" x14ac:dyDescent="0.35">
      <c r="Q14328" s="218"/>
      <c r="AH14328" s="233"/>
    </row>
    <row r="14329" spans="17:34" x14ac:dyDescent="0.35">
      <c r="Q14329" s="218"/>
      <c r="AH14329" s="233"/>
    </row>
    <row r="14330" spans="17:34" x14ac:dyDescent="0.35">
      <c r="Q14330" s="218"/>
      <c r="AH14330" s="233"/>
    </row>
    <row r="14331" spans="17:34" x14ac:dyDescent="0.35">
      <c r="Q14331" s="218"/>
      <c r="AH14331" s="233"/>
    </row>
    <row r="14332" spans="17:34" x14ac:dyDescent="0.35">
      <c r="Q14332" s="218"/>
      <c r="AH14332" s="233"/>
    </row>
    <row r="14333" spans="17:34" x14ac:dyDescent="0.35">
      <c r="Q14333" s="218"/>
      <c r="AH14333" s="233"/>
    </row>
    <row r="14334" spans="17:34" x14ac:dyDescent="0.35">
      <c r="Q14334" s="218"/>
      <c r="AH14334" s="233"/>
    </row>
    <row r="14335" spans="17:34" x14ac:dyDescent="0.35">
      <c r="Q14335" s="218"/>
      <c r="AH14335" s="233"/>
    </row>
    <row r="14336" spans="17:34" x14ac:dyDescent="0.35">
      <c r="Q14336" s="218"/>
      <c r="AH14336" s="233"/>
    </row>
    <row r="14337" spans="17:34" x14ac:dyDescent="0.35">
      <c r="Q14337" s="218"/>
      <c r="AH14337" s="233"/>
    </row>
    <row r="14338" spans="17:34" x14ac:dyDescent="0.35">
      <c r="Q14338" s="218"/>
      <c r="AH14338" s="233"/>
    </row>
    <row r="14339" spans="17:34" x14ac:dyDescent="0.35">
      <c r="Q14339" s="218"/>
      <c r="AH14339" s="233"/>
    </row>
    <row r="14340" spans="17:34" x14ac:dyDescent="0.35">
      <c r="Q14340" s="218"/>
      <c r="AH14340" s="233"/>
    </row>
    <row r="14341" spans="17:34" x14ac:dyDescent="0.35">
      <c r="Q14341" s="218"/>
      <c r="AH14341" s="233"/>
    </row>
    <row r="14342" spans="17:34" x14ac:dyDescent="0.35">
      <c r="Q14342" s="218"/>
      <c r="AH14342" s="233"/>
    </row>
    <row r="14343" spans="17:34" x14ac:dyDescent="0.35">
      <c r="Q14343" s="218"/>
      <c r="AH14343" s="233"/>
    </row>
    <row r="14344" spans="17:34" x14ac:dyDescent="0.35">
      <c r="Q14344" s="218"/>
      <c r="AH14344" s="233"/>
    </row>
    <row r="14345" spans="17:34" x14ac:dyDescent="0.35">
      <c r="Q14345" s="218"/>
      <c r="AH14345" s="233"/>
    </row>
    <row r="14346" spans="17:34" x14ac:dyDescent="0.35">
      <c r="Q14346" s="218"/>
      <c r="AH14346" s="233"/>
    </row>
    <row r="14347" spans="17:34" x14ac:dyDescent="0.35">
      <c r="Q14347" s="218"/>
      <c r="AH14347" s="233"/>
    </row>
    <row r="14348" spans="17:34" x14ac:dyDescent="0.35">
      <c r="Q14348" s="218"/>
      <c r="AH14348" s="233"/>
    </row>
    <row r="14349" spans="17:34" x14ac:dyDescent="0.35">
      <c r="Q14349" s="218"/>
      <c r="AH14349" s="233"/>
    </row>
    <row r="14350" spans="17:34" x14ac:dyDescent="0.35">
      <c r="Q14350" s="218"/>
      <c r="AH14350" s="233"/>
    </row>
    <row r="14351" spans="17:34" x14ac:dyDescent="0.35">
      <c r="Q14351" s="218"/>
      <c r="AH14351" s="233"/>
    </row>
    <row r="14352" spans="17:34" x14ac:dyDescent="0.35">
      <c r="Q14352" s="218"/>
      <c r="AH14352" s="233"/>
    </row>
    <row r="14353" spans="17:34" x14ac:dyDescent="0.35">
      <c r="Q14353" s="218"/>
      <c r="AH14353" s="233"/>
    </row>
    <row r="14354" spans="17:34" x14ac:dyDescent="0.35">
      <c r="Q14354" s="218"/>
      <c r="AH14354" s="233"/>
    </row>
    <row r="14355" spans="17:34" x14ac:dyDescent="0.35">
      <c r="Q14355" s="218"/>
      <c r="AH14355" s="233"/>
    </row>
    <row r="14356" spans="17:34" x14ac:dyDescent="0.35">
      <c r="Q14356" s="218"/>
      <c r="AH14356" s="233"/>
    </row>
    <row r="14357" spans="17:34" x14ac:dyDescent="0.35">
      <c r="Q14357" s="218"/>
      <c r="AH14357" s="233"/>
    </row>
    <row r="14358" spans="17:34" x14ac:dyDescent="0.35">
      <c r="Q14358" s="218"/>
      <c r="AH14358" s="233"/>
    </row>
    <row r="14359" spans="17:34" x14ac:dyDescent="0.35">
      <c r="Q14359" s="218"/>
      <c r="AH14359" s="233"/>
    </row>
    <row r="14360" spans="17:34" x14ac:dyDescent="0.35">
      <c r="Q14360" s="218"/>
      <c r="AH14360" s="233"/>
    </row>
    <row r="14361" spans="17:34" x14ac:dyDescent="0.35">
      <c r="Q14361" s="218"/>
      <c r="AH14361" s="233"/>
    </row>
    <row r="14362" spans="17:34" x14ac:dyDescent="0.35">
      <c r="Q14362" s="218"/>
      <c r="AH14362" s="233"/>
    </row>
    <row r="14363" spans="17:34" x14ac:dyDescent="0.35">
      <c r="Q14363" s="218"/>
      <c r="AH14363" s="233"/>
    </row>
    <row r="14364" spans="17:34" x14ac:dyDescent="0.35">
      <c r="Q14364" s="218"/>
      <c r="AH14364" s="233"/>
    </row>
    <row r="14365" spans="17:34" x14ac:dyDescent="0.35">
      <c r="Q14365" s="218"/>
      <c r="AH14365" s="233"/>
    </row>
    <row r="14366" spans="17:34" x14ac:dyDescent="0.35">
      <c r="Q14366" s="218"/>
      <c r="AH14366" s="233"/>
    </row>
    <row r="14367" spans="17:34" x14ac:dyDescent="0.35">
      <c r="Q14367" s="218"/>
      <c r="AH14367" s="233"/>
    </row>
    <row r="14368" spans="17:34" x14ac:dyDescent="0.35">
      <c r="Q14368" s="218"/>
      <c r="AH14368" s="233"/>
    </row>
    <row r="14369" spans="17:34" x14ac:dyDescent="0.35">
      <c r="Q14369" s="218"/>
      <c r="AH14369" s="233"/>
    </row>
    <row r="14370" spans="17:34" x14ac:dyDescent="0.35">
      <c r="Q14370" s="218"/>
      <c r="AH14370" s="233"/>
    </row>
    <row r="14371" spans="17:34" x14ac:dyDescent="0.35">
      <c r="Q14371" s="218"/>
      <c r="AH14371" s="233"/>
    </row>
    <row r="14372" spans="17:34" x14ac:dyDescent="0.35">
      <c r="Q14372" s="218"/>
      <c r="AH14372" s="233"/>
    </row>
    <row r="14373" spans="17:34" x14ac:dyDescent="0.35">
      <c r="Q14373" s="218"/>
      <c r="AH14373" s="233"/>
    </row>
    <row r="14374" spans="17:34" x14ac:dyDescent="0.35">
      <c r="Q14374" s="218"/>
      <c r="AH14374" s="233"/>
    </row>
    <row r="14375" spans="17:34" x14ac:dyDescent="0.35">
      <c r="Q14375" s="218"/>
      <c r="AH14375" s="233"/>
    </row>
    <row r="14376" spans="17:34" x14ac:dyDescent="0.35">
      <c r="Q14376" s="218"/>
      <c r="AH14376" s="233"/>
    </row>
    <row r="14377" spans="17:34" x14ac:dyDescent="0.35">
      <c r="Q14377" s="218"/>
      <c r="AH14377" s="233"/>
    </row>
    <row r="14378" spans="17:34" x14ac:dyDescent="0.35">
      <c r="Q14378" s="218"/>
      <c r="AH14378" s="233"/>
    </row>
    <row r="14379" spans="17:34" x14ac:dyDescent="0.35">
      <c r="Q14379" s="218"/>
      <c r="AH14379" s="233"/>
    </row>
    <row r="14380" spans="17:34" x14ac:dyDescent="0.35">
      <c r="Q14380" s="218"/>
      <c r="AH14380" s="233"/>
    </row>
    <row r="14381" spans="17:34" x14ac:dyDescent="0.35">
      <c r="Q14381" s="218"/>
      <c r="AH14381" s="233"/>
    </row>
    <row r="14382" spans="17:34" x14ac:dyDescent="0.35">
      <c r="Q14382" s="218"/>
      <c r="AH14382" s="233"/>
    </row>
    <row r="14383" spans="17:34" x14ac:dyDescent="0.35">
      <c r="Q14383" s="218"/>
      <c r="AH14383" s="233"/>
    </row>
    <row r="14384" spans="17:34" x14ac:dyDescent="0.35">
      <c r="Q14384" s="218"/>
      <c r="AH14384" s="233"/>
    </row>
    <row r="14385" spans="17:34" x14ac:dyDescent="0.35">
      <c r="Q14385" s="218"/>
      <c r="AH14385" s="233"/>
    </row>
    <row r="14386" spans="17:34" x14ac:dyDescent="0.35">
      <c r="Q14386" s="218"/>
      <c r="AH14386" s="233"/>
    </row>
    <row r="14387" spans="17:34" x14ac:dyDescent="0.35">
      <c r="Q14387" s="218"/>
      <c r="AH14387" s="233"/>
    </row>
    <row r="14388" spans="17:34" x14ac:dyDescent="0.35">
      <c r="Q14388" s="218"/>
      <c r="AH14388" s="233"/>
    </row>
    <row r="14389" spans="17:34" x14ac:dyDescent="0.35">
      <c r="Q14389" s="218"/>
      <c r="AH14389" s="233"/>
    </row>
    <row r="14390" spans="17:34" x14ac:dyDescent="0.35">
      <c r="Q14390" s="218"/>
      <c r="AH14390" s="233"/>
    </row>
    <row r="14391" spans="17:34" x14ac:dyDescent="0.35">
      <c r="Q14391" s="218"/>
      <c r="AH14391" s="233"/>
    </row>
    <row r="14392" spans="17:34" x14ac:dyDescent="0.35">
      <c r="Q14392" s="218"/>
      <c r="AH14392" s="233"/>
    </row>
    <row r="14393" spans="17:34" x14ac:dyDescent="0.35">
      <c r="Q14393" s="218"/>
      <c r="AH14393" s="233"/>
    </row>
    <row r="14394" spans="17:34" x14ac:dyDescent="0.35">
      <c r="Q14394" s="218"/>
      <c r="AH14394" s="233"/>
    </row>
    <row r="14395" spans="17:34" x14ac:dyDescent="0.35">
      <c r="Q14395" s="218"/>
      <c r="AH14395" s="233"/>
    </row>
    <row r="14396" spans="17:34" x14ac:dyDescent="0.35">
      <c r="Q14396" s="218"/>
      <c r="AH14396" s="233"/>
    </row>
    <row r="14397" spans="17:34" x14ac:dyDescent="0.35">
      <c r="Q14397" s="218"/>
      <c r="AH14397" s="233"/>
    </row>
    <row r="14398" spans="17:34" x14ac:dyDescent="0.35">
      <c r="Q14398" s="218"/>
      <c r="AH14398" s="233"/>
    </row>
    <row r="14399" spans="17:34" x14ac:dyDescent="0.35">
      <c r="Q14399" s="218"/>
      <c r="AH14399" s="233"/>
    </row>
    <row r="14400" spans="17:34" x14ac:dyDescent="0.35">
      <c r="Q14400" s="218"/>
      <c r="AH14400" s="233"/>
    </row>
    <row r="14401" spans="17:34" x14ac:dyDescent="0.35">
      <c r="Q14401" s="218"/>
      <c r="AH14401" s="233"/>
    </row>
    <row r="14402" spans="17:34" x14ac:dyDescent="0.35">
      <c r="Q14402" s="218"/>
      <c r="AH14402" s="233"/>
    </row>
    <row r="14403" spans="17:34" x14ac:dyDescent="0.35">
      <c r="Q14403" s="218"/>
      <c r="AH14403" s="233"/>
    </row>
    <row r="14404" spans="17:34" x14ac:dyDescent="0.35">
      <c r="Q14404" s="218"/>
      <c r="AH14404" s="233"/>
    </row>
    <row r="14405" spans="17:34" x14ac:dyDescent="0.35">
      <c r="Q14405" s="218"/>
      <c r="AH14405" s="233"/>
    </row>
    <row r="14406" spans="17:34" x14ac:dyDescent="0.35">
      <c r="Q14406" s="218"/>
      <c r="AH14406" s="233"/>
    </row>
    <row r="14407" spans="17:34" x14ac:dyDescent="0.35">
      <c r="Q14407" s="218"/>
      <c r="AH14407" s="233"/>
    </row>
    <row r="14408" spans="17:34" x14ac:dyDescent="0.35">
      <c r="Q14408" s="218"/>
      <c r="AH14408" s="233"/>
    </row>
    <row r="14409" spans="17:34" x14ac:dyDescent="0.35">
      <c r="Q14409" s="218"/>
      <c r="AH14409" s="233"/>
    </row>
    <row r="14410" spans="17:34" x14ac:dyDescent="0.35">
      <c r="Q14410" s="218"/>
      <c r="AH14410" s="233"/>
    </row>
    <row r="14411" spans="17:34" x14ac:dyDescent="0.35">
      <c r="Q14411" s="218"/>
      <c r="AH14411" s="233"/>
    </row>
    <row r="14412" spans="17:34" x14ac:dyDescent="0.35">
      <c r="Q14412" s="218"/>
      <c r="AH14412" s="233"/>
    </row>
    <row r="14413" spans="17:34" x14ac:dyDescent="0.35">
      <c r="Q14413" s="218"/>
      <c r="AH14413" s="233"/>
    </row>
    <row r="14414" spans="17:34" x14ac:dyDescent="0.35">
      <c r="Q14414" s="218"/>
      <c r="AH14414" s="233"/>
    </row>
    <row r="14415" spans="17:34" x14ac:dyDescent="0.35">
      <c r="Q14415" s="218"/>
      <c r="AH14415" s="233"/>
    </row>
    <row r="14416" spans="17:34" x14ac:dyDescent="0.35">
      <c r="Q14416" s="218"/>
      <c r="AH14416" s="233"/>
    </row>
    <row r="14417" spans="17:34" x14ac:dyDescent="0.35">
      <c r="Q14417" s="218"/>
      <c r="AH14417" s="233"/>
    </row>
    <row r="14418" spans="17:34" x14ac:dyDescent="0.35">
      <c r="Q14418" s="218"/>
      <c r="AH14418" s="233"/>
    </row>
    <row r="14419" spans="17:34" x14ac:dyDescent="0.35">
      <c r="Q14419" s="218"/>
      <c r="AH14419" s="233"/>
    </row>
    <row r="14420" spans="17:34" x14ac:dyDescent="0.35">
      <c r="Q14420" s="218"/>
      <c r="AH14420" s="233"/>
    </row>
    <row r="14421" spans="17:34" x14ac:dyDescent="0.35">
      <c r="Q14421" s="218"/>
      <c r="AH14421" s="233"/>
    </row>
    <row r="14422" spans="17:34" x14ac:dyDescent="0.35">
      <c r="Q14422" s="218"/>
      <c r="AH14422" s="233"/>
    </row>
    <row r="14423" spans="17:34" x14ac:dyDescent="0.35">
      <c r="Q14423" s="218"/>
      <c r="AH14423" s="233"/>
    </row>
    <row r="14424" spans="17:34" x14ac:dyDescent="0.35">
      <c r="Q14424" s="218"/>
      <c r="AH14424" s="233"/>
    </row>
    <row r="14425" spans="17:34" x14ac:dyDescent="0.35">
      <c r="Q14425" s="218"/>
      <c r="AH14425" s="233"/>
    </row>
    <row r="14426" spans="17:34" x14ac:dyDescent="0.35">
      <c r="Q14426" s="218"/>
      <c r="AH14426" s="233"/>
    </row>
    <row r="14427" spans="17:34" x14ac:dyDescent="0.35">
      <c r="Q14427" s="218"/>
      <c r="AH14427" s="233"/>
    </row>
    <row r="14428" spans="17:34" x14ac:dyDescent="0.35">
      <c r="Q14428" s="218"/>
      <c r="AH14428" s="233"/>
    </row>
    <row r="14429" spans="17:34" x14ac:dyDescent="0.35">
      <c r="Q14429" s="218"/>
      <c r="AH14429" s="233"/>
    </row>
    <row r="14430" spans="17:34" x14ac:dyDescent="0.35">
      <c r="Q14430" s="218"/>
      <c r="AH14430" s="233"/>
    </row>
    <row r="14431" spans="17:34" x14ac:dyDescent="0.35">
      <c r="Q14431" s="218"/>
      <c r="AH14431" s="233"/>
    </row>
    <row r="14432" spans="17:34" x14ac:dyDescent="0.35">
      <c r="Q14432" s="218"/>
      <c r="AH14432" s="233"/>
    </row>
    <row r="14433" spans="17:34" x14ac:dyDescent="0.35">
      <c r="Q14433" s="218"/>
      <c r="AH14433" s="233"/>
    </row>
    <row r="14434" spans="17:34" x14ac:dyDescent="0.35">
      <c r="Q14434" s="218"/>
      <c r="AH14434" s="233"/>
    </row>
    <row r="14435" spans="17:34" x14ac:dyDescent="0.35">
      <c r="Q14435" s="218"/>
      <c r="AH14435" s="233"/>
    </row>
    <row r="14436" spans="17:34" x14ac:dyDescent="0.35">
      <c r="Q14436" s="218"/>
      <c r="AH14436" s="233"/>
    </row>
    <row r="14437" spans="17:34" x14ac:dyDescent="0.35">
      <c r="Q14437" s="218"/>
      <c r="AH14437" s="233"/>
    </row>
    <row r="14438" spans="17:34" x14ac:dyDescent="0.35">
      <c r="Q14438" s="218"/>
      <c r="AH14438" s="233"/>
    </row>
    <row r="14439" spans="17:34" x14ac:dyDescent="0.35">
      <c r="Q14439" s="218"/>
      <c r="AH14439" s="233"/>
    </row>
    <row r="14440" spans="17:34" x14ac:dyDescent="0.35">
      <c r="Q14440" s="218"/>
      <c r="AH14440" s="233"/>
    </row>
    <row r="14441" spans="17:34" x14ac:dyDescent="0.35">
      <c r="Q14441" s="218"/>
      <c r="AH14441" s="233"/>
    </row>
    <row r="14442" spans="17:34" x14ac:dyDescent="0.35">
      <c r="Q14442" s="218"/>
      <c r="AH14442" s="233"/>
    </row>
    <row r="14443" spans="17:34" x14ac:dyDescent="0.35">
      <c r="Q14443" s="218"/>
      <c r="AH14443" s="233"/>
    </row>
    <row r="14444" spans="17:34" x14ac:dyDescent="0.35">
      <c r="Q14444" s="218"/>
      <c r="AH14444" s="233"/>
    </row>
    <row r="14445" spans="17:34" x14ac:dyDescent="0.35">
      <c r="Q14445" s="218"/>
      <c r="AH14445" s="233"/>
    </row>
    <row r="14446" spans="17:34" x14ac:dyDescent="0.35">
      <c r="Q14446" s="218"/>
      <c r="AH14446" s="233"/>
    </row>
    <row r="14447" spans="17:34" x14ac:dyDescent="0.35">
      <c r="Q14447" s="218"/>
      <c r="AH14447" s="233"/>
    </row>
    <row r="14448" spans="17:34" x14ac:dyDescent="0.35">
      <c r="Q14448" s="218"/>
      <c r="AH14448" s="233"/>
    </row>
    <row r="14449" spans="17:34" x14ac:dyDescent="0.35">
      <c r="Q14449" s="218"/>
      <c r="AH14449" s="233"/>
    </row>
    <row r="14450" spans="17:34" x14ac:dyDescent="0.35">
      <c r="Q14450" s="218"/>
      <c r="AH14450" s="233"/>
    </row>
    <row r="14451" spans="17:34" x14ac:dyDescent="0.35">
      <c r="Q14451" s="218"/>
      <c r="AH14451" s="233"/>
    </row>
    <row r="14452" spans="17:34" x14ac:dyDescent="0.35">
      <c r="Q14452" s="218"/>
      <c r="AH14452" s="233"/>
    </row>
    <row r="14453" spans="17:34" x14ac:dyDescent="0.35">
      <c r="Q14453" s="218"/>
      <c r="AH14453" s="233"/>
    </row>
    <row r="14454" spans="17:34" x14ac:dyDescent="0.35">
      <c r="Q14454" s="218"/>
      <c r="AH14454" s="233"/>
    </row>
    <row r="14455" spans="17:34" x14ac:dyDescent="0.35">
      <c r="Q14455" s="218"/>
      <c r="AH14455" s="233"/>
    </row>
    <row r="14456" spans="17:34" x14ac:dyDescent="0.35">
      <c r="Q14456" s="218"/>
      <c r="AH14456" s="233"/>
    </row>
    <row r="14457" spans="17:34" x14ac:dyDescent="0.35">
      <c r="Q14457" s="218"/>
      <c r="AH14457" s="233"/>
    </row>
    <row r="14458" spans="17:34" x14ac:dyDescent="0.35">
      <c r="Q14458" s="218"/>
      <c r="AH14458" s="233"/>
    </row>
    <row r="14459" spans="17:34" x14ac:dyDescent="0.35">
      <c r="Q14459" s="218"/>
      <c r="AH14459" s="233"/>
    </row>
    <row r="14460" spans="17:34" x14ac:dyDescent="0.35">
      <c r="Q14460" s="218"/>
      <c r="AH14460" s="233"/>
    </row>
    <row r="14461" spans="17:34" x14ac:dyDescent="0.35">
      <c r="Q14461" s="218"/>
      <c r="AH14461" s="233"/>
    </row>
    <row r="14462" spans="17:34" x14ac:dyDescent="0.35">
      <c r="Q14462" s="218"/>
      <c r="AH14462" s="233"/>
    </row>
    <row r="14463" spans="17:34" x14ac:dyDescent="0.35">
      <c r="Q14463" s="218"/>
      <c r="AH14463" s="233"/>
    </row>
    <row r="14464" spans="17:34" x14ac:dyDescent="0.35">
      <c r="Q14464" s="218"/>
      <c r="AH14464" s="233"/>
    </row>
    <row r="14465" spans="17:34" x14ac:dyDescent="0.35">
      <c r="Q14465" s="218"/>
      <c r="AH14465" s="233"/>
    </row>
    <row r="14466" spans="17:34" x14ac:dyDescent="0.35">
      <c r="Q14466" s="218"/>
      <c r="AH14466" s="233"/>
    </row>
    <row r="14467" spans="17:34" x14ac:dyDescent="0.35">
      <c r="Q14467" s="218"/>
      <c r="AH14467" s="233"/>
    </row>
    <row r="14468" spans="17:34" x14ac:dyDescent="0.35">
      <c r="Q14468" s="218"/>
      <c r="AH14468" s="233"/>
    </row>
    <row r="14469" spans="17:34" x14ac:dyDescent="0.35">
      <c r="Q14469" s="218"/>
      <c r="AH14469" s="233"/>
    </row>
    <row r="14470" spans="17:34" x14ac:dyDescent="0.35">
      <c r="Q14470" s="218"/>
      <c r="AH14470" s="233"/>
    </row>
    <row r="14471" spans="17:34" x14ac:dyDescent="0.35">
      <c r="Q14471" s="218"/>
      <c r="AH14471" s="233"/>
    </row>
    <row r="14472" spans="17:34" x14ac:dyDescent="0.35">
      <c r="Q14472" s="218"/>
      <c r="AH14472" s="233"/>
    </row>
    <row r="14473" spans="17:34" x14ac:dyDescent="0.35">
      <c r="Q14473" s="218"/>
      <c r="AH14473" s="233"/>
    </row>
    <row r="14474" spans="17:34" x14ac:dyDescent="0.35">
      <c r="Q14474" s="218"/>
      <c r="AH14474" s="233"/>
    </row>
    <row r="14475" spans="17:34" x14ac:dyDescent="0.35">
      <c r="Q14475" s="218"/>
      <c r="AH14475" s="233"/>
    </row>
    <row r="14476" spans="17:34" x14ac:dyDescent="0.35">
      <c r="Q14476" s="218"/>
      <c r="AH14476" s="233"/>
    </row>
    <row r="14477" spans="17:34" x14ac:dyDescent="0.35">
      <c r="Q14477" s="218"/>
      <c r="AH14477" s="233"/>
    </row>
    <row r="14478" spans="17:34" x14ac:dyDescent="0.35">
      <c r="Q14478" s="218"/>
      <c r="AH14478" s="233"/>
    </row>
    <row r="14479" spans="17:34" x14ac:dyDescent="0.35">
      <c r="Q14479" s="218"/>
      <c r="AH14479" s="233"/>
    </row>
    <row r="14480" spans="17:34" x14ac:dyDescent="0.35">
      <c r="Q14480" s="218"/>
      <c r="AH14480" s="233"/>
    </row>
    <row r="14481" spans="17:34" x14ac:dyDescent="0.35">
      <c r="Q14481" s="218"/>
      <c r="AH14481" s="233"/>
    </row>
    <row r="14482" spans="17:34" x14ac:dyDescent="0.35">
      <c r="Q14482" s="218"/>
      <c r="AH14482" s="233"/>
    </row>
    <row r="14483" spans="17:34" x14ac:dyDescent="0.35">
      <c r="Q14483" s="218"/>
      <c r="AH14483" s="233"/>
    </row>
    <row r="14484" spans="17:34" x14ac:dyDescent="0.35">
      <c r="Q14484" s="218"/>
      <c r="AH14484" s="233"/>
    </row>
    <row r="14485" spans="17:34" x14ac:dyDescent="0.35">
      <c r="Q14485" s="218"/>
      <c r="AH14485" s="233"/>
    </row>
    <row r="14486" spans="17:34" x14ac:dyDescent="0.35">
      <c r="Q14486" s="218"/>
      <c r="AH14486" s="233"/>
    </row>
    <row r="14487" spans="17:34" x14ac:dyDescent="0.35">
      <c r="Q14487" s="218"/>
      <c r="AH14487" s="233"/>
    </row>
    <row r="14488" spans="17:34" x14ac:dyDescent="0.35">
      <c r="Q14488" s="218"/>
      <c r="AH14488" s="233"/>
    </row>
    <row r="14489" spans="17:34" x14ac:dyDescent="0.35">
      <c r="Q14489" s="218"/>
      <c r="AH14489" s="233"/>
    </row>
    <row r="14490" spans="17:34" x14ac:dyDescent="0.35">
      <c r="Q14490" s="218"/>
      <c r="AH14490" s="233"/>
    </row>
    <row r="14491" spans="17:34" x14ac:dyDescent="0.35">
      <c r="Q14491" s="218"/>
      <c r="AH14491" s="233"/>
    </row>
    <row r="14492" spans="17:34" x14ac:dyDescent="0.35">
      <c r="Q14492" s="218"/>
      <c r="AH14492" s="233"/>
    </row>
    <row r="14493" spans="17:34" x14ac:dyDescent="0.35">
      <c r="Q14493" s="218"/>
      <c r="AH14493" s="233"/>
    </row>
    <row r="14494" spans="17:34" x14ac:dyDescent="0.35">
      <c r="Q14494" s="218"/>
      <c r="AH14494" s="233"/>
    </row>
    <row r="14495" spans="17:34" x14ac:dyDescent="0.35">
      <c r="Q14495" s="218"/>
      <c r="AH14495" s="233"/>
    </row>
    <row r="14496" spans="17:34" x14ac:dyDescent="0.35">
      <c r="Q14496" s="218"/>
      <c r="AH14496" s="233"/>
    </row>
    <row r="14497" spans="17:34" x14ac:dyDescent="0.35">
      <c r="Q14497" s="218"/>
      <c r="AH14497" s="233"/>
    </row>
    <row r="14498" spans="17:34" x14ac:dyDescent="0.35">
      <c r="Q14498" s="218"/>
      <c r="AH14498" s="233"/>
    </row>
    <row r="14499" spans="17:34" x14ac:dyDescent="0.35">
      <c r="Q14499" s="218"/>
      <c r="AH14499" s="233"/>
    </row>
    <row r="14500" spans="17:34" x14ac:dyDescent="0.35">
      <c r="Q14500" s="218"/>
      <c r="AH14500" s="233"/>
    </row>
    <row r="14501" spans="17:34" x14ac:dyDescent="0.35">
      <c r="Q14501" s="218"/>
      <c r="AH14501" s="233"/>
    </row>
    <row r="14502" spans="17:34" x14ac:dyDescent="0.35">
      <c r="Q14502" s="218"/>
      <c r="AH14502" s="233"/>
    </row>
    <row r="14503" spans="17:34" x14ac:dyDescent="0.35">
      <c r="Q14503" s="218"/>
      <c r="AH14503" s="233"/>
    </row>
    <row r="14504" spans="17:34" x14ac:dyDescent="0.35">
      <c r="Q14504" s="218"/>
      <c r="AH14504" s="233"/>
    </row>
    <row r="14505" spans="17:34" x14ac:dyDescent="0.35">
      <c r="Q14505" s="218"/>
      <c r="AH14505" s="233"/>
    </row>
    <row r="14506" spans="17:34" x14ac:dyDescent="0.35">
      <c r="Q14506" s="218"/>
      <c r="AH14506" s="233"/>
    </row>
    <row r="14507" spans="17:34" x14ac:dyDescent="0.35">
      <c r="Q14507" s="218"/>
      <c r="AH14507" s="233"/>
    </row>
    <row r="14508" spans="17:34" x14ac:dyDescent="0.35">
      <c r="Q14508" s="218"/>
      <c r="AH14508" s="233"/>
    </row>
    <row r="14509" spans="17:34" x14ac:dyDescent="0.35">
      <c r="Q14509" s="218"/>
      <c r="AH14509" s="233"/>
    </row>
    <row r="14510" spans="17:34" x14ac:dyDescent="0.35">
      <c r="Q14510" s="218"/>
      <c r="AH14510" s="233"/>
    </row>
    <row r="14511" spans="17:34" x14ac:dyDescent="0.35">
      <c r="Q14511" s="218"/>
      <c r="AH14511" s="233"/>
    </row>
    <row r="14512" spans="17:34" x14ac:dyDescent="0.35">
      <c r="Q14512" s="218"/>
      <c r="AH14512" s="233"/>
    </row>
    <row r="14513" spans="17:34" x14ac:dyDescent="0.35">
      <c r="Q14513" s="218"/>
      <c r="AH14513" s="233"/>
    </row>
    <row r="14514" spans="17:34" x14ac:dyDescent="0.35">
      <c r="Q14514" s="218"/>
      <c r="AH14514" s="233"/>
    </row>
    <row r="14515" spans="17:34" x14ac:dyDescent="0.35">
      <c r="Q14515" s="218"/>
      <c r="AH14515" s="233"/>
    </row>
    <row r="14516" spans="17:34" x14ac:dyDescent="0.35">
      <c r="Q14516" s="218"/>
      <c r="AH14516" s="233"/>
    </row>
    <row r="14517" spans="17:34" x14ac:dyDescent="0.35">
      <c r="Q14517" s="218"/>
      <c r="AH14517" s="233"/>
    </row>
    <row r="14518" spans="17:34" x14ac:dyDescent="0.35">
      <c r="Q14518" s="218"/>
      <c r="AH14518" s="233"/>
    </row>
    <row r="14519" spans="17:34" x14ac:dyDescent="0.35">
      <c r="Q14519" s="218"/>
      <c r="AH14519" s="233"/>
    </row>
    <row r="14520" spans="17:34" x14ac:dyDescent="0.35">
      <c r="Q14520" s="218"/>
      <c r="AH14520" s="233"/>
    </row>
    <row r="14521" spans="17:34" x14ac:dyDescent="0.35">
      <c r="Q14521" s="218"/>
      <c r="AH14521" s="233"/>
    </row>
    <row r="14522" spans="17:34" x14ac:dyDescent="0.35">
      <c r="Q14522" s="218"/>
      <c r="AH14522" s="233"/>
    </row>
    <row r="14523" spans="17:34" x14ac:dyDescent="0.35">
      <c r="Q14523" s="218"/>
      <c r="AH14523" s="233"/>
    </row>
    <row r="14524" spans="17:34" x14ac:dyDescent="0.35">
      <c r="Q14524" s="218"/>
      <c r="AH14524" s="233"/>
    </row>
    <row r="14525" spans="17:34" x14ac:dyDescent="0.35">
      <c r="Q14525" s="218"/>
      <c r="AH14525" s="233"/>
    </row>
    <row r="14526" spans="17:34" x14ac:dyDescent="0.35">
      <c r="Q14526" s="218"/>
      <c r="AH14526" s="233"/>
    </row>
    <row r="14527" spans="17:34" x14ac:dyDescent="0.35">
      <c r="Q14527" s="218"/>
      <c r="AH14527" s="233"/>
    </row>
    <row r="14528" spans="17:34" x14ac:dyDescent="0.35">
      <c r="Q14528" s="218"/>
      <c r="AH14528" s="233"/>
    </row>
    <row r="14529" spans="17:34" x14ac:dyDescent="0.35">
      <c r="Q14529" s="218"/>
      <c r="AH14529" s="233"/>
    </row>
    <row r="14530" spans="17:34" x14ac:dyDescent="0.35">
      <c r="Q14530" s="218"/>
      <c r="AH14530" s="233"/>
    </row>
    <row r="14531" spans="17:34" x14ac:dyDescent="0.35">
      <c r="Q14531" s="218"/>
      <c r="AH14531" s="233"/>
    </row>
    <row r="14532" spans="17:34" x14ac:dyDescent="0.35">
      <c r="Q14532" s="218"/>
      <c r="AH14532" s="233"/>
    </row>
    <row r="14533" spans="17:34" x14ac:dyDescent="0.35">
      <c r="Q14533" s="218"/>
      <c r="AH14533" s="233"/>
    </row>
    <row r="14534" spans="17:34" x14ac:dyDescent="0.35">
      <c r="Q14534" s="218"/>
      <c r="AH14534" s="233"/>
    </row>
    <row r="14535" spans="17:34" x14ac:dyDescent="0.35">
      <c r="Q14535" s="218"/>
      <c r="AH14535" s="233"/>
    </row>
    <row r="14536" spans="17:34" x14ac:dyDescent="0.35">
      <c r="Q14536" s="218"/>
      <c r="AH14536" s="233"/>
    </row>
    <row r="14537" spans="17:34" x14ac:dyDescent="0.35">
      <c r="Q14537" s="218"/>
      <c r="AH14537" s="233"/>
    </row>
    <row r="14538" spans="17:34" x14ac:dyDescent="0.35">
      <c r="Q14538" s="218"/>
      <c r="AH14538" s="233"/>
    </row>
    <row r="14539" spans="17:34" x14ac:dyDescent="0.35">
      <c r="Q14539" s="218"/>
      <c r="AH14539" s="233"/>
    </row>
    <row r="14540" spans="17:34" x14ac:dyDescent="0.35">
      <c r="Q14540" s="218"/>
      <c r="AH14540" s="233"/>
    </row>
    <row r="14541" spans="17:34" x14ac:dyDescent="0.35">
      <c r="Q14541" s="218"/>
      <c r="AH14541" s="233"/>
    </row>
    <row r="14542" spans="17:34" x14ac:dyDescent="0.35">
      <c r="Q14542" s="218"/>
      <c r="AH14542" s="233"/>
    </row>
    <row r="14543" spans="17:34" x14ac:dyDescent="0.35">
      <c r="Q14543" s="218"/>
      <c r="AH14543" s="233"/>
    </row>
    <row r="14544" spans="17:34" x14ac:dyDescent="0.35">
      <c r="Q14544" s="218"/>
      <c r="AH14544" s="233"/>
    </row>
    <row r="14545" spans="17:34" x14ac:dyDescent="0.35">
      <c r="Q14545" s="218"/>
      <c r="AH14545" s="233"/>
    </row>
    <row r="14546" spans="17:34" x14ac:dyDescent="0.35">
      <c r="Q14546" s="218"/>
      <c r="AH14546" s="233"/>
    </row>
    <row r="14547" spans="17:34" x14ac:dyDescent="0.35">
      <c r="Q14547" s="218"/>
      <c r="AH14547" s="233"/>
    </row>
    <row r="14548" spans="17:34" x14ac:dyDescent="0.35">
      <c r="Q14548" s="218"/>
      <c r="AH14548" s="233"/>
    </row>
    <row r="14549" spans="17:34" x14ac:dyDescent="0.35">
      <c r="Q14549" s="218"/>
      <c r="AH14549" s="233"/>
    </row>
    <row r="14550" spans="17:34" x14ac:dyDescent="0.35">
      <c r="Q14550" s="218"/>
      <c r="AH14550" s="233"/>
    </row>
    <row r="14551" spans="17:34" x14ac:dyDescent="0.35">
      <c r="Q14551" s="218"/>
      <c r="AH14551" s="233"/>
    </row>
    <row r="14552" spans="17:34" x14ac:dyDescent="0.35">
      <c r="Q14552" s="218"/>
      <c r="AH14552" s="233"/>
    </row>
    <row r="14553" spans="17:34" x14ac:dyDescent="0.35">
      <c r="Q14553" s="218"/>
      <c r="AH14553" s="233"/>
    </row>
    <row r="14554" spans="17:34" x14ac:dyDescent="0.35">
      <c r="Q14554" s="218"/>
      <c r="AH14554" s="233"/>
    </row>
    <row r="14555" spans="17:34" x14ac:dyDescent="0.35">
      <c r="Q14555" s="218"/>
      <c r="AH14555" s="233"/>
    </row>
    <row r="14556" spans="17:34" x14ac:dyDescent="0.35">
      <c r="Q14556" s="218"/>
      <c r="AH14556" s="233"/>
    </row>
    <row r="14557" spans="17:34" x14ac:dyDescent="0.35">
      <c r="Q14557" s="218"/>
      <c r="AH14557" s="233"/>
    </row>
    <row r="14558" spans="17:34" x14ac:dyDescent="0.35">
      <c r="Q14558" s="218"/>
      <c r="AH14558" s="233"/>
    </row>
    <row r="14559" spans="17:34" x14ac:dyDescent="0.35">
      <c r="Q14559" s="218"/>
      <c r="AH14559" s="233"/>
    </row>
    <row r="14560" spans="17:34" x14ac:dyDescent="0.35">
      <c r="Q14560" s="218"/>
      <c r="AH14560" s="233"/>
    </row>
    <row r="14561" spans="17:34" x14ac:dyDescent="0.35">
      <c r="Q14561" s="218"/>
      <c r="AH14561" s="233"/>
    </row>
    <row r="14562" spans="17:34" x14ac:dyDescent="0.35">
      <c r="Q14562" s="218"/>
      <c r="AH14562" s="233"/>
    </row>
    <row r="14563" spans="17:34" x14ac:dyDescent="0.35">
      <c r="Q14563" s="218"/>
      <c r="AH14563" s="233"/>
    </row>
    <row r="14564" spans="17:34" x14ac:dyDescent="0.35">
      <c r="Q14564" s="218"/>
      <c r="AH14564" s="233"/>
    </row>
    <row r="14565" spans="17:34" x14ac:dyDescent="0.35">
      <c r="Q14565" s="218"/>
      <c r="AH14565" s="233"/>
    </row>
    <row r="14566" spans="17:34" x14ac:dyDescent="0.35">
      <c r="Q14566" s="218"/>
      <c r="AH14566" s="233"/>
    </row>
    <row r="14567" spans="17:34" x14ac:dyDescent="0.35">
      <c r="Q14567" s="218"/>
      <c r="AH14567" s="233"/>
    </row>
    <row r="14568" spans="17:34" x14ac:dyDescent="0.35">
      <c r="Q14568" s="218"/>
      <c r="AH14568" s="233"/>
    </row>
    <row r="14569" spans="17:34" x14ac:dyDescent="0.35">
      <c r="Q14569" s="218"/>
      <c r="AH14569" s="233"/>
    </row>
    <row r="14570" spans="17:34" x14ac:dyDescent="0.35">
      <c r="Q14570" s="218"/>
      <c r="AH14570" s="233"/>
    </row>
    <row r="14571" spans="17:34" x14ac:dyDescent="0.35">
      <c r="Q14571" s="218"/>
      <c r="AH14571" s="233"/>
    </row>
    <row r="14572" spans="17:34" x14ac:dyDescent="0.35">
      <c r="Q14572" s="218"/>
      <c r="AH14572" s="233"/>
    </row>
    <row r="14573" spans="17:34" x14ac:dyDescent="0.35">
      <c r="Q14573" s="218"/>
      <c r="AH14573" s="233"/>
    </row>
    <row r="14574" spans="17:34" x14ac:dyDescent="0.35">
      <c r="Q14574" s="218"/>
      <c r="AH14574" s="233"/>
    </row>
    <row r="14575" spans="17:34" x14ac:dyDescent="0.35">
      <c r="Q14575" s="218"/>
      <c r="AH14575" s="233"/>
    </row>
    <row r="14576" spans="17:34" x14ac:dyDescent="0.35">
      <c r="Q14576" s="218"/>
      <c r="AH14576" s="233"/>
    </row>
    <row r="14577" spans="17:34" x14ac:dyDescent="0.35">
      <c r="Q14577" s="218"/>
      <c r="AH14577" s="233"/>
    </row>
    <row r="14578" spans="17:34" x14ac:dyDescent="0.35">
      <c r="Q14578" s="218"/>
      <c r="AH14578" s="233"/>
    </row>
    <row r="14579" spans="17:34" x14ac:dyDescent="0.35">
      <c r="Q14579" s="218"/>
      <c r="AH14579" s="233"/>
    </row>
    <row r="14580" spans="17:34" x14ac:dyDescent="0.35">
      <c r="Q14580" s="218"/>
      <c r="AH14580" s="233"/>
    </row>
    <row r="14581" spans="17:34" x14ac:dyDescent="0.35">
      <c r="Q14581" s="218"/>
      <c r="AH14581" s="233"/>
    </row>
    <row r="14582" spans="17:34" x14ac:dyDescent="0.35">
      <c r="Q14582" s="218"/>
      <c r="AH14582" s="233"/>
    </row>
    <row r="14583" spans="17:34" x14ac:dyDescent="0.35">
      <c r="Q14583" s="218"/>
      <c r="AH14583" s="233"/>
    </row>
    <row r="14584" spans="17:34" x14ac:dyDescent="0.35">
      <c r="Q14584" s="218"/>
      <c r="AH14584" s="233"/>
    </row>
    <row r="14585" spans="17:34" x14ac:dyDescent="0.35">
      <c r="Q14585" s="218"/>
      <c r="AH14585" s="233"/>
    </row>
    <row r="14586" spans="17:34" x14ac:dyDescent="0.35">
      <c r="Q14586" s="218"/>
      <c r="AH14586" s="233"/>
    </row>
    <row r="14587" spans="17:34" x14ac:dyDescent="0.35">
      <c r="Q14587" s="218"/>
      <c r="AH14587" s="233"/>
    </row>
    <row r="14588" spans="17:34" x14ac:dyDescent="0.35">
      <c r="Q14588" s="218"/>
      <c r="AH14588" s="233"/>
    </row>
    <row r="14589" spans="17:34" x14ac:dyDescent="0.35">
      <c r="Q14589" s="218"/>
      <c r="AH14589" s="233"/>
    </row>
    <row r="14590" spans="17:34" x14ac:dyDescent="0.35">
      <c r="Q14590" s="218"/>
      <c r="AH14590" s="233"/>
    </row>
    <row r="14591" spans="17:34" x14ac:dyDescent="0.35">
      <c r="Q14591" s="218"/>
      <c r="AH14591" s="233"/>
    </row>
    <row r="14592" spans="17:34" x14ac:dyDescent="0.35">
      <c r="Q14592" s="218"/>
      <c r="AH14592" s="233"/>
    </row>
    <row r="14593" spans="17:34" x14ac:dyDescent="0.35">
      <c r="Q14593" s="218"/>
      <c r="AH14593" s="233"/>
    </row>
    <row r="14594" spans="17:34" x14ac:dyDescent="0.35">
      <c r="Q14594" s="218"/>
      <c r="AH14594" s="233"/>
    </row>
    <row r="14595" spans="17:34" x14ac:dyDescent="0.35">
      <c r="Q14595" s="218"/>
      <c r="AH14595" s="233"/>
    </row>
    <row r="14596" spans="17:34" x14ac:dyDescent="0.35">
      <c r="Q14596" s="218"/>
      <c r="AH14596" s="233"/>
    </row>
    <row r="14597" spans="17:34" x14ac:dyDescent="0.35">
      <c r="Q14597" s="218"/>
      <c r="AH14597" s="233"/>
    </row>
    <row r="14598" spans="17:34" x14ac:dyDescent="0.35">
      <c r="Q14598" s="218"/>
      <c r="AH14598" s="233"/>
    </row>
    <row r="14599" spans="17:34" x14ac:dyDescent="0.35">
      <c r="Q14599" s="218"/>
      <c r="AH14599" s="233"/>
    </row>
    <row r="14600" spans="17:34" x14ac:dyDescent="0.35">
      <c r="Q14600" s="218"/>
      <c r="AH14600" s="233"/>
    </row>
    <row r="14601" spans="17:34" x14ac:dyDescent="0.35">
      <c r="Q14601" s="218"/>
      <c r="AH14601" s="233"/>
    </row>
    <row r="14602" spans="17:34" x14ac:dyDescent="0.35">
      <c r="Q14602" s="218"/>
      <c r="AH14602" s="233"/>
    </row>
    <row r="14603" spans="17:34" x14ac:dyDescent="0.35">
      <c r="Q14603" s="218"/>
      <c r="AH14603" s="233"/>
    </row>
    <row r="14604" spans="17:34" x14ac:dyDescent="0.35">
      <c r="Q14604" s="218"/>
      <c r="AH14604" s="233"/>
    </row>
    <row r="14605" spans="17:34" x14ac:dyDescent="0.35">
      <c r="Q14605" s="218"/>
      <c r="AH14605" s="233"/>
    </row>
    <row r="14606" spans="17:34" x14ac:dyDescent="0.35">
      <c r="Q14606" s="218"/>
      <c r="AH14606" s="233"/>
    </row>
    <row r="14607" spans="17:34" x14ac:dyDescent="0.35">
      <c r="Q14607" s="218"/>
      <c r="AH14607" s="233"/>
    </row>
    <row r="14608" spans="17:34" x14ac:dyDescent="0.35">
      <c r="Q14608" s="218"/>
      <c r="AH14608" s="233"/>
    </row>
    <row r="14609" spans="17:34" x14ac:dyDescent="0.35">
      <c r="Q14609" s="218"/>
      <c r="AH14609" s="233"/>
    </row>
    <row r="14610" spans="17:34" x14ac:dyDescent="0.35">
      <c r="Q14610" s="218"/>
      <c r="AH14610" s="233"/>
    </row>
    <row r="14611" spans="17:34" x14ac:dyDescent="0.35">
      <c r="Q14611" s="218"/>
      <c r="AH14611" s="233"/>
    </row>
    <row r="14612" spans="17:34" x14ac:dyDescent="0.35">
      <c r="Q14612" s="218"/>
      <c r="AH14612" s="233"/>
    </row>
    <row r="14613" spans="17:34" x14ac:dyDescent="0.35">
      <c r="Q14613" s="218"/>
      <c r="AH14613" s="233"/>
    </row>
    <row r="14614" spans="17:34" x14ac:dyDescent="0.35">
      <c r="Q14614" s="218"/>
      <c r="AH14614" s="233"/>
    </row>
    <row r="14615" spans="17:34" x14ac:dyDescent="0.35">
      <c r="Q14615" s="218"/>
      <c r="AH14615" s="233"/>
    </row>
    <row r="14616" spans="17:34" x14ac:dyDescent="0.35">
      <c r="Q14616" s="218"/>
      <c r="AH14616" s="233"/>
    </row>
    <row r="14617" spans="17:34" x14ac:dyDescent="0.35">
      <c r="Q14617" s="218"/>
      <c r="AH14617" s="233"/>
    </row>
    <row r="14618" spans="17:34" x14ac:dyDescent="0.35">
      <c r="Q14618" s="218"/>
      <c r="AH14618" s="233"/>
    </row>
    <row r="14619" spans="17:34" x14ac:dyDescent="0.35">
      <c r="Q14619" s="218"/>
      <c r="AH14619" s="233"/>
    </row>
    <row r="14620" spans="17:34" x14ac:dyDescent="0.35">
      <c r="Q14620" s="218"/>
      <c r="AH14620" s="233"/>
    </row>
    <row r="14621" spans="17:34" x14ac:dyDescent="0.35">
      <c r="Q14621" s="218"/>
      <c r="AH14621" s="233"/>
    </row>
    <row r="14622" spans="17:34" x14ac:dyDescent="0.35">
      <c r="Q14622" s="218"/>
      <c r="AH14622" s="233"/>
    </row>
    <row r="14623" spans="17:34" x14ac:dyDescent="0.35">
      <c r="Q14623" s="218"/>
      <c r="AH14623" s="233"/>
    </row>
    <row r="14624" spans="17:34" x14ac:dyDescent="0.35">
      <c r="Q14624" s="218"/>
      <c r="AH14624" s="233"/>
    </row>
    <row r="14625" spans="17:34" x14ac:dyDescent="0.35">
      <c r="Q14625" s="218"/>
      <c r="AH14625" s="233"/>
    </row>
    <row r="14626" spans="17:34" x14ac:dyDescent="0.35">
      <c r="Q14626" s="218"/>
      <c r="AH14626" s="233"/>
    </row>
    <row r="14627" spans="17:34" x14ac:dyDescent="0.35">
      <c r="Q14627" s="218"/>
      <c r="AH14627" s="233"/>
    </row>
    <row r="14628" spans="17:34" x14ac:dyDescent="0.35">
      <c r="Q14628" s="218"/>
      <c r="AH14628" s="233"/>
    </row>
    <row r="14629" spans="17:34" x14ac:dyDescent="0.35">
      <c r="Q14629" s="218"/>
      <c r="AH14629" s="233"/>
    </row>
    <row r="14630" spans="17:34" x14ac:dyDescent="0.35">
      <c r="Q14630" s="218"/>
      <c r="AH14630" s="233"/>
    </row>
    <row r="14631" spans="17:34" x14ac:dyDescent="0.35">
      <c r="Q14631" s="218"/>
      <c r="AH14631" s="233"/>
    </row>
    <row r="14632" spans="17:34" x14ac:dyDescent="0.35">
      <c r="Q14632" s="218"/>
      <c r="AH14632" s="233"/>
    </row>
    <row r="14633" spans="17:34" x14ac:dyDescent="0.35">
      <c r="Q14633" s="218"/>
      <c r="AH14633" s="233"/>
    </row>
    <row r="14634" spans="17:34" x14ac:dyDescent="0.35">
      <c r="Q14634" s="218"/>
      <c r="AH14634" s="233"/>
    </row>
    <row r="14635" spans="17:34" x14ac:dyDescent="0.35">
      <c r="Q14635" s="218"/>
      <c r="AH14635" s="233"/>
    </row>
    <row r="14636" spans="17:34" x14ac:dyDescent="0.35">
      <c r="Q14636" s="218"/>
      <c r="AH14636" s="233"/>
    </row>
    <row r="14637" spans="17:34" x14ac:dyDescent="0.35">
      <c r="Q14637" s="218"/>
      <c r="AH14637" s="233"/>
    </row>
    <row r="14638" spans="17:34" x14ac:dyDescent="0.35">
      <c r="Q14638" s="218"/>
      <c r="AH14638" s="233"/>
    </row>
    <row r="14639" spans="17:34" x14ac:dyDescent="0.35">
      <c r="Q14639" s="218"/>
      <c r="AH14639" s="233"/>
    </row>
    <row r="14640" spans="17:34" x14ac:dyDescent="0.35">
      <c r="Q14640" s="218"/>
      <c r="AH14640" s="233"/>
    </row>
    <row r="14641" spans="17:34" x14ac:dyDescent="0.35">
      <c r="Q14641" s="218"/>
      <c r="AH14641" s="233"/>
    </row>
    <row r="14642" spans="17:34" x14ac:dyDescent="0.35">
      <c r="Q14642" s="218"/>
      <c r="AH14642" s="233"/>
    </row>
    <row r="14643" spans="17:34" x14ac:dyDescent="0.35">
      <c r="Q14643" s="218"/>
      <c r="AH14643" s="233"/>
    </row>
    <row r="14644" spans="17:34" x14ac:dyDescent="0.35">
      <c r="Q14644" s="218"/>
      <c r="AH14644" s="233"/>
    </row>
    <row r="14645" spans="17:34" x14ac:dyDescent="0.35">
      <c r="Q14645" s="218"/>
      <c r="AH14645" s="233"/>
    </row>
    <row r="14646" spans="17:34" x14ac:dyDescent="0.35">
      <c r="Q14646" s="218"/>
      <c r="AH14646" s="233"/>
    </row>
    <row r="14647" spans="17:34" x14ac:dyDescent="0.35">
      <c r="Q14647" s="218"/>
      <c r="AH14647" s="233"/>
    </row>
    <row r="14648" spans="17:34" x14ac:dyDescent="0.35">
      <c r="Q14648" s="218"/>
      <c r="AH14648" s="233"/>
    </row>
    <row r="14649" spans="17:34" x14ac:dyDescent="0.35">
      <c r="Q14649" s="218"/>
      <c r="AH14649" s="233"/>
    </row>
    <row r="14650" spans="17:34" x14ac:dyDescent="0.35">
      <c r="Q14650" s="218"/>
      <c r="AH14650" s="233"/>
    </row>
    <row r="14651" spans="17:34" x14ac:dyDescent="0.35">
      <c r="Q14651" s="218"/>
      <c r="AH14651" s="233"/>
    </row>
    <row r="14652" spans="17:34" x14ac:dyDescent="0.35">
      <c r="Q14652" s="218"/>
      <c r="AH14652" s="233"/>
    </row>
    <row r="14653" spans="17:34" x14ac:dyDescent="0.35">
      <c r="Q14653" s="218"/>
      <c r="AH14653" s="233"/>
    </row>
    <row r="14654" spans="17:34" x14ac:dyDescent="0.35">
      <c r="Q14654" s="218"/>
      <c r="AH14654" s="233"/>
    </row>
    <row r="14655" spans="17:34" x14ac:dyDescent="0.35">
      <c r="Q14655" s="218"/>
      <c r="AH14655" s="233"/>
    </row>
    <row r="14656" spans="17:34" x14ac:dyDescent="0.35">
      <c r="Q14656" s="218"/>
      <c r="AH14656" s="233"/>
    </row>
    <row r="14657" spans="17:34" x14ac:dyDescent="0.35">
      <c r="Q14657" s="218"/>
      <c r="AH14657" s="233"/>
    </row>
    <row r="14658" spans="17:34" x14ac:dyDescent="0.35">
      <c r="Q14658" s="218"/>
      <c r="AH14658" s="233"/>
    </row>
    <row r="14659" spans="17:34" x14ac:dyDescent="0.35">
      <c r="Q14659" s="218"/>
      <c r="AH14659" s="233"/>
    </row>
    <row r="14660" spans="17:34" x14ac:dyDescent="0.35">
      <c r="Q14660" s="218"/>
      <c r="AH14660" s="233"/>
    </row>
    <row r="14661" spans="17:34" x14ac:dyDescent="0.35">
      <c r="Q14661" s="218"/>
      <c r="AH14661" s="233"/>
    </row>
    <row r="14662" spans="17:34" x14ac:dyDescent="0.35">
      <c r="Q14662" s="218"/>
      <c r="AH14662" s="233"/>
    </row>
    <row r="14663" spans="17:34" x14ac:dyDescent="0.35">
      <c r="Q14663" s="218"/>
      <c r="AH14663" s="233"/>
    </row>
    <row r="14664" spans="17:34" x14ac:dyDescent="0.35">
      <c r="Q14664" s="218"/>
      <c r="AH14664" s="233"/>
    </row>
    <row r="14665" spans="17:34" x14ac:dyDescent="0.35">
      <c r="Q14665" s="218"/>
      <c r="AH14665" s="233"/>
    </row>
    <row r="14666" spans="17:34" x14ac:dyDescent="0.35">
      <c r="Q14666" s="218"/>
      <c r="AH14666" s="233"/>
    </row>
    <row r="14667" spans="17:34" x14ac:dyDescent="0.35">
      <c r="Q14667" s="218"/>
      <c r="AH14667" s="233"/>
    </row>
    <row r="14668" spans="17:34" x14ac:dyDescent="0.35">
      <c r="Q14668" s="218"/>
      <c r="AH14668" s="233"/>
    </row>
    <row r="14669" spans="17:34" x14ac:dyDescent="0.35">
      <c r="Q14669" s="218"/>
      <c r="AH14669" s="233"/>
    </row>
    <row r="14670" spans="17:34" x14ac:dyDescent="0.35">
      <c r="Q14670" s="218"/>
      <c r="AH14670" s="233"/>
    </row>
    <row r="14671" spans="17:34" x14ac:dyDescent="0.35">
      <c r="Q14671" s="218"/>
      <c r="AH14671" s="233"/>
    </row>
    <row r="14672" spans="17:34" x14ac:dyDescent="0.35">
      <c r="Q14672" s="218"/>
      <c r="AH14672" s="233"/>
    </row>
    <row r="14673" spans="17:34" x14ac:dyDescent="0.35">
      <c r="Q14673" s="218"/>
      <c r="AH14673" s="233"/>
    </row>
    <row r="14674" spans="17:34" x14ac:dyDescent="0.35">
      <c r="Q14674" s="218"/>
      <c r="AH14674" s="233"/>
    </row>
    <row r="14675" spans="17:34" x14ac:dyDescent="0.35">
      <c r="Q14675" s="218"/>
      <c r="AH14675" s="233"/>
    </row>
    <row r="14676" spans="17:34" x14ac:dyDescent="0.35">
      <c r="Q14676" s="218"/>
      <c r="AH14676" s="233"/>
    </row>
    <row r="14677" spans="17:34" x14ac:dyDescent="0.35">
      <c r="Q14677" s="218"/>
      <c r="AH14677" s="233"/>
    </row>
    <row r="14678" spans="17:34" x14ac:dyDescent="0.35">
      <c r="Q14678" s="218"/>
      <c r="AH14678" s="233"/>
    </row>
    <row r="14679" spans="17:34" x14ac:dyDescent="0.35">
      <c r="Q14679" s="218"/>
      <c r="AH14679" s="233"/>
    </row>
    <row r="14680" spans="17:34" x14ac:dyDescent="0.35">
      <c r="Q14680" s="218"/>
      <c r="AH14680" s="233"/>
    </row>
    <row r="14681" spans="17:34" x14ac:dyDescent="0.35">
      <c r="Q14681" s="218"/>
      <c r="AH14681" s="233"/>
    </row>
    <row r="14682" spans="17:34" x14ac:dyDescent="0.35">
      <c r="Q14682" s="218"/>
      <c r="AH14682" s="233"/>
    </row>
    <row r="14683" spans="17:34" x14ac:dyDescent="0.35">
      <c r="Q14683" s="218"/>
      <c r="AH14683" s="233"/>
    </row>
    <row r="14684" spans="17:34" x14ac:dyDescent="0.35">
      <c r="Q14684" s="218"/>
      <c r="AH14684" s="233"/>
    </row>
    <row r="14685" spans="17:34" x14ac:dyDescent="0.35">
      <c r="Q14685" s="218"/>
      <c r="AH14685" s="233"/>
    </row>
    <row r="14686" spans="17:34" x14ac:dyDescent="0.35">
      <c r="Q14686" s="218"/>
      <c r="AH14686" s="233"/>
    </row>
    <row r="14687" spans="17:34" x14ac:dyDescent="0.35">
      <c r="Q14687" s="218"/>
      <c r="AH14687" s="233"/>
    </row>
    <row r="14688" spans="17:34" x14ac:dyDescent="0.35">
      <c r="Q14688" s="218"/>
      <c r="AH14688" s="233"/>
    </row>
    <row r="14689" spans="17:34" x14ac:dyDescent="0.35">
      <c r="Q14689" s="218"/>
      <c r="AH14689" s="233"/>
    </row>
    <row r="14690" spans="17:34" x14ac:dyDescent="0.35">
      <c r="Q14690" s="218"/>
      <c r="AH14690" s="233"/>
    </row>
    <row r="14691" spans="17:34" x14ac:dyDescent="0.35">
      <c r="Q14691" s="218"/>
      <c r="AH14691" s="233"/>
    </row>
    <row r="14692" spans="17:34" x14ac:dyDescent="0.35">
      <c r="Q14692" s="218"/>
      <c r="AH14692" s="233"/>
    </row>
    <row r="14693" spans="17:34" x14ac:dyDescent="0.35">
      <c r="Q14693" s="218"/>
      <c r="AH14693" s="233"/>
    </row>
    <row r="14694" spans="17:34" x14ac:dyDescent="0.35">
      <c r="Q14694" s="218"/>
      <c r="AH14694" s="233"/>
    </row>
    <row r="14695" spans="17:34" x14ac:dyDescent="0.35">
      <c r="Q14695" s="218"/>
      <c r="AH14695" s="233"/>
    </row>
    <row r="14696" spans="17:34" x14ac:dyDescent="0.35">
      <c r="Q14696" s="218"/>
      <c r="AH14696" s="233"/>
    </row>
    <row r="14697" spans="17:34" x14ac:dyDescent="0.35">
      <c r="Q14697" s="218"/>
      <c r="AH14697" s="233"/>
    </row>
    <row r="14698" spans="17:34" x14ac:dyDescent="0.35">
      <c r="Q14698" s="218"/>
      <c r="AH14698" s="233"/>
    </row>
    <row r="14699" spans="17:34" x14ac:dyDescent="0.35">
      <c r="Q14699" s="218"/>
      <c r="AH14699" s="233"/>
    </row>
    <row r="14700" spans="17:34" x14ac:dyDescent="0.35">
      <c r="Q14700" s="218"/>
      <c r="AH14700" s="233"/>
    </row>
    <row r="14701" spans="17:34" x14ac:dyDescent="0.35">
      <c r="Q14701" s="218"/>
      <c r="AH14701" s="233"/>
    </row>
    <row r="14702" spans="17:34" x14ac:dyDescent="0.35">
      <c r="Q14702" s="218"/>
      <c r="AH14702" s="233"/>
    </row>
    <row r="14703" spans="17:34" x14ac:dyDescent="0.35">
      <c r="Q14703" s="218"/>
      <c r="AH14703" s="233"/>
    </row>
    <row r="14704" spans="17:34" x14ac:dyDescent="0.35">
      <c r="Q14704" s="218"/>
      <c r="AH14704" s="233"/>
    </row>
    <row r="14705" spans="17:34" x14ac:dyDescent="0.35">
      <c r="Q14705" s="218"/>
      <c r="AH14705" s="233"/>
    </row>
    <row r="14706" spans="17:34" x14ac:dyDescent="0.35">
      <c r="Q14706" s="218"/>
      <c r="AH14706" s="233"/>
    </row>
    <row r="14707" spans="17:34" x14ac:dyDescent="0.35">
      <c r="Q14707" s="218"/>
      <c r="AH14707" s="233"/>
    </row>
    <row r="14708" spans="17:34" x14ac:dyDescent="0.35">
      <c r="Q14708" s="218"/>
      <c r="AH14708" s="233"/>
    </row>
    <row r="14709" spans="17:34" x14ac:dyDescent="0.35">
      <c r="Q14709" s="218"/>
      <c r="AH14709" s="233"/>
    </row>
    <row r="14710" spans="17:34" x14ac:dyDescent="0.35">
      <c r="Q14710" s="218"/>
      <c r="AH14710" s="233"/>
    </row>
    <row r="14711" spans="17:34" x14ac:dyDescent="0.35">
      <c r="Q14711" s="218"/>
      <c r="AH14711" s="233"/>
    </row>
    <row r="14712" spans="17:34" x14ac:dyDescent="0.35">
      <c r="Q14712" s="218"/>
      <c r="AH14712" s="233"/>
    </row>
    <row r="14713" spans="17:34" x14ac:dyDescent="0.35">
      <c r="Q14713" s="218"/>
      <c r="AH14713" s="233"/>
    </row>
    <row r="14714" spans="17:34" x14ac:dyDescent="0.35">
      <c r="Q14714" s="218"/>
      <c r="AH14714" s="233"/>
    </row>
    <row r="14715" spans="17:34" x14ac:dyDescent="0.35">
      <c r="Q14715" s="218"/>
      <c r="AH14715" s="233"/>
    </row>
    <row r="14716" spans="17:34" x14ac:dyDescent="0.35">
      <c r="Q14716" s="218"/>
      <c r="AH14716" s="233"/>
    </row>
    <row r="14717" spans="17:34" x14ac:dyDescent="0.35">
      <c r="Q14717" s="218"/>
      <c r="AH14717" s="233"/>
    </row>
    <row r="14718" spans="17:34" x14ac:dyDescent="0.35">
      <c r="Q14718" s="218"/>
      <c r="AH14718" s="233"/>
    </row>
    <row r="14719" spans="17:34" x14ac:dyDescent="0.35">
      <c r="Q14719" s="218"/>
      <c r="AH14719" s="233"/>
    </row>
    <row r="14720" spans="17:34" x14ac:dyDescent="0.35">
      <c r="Q14720" s="218"/>
      <c r="AH14720" s="233"/>
    </row>
    <row r="14721" spans="17:34" x14ac:dyDescent="0.35">
      <c r="Q14721" s="218"/>
      <c r="AH14721" s="233"/>
    </row>
    <row r="14722" spans="17:34" x14ac:dyDescent="0.35">
      <c r="Q14722" s="218"/>
      <c r="AH14722" s="233"/>
    </row>
    <row r="14723" spans="17:34" x14ac:dyDescent="0.35">
      <c r="Q14723" s="218"/>
      <c r="AH14723" s="233"/>
    </row>
    <row r="14724" spans="17:34" x14ac:dyDescent="0.35">
      <c r="Q14724" s="218"/>
      <c r="AH14724" s="233"/>
    </row>
    <row r="14725" spans="17:34" x14ac:dyDescent="0.35">
      <c r="Q14725" s="218"/>
      <c r="AH14725" s="233"/>
    </row>
    <row r="14726" spans="17:34" x14ac:dyDescent="0.35">
      <c r="Q14726" s="218"/>
      <c r="AH14726" s="233"/>
    </row>
    <row r="14727" spans="17:34" x14ac:dyDescent="0.35">
      <c r="Q14727" s="218"/>
      <c r="AH14727" s="233"/>
    </row>
    <row r="14728" spans="17:34" x14ac:dyDescent="0.35">
      <c r="Q14728" s="218"/>
      <c r="AH14728" s="233"/>
    </row>
    <row r="14729" spans="17:34" x14ac:dyDescent="0.35">
      <c r="Q14729" s="218"/>
      <c r="AH14729" s="233"/>
    </row>
    <row r="14730" spans="17:34" x14ac:dyDescent="0.35">
      <c r="Q14730" s="218"/>
      <c r="AH14730" s="233"/>
    </row>
    <row r="14731" spans="17:34" x14ac:dyDescent="0.35">
      <c r="Q14731" s="218"/>
      <c r="AH14731" s="233"/>
    </row>
    <row r="14732" spans="17:34" x14ac:dyDescent="0.35">
      <c r="Q14732" s="218"/>
      <c r="AH14732" s="233"/>
    </row>
    <row r="14733" spans="17:34" x14ac:dyDescent="0.35">
      <c r="Q14733" s="218"/>
      <c r="AH14733" s="233"/>
    </row>
    <row r="14734" spans="17:34" x14ac:dyDescent="0.35">
      <c r="Q14734" s="218"/>
      <c r="AH14734" s="233"/>
    </row>
    <row r="14735" spans="17:34" x14ac:dyDescent="0.35">
      <c r="Q14735" s="218"/>
      <c r="AH14735" s="233"/>
    </row>
    <row r="14736" spans="17:34" x14ac:dyDescent="0.35">
      <c r="Q14736" s="218"/>
      <c r="AH14736" s="233"/>
    </row>
    <row r="14737" spans="17:34" x14ac:dyDescent="0.35">
      <c r="Q14737" s="218"/>
      <c r="AH14737" s="233"/>
    </row>
    <row r="14738" spans="17:34" x14ac:dyDescent="0.35">
      <c r="Q14738" s="218"/>
      <c r="AH14738" s="233"/>
    </row>
    <row r="14739" spans="17:34" x14ac:dyDescent="0.35">
      <c r="Q14739" s="218"/>
      <c r="AH14739" s="233"/>
    </row>
    <row r="14740" spans="17:34" x14ac:dyDescent="0.35">
      <c r="Q14740" s="218"/>
      <c r="AH14740" s="233"/>
    </row>
    <row r="14741" spans="17:34" x14ac:dyDescent="0.35">
      <c r="Q14741" s="218"/>
      <c r="AH14741" s="233"/>
    </row>
    <row r="14742" spans="17:34" x14ac:dyDescent="0.35">
      <c r="Q14742" s="218"/>
      <c r="AH14742" s="233"/>
    </row>
    <row r="14743" spans="17:34" x14ac:dyDescent="0.35">
      <c r="Q14743" s="218"/>
      <c r="AH14743" s="233"/>
    </row>
    <row r="14744" spans="17:34" x14ac:dyDescent="0.35">
      <c r="Q14744" s="218"/>
      <c r="AH14744" s="233"/>
    </row>
    <row r="14745" spans="17:34" x14ac:dyDescent="0.35">
      <c r="Q14745" s="218"/>
      <c r="AH14745" s="233"/>
    </row>
    <row r="14746" spans="17:34" x14ac:dyDescent="0.35">
      <c r="Q14746" s="218"/>
      <c r="AH14746" s="233"/>
    </row>
    <row r="14747" spans="17:34" x14ac:dyDescent="0.35">
      <c r="Q14747" s="218"/>
      <c r="AH14747" s="233"/>
    </row>
    <row r="14748" spans="17:34" x14ac:dyDescent="0.35">
      <c r="Q14748" s="218"/>
      <c r="AH14748" s="233"/>
    </row>
    <row r="14749" spans="17:34" x14ac:dyDescent="0.35">
      <c r="Q14749" s="218"/>
      <c r="AH14749" s="233"/>
    </row>
    <row r="14750" spans="17:34" x14ac:dyDescent="0.35">
      <c r="Q14750" s="218"/>
      <c r="AH14750" s="233"/>
    </row>
    <row r="14751" spans="17:34" x14ac:dyDescent="0.35">
      <c r="Q14751" s="218"/>
      <c r="AH14751" s="233"/>
    </row>
    <row r="14752" spans="17:34" x14ac:dyDescent="0.35">
      <c r="Q14752" s="218"/>
      <c r="AH14752" s="233"/>
    </row>
    <row r="14753" spans="17:34" x14ac:dyDescent="0.35">
      <c r="Q14753" s="218"/>
      <c r="AH14753" s="233"/>
    </row>
    <row r="14754" spans="17:34" x14ac:dyDescent="0.35">
      <c r="Q14754" s="218"/>
      <c r="AH14754" s="233"/>
    </row>
    <row r="14755" spans="17:34" x14ac:dyDescent="0.35">
      <c r="Q14755" s="218"/>
      <c r="AH14755" s="233"/>
    </row>
    <row r="14756" spans="17:34" x14ac:dyDescent="0.35">
      <c r="Q14756" s="218"/>
      <c r="AH14756" s="233"/>
    </row>
    <row r="14757" spans="17:34" x14ac:dyDescent="0.35">
      <c r="Q14757" s="218"/>
      <c r="AH14757" s="233"/>
    </row>
    <row r="14758" spans="17:34" x14ac:dyDescent="0.35">
      <c r="Q14758" s="218"/>
      <c r="AH14758" s="233"/>
    </row>
    <row r="14759" spans="17:34" x14ac:dyDescent="0.35">
      <c r="Q14759" s="218"/>
      <c r="AH14759" s="233"/>
    </row>
    <row r="14760" spans="17:34" x14ac:dyDescent="0.35">
      <c r="Q14760" s="218"/>
      <c r="AH14760" s="233"/>
    </row>
    <row r="14761" spans="17:34" x14ac:dyDescent="0.35">
      <c r="Q14761" s="218"/>
      <c r="AH14761" s="233"/>
    </row>
    <row r="14762" spans="17:34" x14ac:dyDescent="0.35">
      <c r="Q14762" s="218"/>
      <c r="AH14762" s="233"/>
    </row>
    <row r="14763" spans="17:34" x14ac:dyDescent="0.35">
      <c r="Q14763" s="218"/>
      <c r="AH14763" s="233"/>
    </row>
    <row r="14764" spans="17:34" x14ac:dyDescent="0.35">
      <c r="Q14764" s="218"/>
      <c r="AH14764" s="233"/>
    </row>
    <row r="14765" spans="17:34" x14ac:dyDescent="0.35">
      <c r="Q14765" s="218"/>
      <c r="AH14765" s="233"/>
    </row>
    <row r="14766" spans="17:34" x14ac:dyDescent="0.35">
      <c r="Q14766" s="218"/>
      <c r="AH14766" s="233"/>
    </row>
    <row r="14767" spans="17:34" x14ac:dyDescent="0.35">
      <c r="Q14767" s="218"/>
      <c r="AH14767" s="233"/>
    </row>
    <row r="14768" spans="17:34" x14ac:dyDescent="0.35">
      <c r="Q14768" s="218"/>
      <c r="AH14768" s="233"/>
    </row>
    <row r="14769" spans="17:34" x14ac:dyDescent="0.35">
      <c r="Q14769" s="218"/>
      <c r="AH14769" s="233"/>
    </row>
    <row r="14770" spans="17:34" x14ac:dyDescent="0.35">
      <c r="Q14770" s="218"/>
      <c r="AH14770" s="233"/>
    </row>
    <row r="14771" spans="17:34" x14ac:dyDescent="0.35">
      <c r="Q14771" s="218"/>
      <c r="AH14771" s="233"/>
    </row>
    <row r="14772" spans="17:34" x14ac:dyDescent="0.35">
      <c r="Q14772" s="218"/>
      <c r="AH14772" s="233"/>
    </row>
    <row r="14773" spans="17:34" x14ac:dyDescent="0.35">
      <c r="Q14773" s="218"/>
      <c r="AH14773" s="233"/>
    </row>
    <row r="14774" spans="17:34" x14ac:dyDescent="0.35">
      <c r="Q14774" s="218"/>
      <c r="AH14774" s="233"/>
    </row>
    <row r="14775" spans="17:34" x14ac:dyDescent="0.35">
      <c r="Q14775" s="218"/>
      <c r="AH14775" s="233"/>
    </row>
    <row r="14776" spans="17:34" x14ac:dyDescent="0.35">
      <c r="Q14776" s="218"/>
      <c r="AH14776" s="233"/>
    </row>
    <row r="14777" spans="17:34" x14ac:dyDescent="0.35">
      <c r="Q14777" s="218"/>
      <c r="AH14777" s="233"/>
    </row>
    <row r="14778" spans="17:34" x14ac:dyDescent="0.35">
      <c r="Q14778" s="218"/>
      <c r="AH14778" s="233"/>
    </row>
    <row r="14779" spans="17:34" x14ac:dyDescent="0.35">
      <c r="Q14779" s="218"/>
      <c r="AH14779" s="233"/>
    </row>
    <row r="14780" spans="17:34" x14ac:dyDescent="0.35">
      <c r="Q14780" s="218"/>
      <c r="AH14780" s="233"/>
    </row>
    <row r="14781" spans="17:34" x14ac:dyDescent="0.35">
      <c r="Q14781" s="218"/>
      <c r="AH14781" s="233"/>
    </row>
    <row r="14782" spans="17:34" x14ac:dyDescent="0.35">
      <c r="Q14782" s="218"/>
      <c r="AH14782" s="233"/>
    </row>
    <row r="14783" spans="17:34" x14ac:dyDescent="0.35">
      <c r="Q14783" s="218"/>
      <c r="AH14783" s="233"/>
    </row>
    <row r="14784" spans="17:34" x14ac:dyDescent="0.35">
      <c r="Q14784" s="218"/>
      <c r="AH14784" s="233"/>
    </row>
    <row r="14785" spans="17:34" x14ac:dyDescent="0.35">
      <c r="Q14785" s="218"/>
      <c r="AH14785" s="233"/>
    </row>
    <row r="14786" spans="17:34" x14ac:dyDescent="0.35">
      <c r="Q14786" s="218"/>
      <c r="AH14786" s="233"/>
    </row>
    <row r="14787" spans="17:34" x14ac:dyDescent="0.35">
      <c r="Q14787" s="218"/>
      <c r="AH14787" s="233"/>
    </row>
    <row r="14788" spans="17:34" x14ac:dyDescent="0.35">
      <c r="Q14788" s="218"/>
      <c r="AH14788" s="233"/>
    </row>
    <row r="14789" spans="17:34" x14ac:dyDescent="0.35">
      <c r="Q14789" s="218"/>
      <c r="AH14789" s="233"/>
    </row>
    <row r="14790" spans="17:34" x14ac:dyDescent="0.35">
      <c r="Q14790" s="218"/>
      <c r="AH14790" s="233"/>
    </row>
    <row r="14791" spans="17:34" x14ac:dyDescent="0.35">
      <c r="Q14791" s="218"/>
      <c r="AH14791" s="233"/>
    </row>
    <row r="14792" spans="17:34" x14ac:dyDescent="0.35">
      <c r="Q14792" s="218"/>
      <c r="AH14792" s="233"/>
    </row>
    <row r="14793" spans="17:34" x14ac:dyDescent="0.35">
      <c r="Q14793" s="218"/>
      <c r="AH14793" s="233"/>
    </row>
    <row r="14794" spans="17:34" x14ac:dyDescent="0.35">
      <c r="Q14794" s="218"/>
      <c r="AH14794" s="233"/>
    </row>
    <row r="14795" spans="17:34" x14ac:dyDescent="0.35">
      <c r="Q14795" s="218"/>
      <c r="AH14795" s="233"/>
    </row>
    <row r="14796" spans="17:34" x14ac:dyDescent="0.35">
      <c r="Q14796" s="218"/>
      <c r="AH14796" s="233"/>
    </row>
    <row r="14797" spans="17:34" x14ac:dyDescent="0.35">
      <c r="Q14797" s="218"/>
      <c r="AH14797" s="233"/>
    </row>
    <row r="14798" spans="17:34" x14ac:dyDescent="0.35">
      <c r="Q14798" s="218"/>
      <c r="AH14798" s="233"/>
    </row>
    <row r="14799" spans="17:34" x14ac:dyDescent="0.35">
      <c r="Q14799" s="218"/>
      <c r="AH14799" s="233"/>
    </row>
    <row r="14800" spans="17:34" x14ac:dyDescent="0.35">
      <c r="Q14800" s="218"/>
      <c r="AH14800" s="233"/>
    </row>
    <row r="14801" spans="17:34" x14ac:dyDescent="0.35">
      <c r="Q14801" s="218"/>
      <c r="AH14801" s="233"/>
    </row>
    <row r="14802" spans="17:34" x14ac:dyDescent="0.35">
      <c r="Q14802" s="218"/>
      <c r="AH14802" s="233"/>
    </row>
    <row r="14803" spans="17:34" x14ac:dyDescent="0.35">
      <c r="Q14803" s="218"/>
      <c r="AH14803" s="233"/>
    </row>
    <row r="14804" spans="17:34" x14ac:dyDescent="0.35">
      <c r="Q14804" s="218"/>
      <c r="AH14804" s="233"/>
    </row>
    <row r="14805" spans="17:34" x14ac:dyDescent="0.35">
      <c r="Q14805" s="218"/>
      <c r="AH14805" s="233"/>
    </row>
    <row r="14806" spans="17:34" x14ac:dyDescent="0.35">
      <c r="Q14806" s="218"/>
      <c r="AH14806" s="233"/>
    </row>
    <row r="14807" spans="17:34" x14ac:dyDescent="0.35">
      <c r="Q14807" s="218"/>
      <c r="AH14807" s="233"/>
    </row>
    <row r="14808" spans="17:34" x14ac:dyDescent="0.35">
      <c r="Q14808" s="218"/>
      <c r="AH14808" s="233"/>
    </row>
    <row r="14809" spans="17:34" x14ac:dyDescent="0.35">
      <c r="Q14809" s="218"/>
      <c r="AH14809" s="233"/>
    </row>
    <row r="14810" spans="17:34" x14ac:dyDescent="0.35">
      <c r="Q14810" s="218"/>
      <c r="AH14810" s="233"/>
    </row>
    <row r="14811" spans="17:34" x14ac:dyDescent="0.35">
      <c r="Q14811" s="218"/>
      <c r="AH14811" s="233"/>
    </row>
    <row r="14812" spans="17:34" x14ac:dyDescent="0.35">
      <c r="Q14812" s="218"/>
      <c r="AH14812" s="233"/>
    </row>
    <row r="14813" spans="17:34" x14ac:dyDescent="0.35">
      <c r="Q14813" s="218"/>
      <c r="AH14813" s="233"/>
    </row>
    <row r="14814" spans="17:34" x14ac:dyDescent="0.35">
      <c r="Q14814" s="218"/>
      <c r="AH14814" s="233"/>
    </row>
    <row r="14815" spans="17:34" x14ac:dyDescent="0.35">
      <c r="Q14815" s="218"/>
      <c r="AH14815" s="233"/>
    </row>
    <row r="14816" spans="17:34" x14ac:dyDescent="0.35">
      <c r="Q14816" s="218"/>
      <c r="AH14816" s="233"/>
    </row>
    <row r="14817" spans="17:34" x14ac:dyDescent="0.35">
      <c r="Q14817" s="218"/>
      <c r="AH14817" s="233"/>
    </row>
    <row r="14818" spans="17:34" x14ac:dyDescent="0.35">
      <c r="Q14818" s="218"/>
      <c r="AH14818" s="233"/>
    </row>
    <row r="14819" spans="17:34" x14ac:dyDescent="0.35">
      <c r="Q14819" s="218"/>
      <c r="AH14819" s="233"/>
    </row>
    <row r="14820" spans="17:34" x14ac:dyDescent="0.35">
      <c r="Q14820" s="218"/>
      <c r="AH14820" s="233"/>
    </row>
    <row r="14821" spans="17:34" x14ac:dyDescent="0.35">
      <c r="Q14821" s="218"/>
      <c r="AH14821" s="233"/>
    </row>
    <row r="14822" spans="17:34" x14ac:dyDescent="0.35">
      <c r="Q14822" s="218"/>
      <c r="AH14822" s="233"/>
    </row>
    <row r="14823" spans="17:34" x14ac:dyDescent="0.35">
      <c r="Q14823" s="218"/>
      <c r="AH14823" s="233"/>
    </row>
    <row r="14824" spans="17:34" x14ac:dyDescent="0.35">
      <c r="Q14824" s="218"/>
      <c r="AH14824" s="233"/>
    </row>
    <row r="14825" spans="17:34" x14ac:dyDescent="0.35">
      <c r="Q14825" s="218"/>
      <c r="AH14825" s="233"/>
    </row>
    <row r="14826" spans="17:34" x14ac:dyDescent="0.35">
      <c r="Q14826" s="218"/>
      <c r="AH14826" s="233"/>
    </row>
    <row r="14827" spans="17:34" x14ac:dyDescent="0.35">
      <c r="Q14827" s="218"/>
      <c r="AH14827" s="233"/>
    </row>
    <row r="14828" spans="17:34" x14ac:dyDescent="0.35">
      <c r="Q14828" s="218"/>
      <c r="AH14828" s="233"/>
    </row>
    <row r="14829" spans="17:34" x14ac:dyDescent="0.35">
      <c r="Q14829" s="218"/>
      <c r="AH14829" s="233"/>
    </row>
    <row r="14830" spans="17:34" x14ac:dyDescent="0.35">
      <c r="Q14830" s="218"/>
      <c r="AH14830" s="233"/>
    </row>
    <row r="14831" spans="17:34" x14ac:dyDescent="0.35">
      <c r="Q14831" s="218"/>
      <c r="AH14831" s="233"/>
    </row>
    <row r="14832" spans="17:34" x14ac:dyDescent="0.35">
      <c r="Q14832" s="218"/>
      <c r="AH14832" s="233"/>
    </row>
    <row r="14833" spans="17:34" x14ac:dyDescent="0.35">
      <c r="Q14833" s="218"/>
      <c r="AH14833" s="233"/>
    </row>
    <row r="14834" spans="17:34" x14ac:dyDescent="0.35">
      <c r="Q14834" s="218"/>
      <c r="AH14834" s="233"/>
    </row>
    <row r="14835" spans="17:34" x14ac:dyDescent="0.35">
      <c r="Q14835" s="218"/>
      <c r="AH14835" s="233"/>
    </row>
    <row r="14836" spans="17:34" x14ac:dyDescent="0.35">
      <c r="Q14836" s="218"/>
      <c r="AH14836" s="233"/>
    </row>
    <row r="14837" spans="17:34" x14ac:dyDescent="0.35">
      <c r="Q14837" s="218"/>
      <c r="AH14837" s="233"/>
    </row>
    <row r="14838" spans="17:34" x14ac:dyDescent="0.35">
      <c r="Q14838" s="218"/>
      <c r="AH14838" s="233"/>
    </row>
    <row r="14839" spans="17:34" x14ac:dyDescent="0.35">
      <c r="Q14839" s="218"/>
      <c r="AH14839" s="233"/>
    </row>
    <row r="14840" spans="17:34" x14ac:dyDescent="0.35">
      <c r="Q14840" s="218"/>
      <c r="AH14840" s="233"/>
    </row>
    <row r="14841" spans="17:34" x14ac:dyDescent="0.35">
      <c r="Q14841" s="218"/>
      <c r="AH14841" s="233"/>
    </row>
    <row r="14842" spans="17:34" x14ac:dyDescent="0.35">
      <c r="Q14842" s="218"/>
      <c r="AH14842" s="233"/>
    </row>
    <row r="14843" spans="17:34" x14ac:dyDescent="0.35">
      <c r="Q14843" s="218"/>
      <c r="AH14843" s="233"/>
    </row>
    <row r="14844" spans="17:34" x14ac:dyDescent="0.35">
      <c r="Q14844" s="218"/>
      <c r="AH14844" s="233"/>
    </row>
    <row r="14845" spans="17:34" x14ac:dyDescent="0.35">
      <c r="Q14845" s="218"/>
      <c r="AH14845" s="233"/>
    </row>
    <row r="14846" spans="17:34" x14ac:dyDescent="0.35">
      <c r="Q14846" s="218"/>
      <c r="AH14846" s="233"/>
    </row>
    <row r="14847" spans="17:34" x14ac:dyDescent="0.35">
      <c r="Q14847" s="218"/>
      <c r="AH14847" s="233"/>
    </row>
    <row r="14848" spans="17:34" x14ac:dyDescent="0.35">
      <c r="Q14848" s="218"/>
      <c r="AH14848" s="233"/>
    </row>
    <row r="14849" spans="17:34" x14ac:dyDescent="0.35">
      <c r="Q14849" s="218"/>
      <c r="AH14849" s="233"/>
    </row>
    <row r="14850" spans="17:34" x14ac:dyDescent="0.35">
      <c r="Q14850" s="218"/>
      <c r="AH14850" s="233"/>
    </row>
    <row r="14851" spans="17:34" x14ac:dyDescent="0.35">
      <c r="Q14851" s="218"/>
      <c r="AH14851" s="233"/>
    </row>
    <row r="14852" spans="17:34" x14ac:dyDescent="0.35">
      <c r="Q14852" s="218"/>
      <c r="AH14852" s="233"/>
    </row>
    <row r="14853" spans="17:34" x14ac:dyDescent="0.35">
      <c r="Q14853" s="218"/>
      <c r="AH14853" s="233"/>
    </row>
    <row r="14854" spans="17:34" x14ac:dyDescent="0.35">
      <c r="Q14854" s="218"/>
      <c r="AH14854" s="233"/>
    </row>
    <row r="14855" spans="17:34" x14ac:dyDescent="0.35">
      <c r="Q14855" s="218"/>
      <c r="AH14855" s="233"/>
    </row>
    <row r="14856" spans="17:34" x14ac:dyDescent="0.35">
      <c r="Q14856" s="218"/>
      <c r="AH14856" s="233"/>
    </row>
    <row r="14857" spans="17:34" x14ac:dyDescent="0.35">
      <c r="Q14857" s="218"/>
      <c r="AH14857" s="233"/>
    </row>
    <row r="14858" spans="17:34" x14ac:dyDescent="0.35">
      <c r="Q14858" s="218"/>
      <c r="AH14858" s="233"/>
    </row>
    <row r="14859" spans="17:34" x14ac:dyDescent="0.35">
      <c r="Q14859" s="218"/>
      <c r="AH14859" s="233"/>
    </row>
    <row r="14860" spans="17:34" x14ac:dyDescent="0.35">
      <c r="Q14860" s="218"/>
      <c r="AH14860" s="233"/>
    </row>
    <row r="14861" spans="17:34" x14ac:dyDescent="0.35">
      <c r="Q14861" s="218"/>
      <c r="AH14861" s="233"/>
    </row>
    <row r="14862" spans="17:34" x14ac:dyDescent="0.35">
      <c r="Q14862" s="218"/>
      <c r="AH14862" s="233"/>
    </row>
    <row r="14863" spans="17:34" x14ac:dyDescent="0.35">
      <c r="Q14863" s="218"/>
      <c r="AH14863" s="233"/>
    </row>
    <row r="14864" spans="17:34" x14ac:dyDescent="0.35">
      <c r="Q14864" s="218"/>
      <c r="AH14864" s="233"/>
    </row>
    <row r="14865" spans="17:34" x14ac:dyDescent="0.35">
      <c r="Q14865" s="218"/>
      <c r="AH14865" s="233"/>
    </row>
    <row r="14866" spans="17:34" x14ac:dyDescent="0.35">
      <c r="Q14866" s="218"/>
      <c r="AH14866" s="233"/>
    </row>
    <row r="14867" spans="17:34" x14ac:dyDescent="0.35">
      <c r="Q14867" s="218"/>
      <c r="AH14867" s="233"/>
    </row>
    <row r="14868" spans="17:34" x14ac:dyDescent="0.35">
      <c r="Q14868" s="218"/>
      <c r="AH14868" s="233"/>
    </row>
    <row r="14869" spans="17:34" x14ac:dyDescent="0.35">
      <c r="Q14869" s="218"/>
      <c r="AH14869" s="233"/>
    </row>
    <row r="14870" spans="17:34" x14ac:dyDescent="0.35">
      <c r="Q14870" s="218"/>
      <c r="AH14870" s="233"/>
    </row>
    <row r="14871" spans="17:34" x14ac:dyDescent="0.35">
      <c r="Q14871" s="218"/>
      <c r="AH14871" s="233"/>
    </row>
    <row r="14872" spans="17:34" x14ac:dyDescent="0.35">
      <c r="Q14872" s="218"/>
      <c r="AH14872" s="233"/>
    </row>
    <row r="14873" spans="17:34" x14ac:dyDescent="0.35">
      <c r="Q14873" s="218"/>
      <c r="AH14873" s="233"/>
    </row>
    <row r="14874" spans="17:34" x14ac:dyDescent="0.35">
      <c r="Q14874" s="218"/>
      <c r="AH14874" s="233"/>
    </row>
    <row r="14875" spans="17:34" x14ac:dyDescent="0.35">
      <c r="Q14875" s="218"/>
      <c r="AH14875" s="233"/>
    </row>
    <row r="14876" spans="17:34" x14ac:dyDescent="0.35">
      <c r="Q14876" s="218"/>
      <c r="AH14876" s="233"/>
    </row>
    <row r="14877" spans="17:34" x14ac:dyDescent="0.35">
      <c r="Q14877" s="218"/>
      <c r="AH14877" s="233"/>
    </row>
    <row r="14878" spans="17:34" x14ac:dyDescent="0.35">
      <c r="Q14878" s="218"/>
      <c r="AH14878" s="233"/>
    </row>
    <row r="14879" spans="17:34" x14ac:dyDescent="0.35">
      <c r="Q14879" s="218"/>
      <c r="AH14879" s="233"/>
    </row>
    <row r="14880" spans="17:34" x14ac:dyDescent="0.35">
      <c r="Q14880" s="218"/>
      <c r="AH14880" s="233"/>
    </row>
    <row r="14881" spans="17:34" x14ac:dyDescent="0.35">
      <c r="Q14881" s="218"/>
      <c r="AH14881" s="233"/>
    </row>
    <row r="14882" spans="17:34" x14ac:dyDescent="0.35">
      <c r="Q14882" s="218"/>
      <c r="AH14882" s="233"/>
    </row>
    <row r="14883" spans="17:34" x14ac:dyDescent="0.35">
      <c r="Q14883" s="218"/>
      <c r="AH14883" s="233"/>
    </row>
    <row r="14884" spans="17:34" x14ac:dyDescent="0.35">
      <c r="Q14884" s="218"/>
      <c r="AH14884" s="233"/>
    </row>
    <row r="14885" spans="17:34" x14ac:dyDescent="0.35">
      <c r="Q14885" s="218"/>
      <c r="AH14885" s="233"/>
    </row>
    <row r="14886" spans="17:34" x14ac:dyDescent="0.35">
      <c r="Q14886" s="218"/>
      <c r="AH14886" s="233"/>
    </row>
    <row r="14887" spans="17:34" x14ac:dyDescent="0.35">
      <c r="Q14887" s="218"/>
      <c r="AH14887" s="233"/>
    </row>
    <row r="14888" spans="17:34" x14ac:dyDescent="0.35">
      <c r="Q14888" s="218"/>
      <c r="AH14888" s="233"/>
    </row>
    <row r="14889" spans="17:34" x14ac:dyDescent="0.35">
      <c r="Q14889" s="218"/>
      <c r="AH14889" s="233"/>
    </row>
    <row r="14890" spans="17:34" x14ac:dyDescent="0.35">
      <c r="Q14890" s="218"/>
      <c r="AH14890" s="233"/>
    </row>
    <row r="14891" spans="17:34" x14ac:dyDescent="0.35">
      <c r="Q14891" s="218"/>
      <c r="AH14891" s="233"/>
    </row>
    <row r="14892" spans="17:34" x14ac:dyDescent="0.35">
      <c r="Q14892" s="218"/>
      <c r="AH14892" s="233"/>
    </row>
    <row r="14893" spans="17:34" x14ac:dyDescent="0.35">
      <c r="Q14893" s="218"/>
      <c r="AH14893" s="233"/>
    </row>
    <row r="14894" spans="17:34" x14ac:dyDescent="0.35">
      <c r="Q14894" s="218"/>
      <c r="AH14894" s="233"/>
    </row>
    <row r="14895" spans="17:34" x14ac:dyDescent="0.35">
      <c r="Q14895" s="218"/>
      <c r="AH14895" s="233"/>
    </row>
    <row r="14896" spans="17:34" x14ac:dyDescent="0.35">
      <c r="Q14896" s="218"/>
      <c r="AH14896" s="233"/>
    </row>
    <row r="14897" spans="17:34" x14ac:dyDescent="0.35">
      <c r="Q14897" s="218"/>
      <c r="AH14897" s="233"/>
    </row>
    <row r="14898" spans="17:34" x14ac:dyDescent="0.35">
      <c r="Q14898" s="218"/>
      <c r="AH14898" s="233"/>
    </row>
    <row r="14899" spans="17:34" x14ac:dyDescent="0.35">
      <c r="Q14899" s="218"/>
      <c r="AH14899" s="233"/>
    </row>
    <row r="14900" spans="17:34" x14ac:dyDescent="0.35">
      <c r="Q14900" s="218"/>
      <c r="AH14900" s="233"/>
    </row>
    <row r="14901" spans="17:34" x14ac:dyDescent="0.35">
      <c r="Q14901" s="218"/>
      <c r="AH14901" s="233"/>
    </row>
    <row r="14902" spans="17:34" x14ac:dyDescent="0.35">
      <c r="Q14902" s="218"/>
      <c r="AH14902" s="233"/>
    </row>
    <row r="14903" spans="17:34" x14ac:dyDescent="0.35">
      <c r="Q14903" s="218"/>
      <c r="AH14903" s="233"/>
    </row>
    <row r="14904" spans="17:34" x14ac:dyDescent="0.35">
      <c r="Q14904" s="218"/>
      <c r="AH14904" s="233"/>
    </row>
    <row r="14905" spans="17:34" x14ac:dyDescent="0.35">
      <c r="Q14905" s="218"/>
      <c r="AH14905" s="233"/>
    </row>
    <row r="14906" spans="17:34" x14ac:dyDescent="0.35">
      <c r="Q14906" s="218"/>
      <c r="AH14906" s="233"/>
    </row>
    <row r="14907" spans="17:34" x14ac:dyDescent="0.35">
      <c r="Q14907" s="218"/>
      <c r="AH14907" s="233"/>
    </row>
    <row r="14908" spans="17:34" x14ac:dyDescent="0.35">
      <c r="Q14908" s="218"/>
      <c r="AH14908" s="233"/>
    </row>
    <row r="14909" spans="17:34" x14ac:dyDescent="0.35">
      <c r="Q14909" s="218"/>
      <c r="AH14909" s="233"/>
    </row>
    <row r="14910" spans="17:34" x14ac:dyDescent="0.35">
      <c r="Q14910" s="218"/>
      <c r="AH14910" s="233"/>
    </row>
    <row r="14911" spans="17:34" x14ac:dyDescent="0.35">
      <c r="Q14911" s="218"/>
      <c r="AH14911" s="233"/>
    </row>
    <row r="14912" spans="17:34" x14ac:dyDescent="0.35">
      <c r="Q14912" s="218"/>
      <c r="AH14912" s="233"/>
    </row>
    <row r="14913" spans="17:34" x14ac:dyDescent="0.35">
      <c r="Q14913" s="218"/>
      <c r="AH14913" s="233"/>
    </row>
    <row r="14914" spans="17:34" x14ac:dyDescent="0.35">
      <c r="Q14914" s="218"/>
      <c r="AH14914" s="233"/>
    </row>
    <row r="14915" spans="17:34" x14ac:dyDescent="0.35">
      <c r="Q14915" s="218"/>
      <c r="AH14915" s="233"/>
    </row>
    <row r="14916" spans="17:34" x14ac:dyDescent="0.35">
      <c r="Q14916" s="218"/>
      <c r="AH14916" s="233"/>
    </row>
    <row r="14917" spans="17:34" x14ac:dyDescent="0.35">
      <c r="Q14917" s="218"/>
      <c r="AH14917" s="233"/>
    </row>
    <row r="14918" spans="17:34" x14ac:dyDescent="0.35">
      <c r="Q14918" s="218"/>
      <c r="AH14918" s="233"/>
    </row>
    <row r="14919" spans="17:34" x14ac:dyDescent="0.35">
      <c r="Q14919" s="218"/>
      <c r="AH14919" s="233"/>
    </row>
    <row r="14920" spans="17:34" x14ac:dyDescent="0.35">
      <c r="Q14920" s="218"/>
      <c r="AH14920" s="233"/>
    </row>
    <row r="14921" spans="17:34" x14ac:dyDescent="0.35">
      <c r="Q14921" s="218"/>
      <c r="AH14921" s="233"/>
    </row>
    <row r="14922" spans="17:34" x14ac:dyDescent="0.35">
      <c r="Q14922" s="218"/>
      <c r="AH14922" s="233"/>
    </row>
    <row r="14923" spans="17:34" x14ac:dyDescent="0.35">
      <c r="Q14923" s="218"/>
      <c r="AH14923" s="233"/>
    </row>
    <row r="14924" spans="17:34" x14ac:dyDescent="0.35">
      <c r="Q14924" s="218"/>
      <c r="AH14924" s="233"/>
    </row>
    <row r="14925" spans="17:34" x14ac:dyDescent="0.35">
      <c r="Q14925" s="218"/>
      <c r="AH14925" s="233"/>
    </row>
    <row r="14926" spans="17:34" x14ac:dyDescent="0.35">
      <c r="Q14926" s="218"/>
      <c r="AH14926" s="233"/>
    </row>
    <row r="14927" spans="17:34" x14ac:dyDescent="0.35">
      <c r="Q14927" s="218"/>
      <c r="AH14927" s="233"/>
    </row>
    <row r="14928" spans="17:34" x14ac:dyDescent="0.35">
      <c r="Q14928" s="218"/>
      <c r="AH14928" s="233"/>
    </row>
    <row r="14929" spans="17:34" x14ac:dyDescent="0.35">
      <c r="Q14929" s="218"/>
      <c r="AH14929" s="233"/>
    </row>
    <row r="14930" spans="17:34" x14ac:dyDescent="0.35">
      <c r="Q14930" s="218"/>
      <c r="AH14930" s="233"/>
    </row>
    <row r="14931" spans="17:34" x14ac:dyDescent="0.35">
      <c r="Q14931" s="218"/>
      <c r="AH14931" s="233"/>
    </row>
    <row r="14932" spans="17:34" x14ac:dyDescent="0.35">
      <c r="Q14932" s="218"/>
      <c r="AH14932" s="233"/>
    </row>
    <row r="14933" spans="17:34" x14ac:dyDescent="0.35">
      <c r="Q14933" s="218"/>
      <c r="AH14933" s="233"/>
    </row>
    <row r="14934" spans="17:34" x14ac:dyDescent="0.35">
      <c r="Q14934" s="218"/>
      <c r="AH14934" s="233"/>
    </row>
    <row r="14935" spans="17:34" x14ac:dyDescent="0.35">
      <c r="Q14935" s="218"/>
      <c r="AH14935" s="233"/>
    </row>
    <row r="14936" spans="17:34" x14ac:dyDescent="0.35">
      <c r="Q14936" s="218"/>
      <c r="AH14936" s="233"/>
    </row>
    <row r="14937" spans="17:34" x14ac:dyDescent="0.35">
      <c r="Q14937" s="218"/>
      <c r="AH14937" s="233"/>
    </row>
    <row r="14938" spans="17:34" x14ac:dyDescent="0.35">
      <c r="Q14938" s="218"/>
      <c r="AH14938" s="233"/>
    </row>
    <row r="14939" spans="17:34" x14ac:dyDescent="0.35">
      <c r="Q14939" s="218"/>
      <c r="AH14939" s="233"/>
    </row>
    <row r="14940" spans="17:34" x14ac:dyDescent="0.35">
      <c r="Q14940" s="218"/>
      <c r="AH14940" s="233"/>
    </row>
    <row r="14941" spans="17:34" x14ac:dyDescent="0.35">
      <c r="Q14941" s="218"/>
      <c r="AH14941" s="233"/>
    </row>
    <row r="14942" spans="17:34" x14ac:dyDescent="0.35">
      <c r="Q14942" s="218"/>
      <c r="AH14942" s="233"/>
    </row>
    <row r="14943" spans="17:34" x14ac:dyDescent="0.35">
      <c r="Q14943" s="218"/>
      <c r="AH14943" s="233"/>
    </row>
    <row r="14944" spans="17:34" x14ac:dyDescent="0.35">
      <c r="Q14944" s="218"/>
      <c r="AH14944" s="233"/>
    </row>
    <row r="14945" spans="17:34" x14ac:dyDescent="0.35">
      <c r="Q14945" s="218"/>
      <c r="AH14945" s="233"/>
    </row>
    <row r="14946" spans="17:34" x14ac:dyDescent="0.35">
      <c r="Q14946" s="218"/>
      <c r="AH14946" s="233"/>
    </row>
    <row r="14947" spans="17:34" x14ac:dyDescent="0.35">
      <c r="Q14947" s="218"/>
      <c r="AH14947" s="233"/>
    </row>
    <row r="14948" spans="17:34" x14ac:dyDescent="0.35">
      <c r="Q14948" s="218"/>
      <c r="AH14948" s="233"/>
    </row>
    <row r="14949" spans="17:34" x14ac:dyDescent="0.35">
      <c r="Q14949" s="218"/>
      <c r="AH14949" s="233"/>
    </row>
    <row r="14950" spans="17:34" x14ac:dyDescent="0.35">
      <c r="Q14950" s="218"/>
      <c r="AH14950" s="233"/>
    </row>
    <row r="14951" spans="17:34" x14ac:dyDescent="0.35">
      <c r="Q14951" s="218"/>
      <c r="AH14951" s="233"/>
    </row>
    <row r="14952" spans="17:34" x14ac:dyDescent="0.35">
      <c r="Q14952" s="218"/>
      <c r="AH14952" s="233"/>
    </row>
    <row r="14953" spans="17:34" x14ac:dyDescent="0.35">
      <c r="Q14953" s="218"/>
      <c r="AH14953" s="233"/>
    </row>
    <row r="14954" spans="17:34" x14ac:dyDescent="0.35">
      <c r="Q14954" s="218"/>
      <c r="AH14954" s="233"/>
    </row>
    <row r="14955" spans="17:34" x14ac:dyDescent="0.35">
      <c r="Q14955" s="218"/>
      <c r="AH14955" s="233"/>
    </row>
    <row r="14956" spans="17:34" x14ac:dyDescent="0.35">
      <c r="Q14956" s="218"/>
      <c r="AH14956" s="233"/>
    </row>
    <row r="14957" spans="17:34" x14ac:dyDescent="0.35">
      <c r="Q14957" s="218"/>
      <c r="AH14957" s="233"/>
    </row>
    <row r="14958" spans="17:34" x14ac:dyDescent="0.35">
      <c r="Q14958" s="218"/>
      <c r="AH14958" s="233"/>
    </row>
    <row r="14959" spans="17:34" x14ac:dyDescent="0.35">
      <c r="Q14959" s="218"/>
      <c r="AH14959" s="233"/>
    </row>
    <row r="14960" spans="17:34" x14ac:dyDescent="0.35">
      <c r="Q14960" s="218"/>
      <c r="AH14960" s="233"/>
    </row>
    <row r="14961" spans="17:34" x14ac:dyDescent="0.35">
      <c r="Q14961" s="218"/>
      <c r="AH14961" s="233"/>
    </row>
    <row r="14962" spans="17:34" x14ac:dyDescent="0.35">
      <c r="Q14962" s="218"/>
      <c r="AH14962" s="233"/>
    </row>
    <row r="14963" spans="17:34" x14ac:dyDescent="0.35">
      <c r="Q14963" s="218"/>
      <c r="AH14963" s="233"/>
    </row>
    <row r="14964" spans="17:34" x14ac:dyDescent="0.35">
      <c r="Q14964" s="218"/>
      <c r="AH14964" s="233"/>
    </row>
    <row r="14965" spans="17:34" x14ac:dyDescent="0.35">
      <c r="Q14965" s="218"/>
      <c r="AH14965" s="233"/>
    </row>
    <row r="14966" spans="17:34" x14ac:dyDescent="0.35">
      <c r="Q14966" s="218"/>
      <c r="AH14966" s="233"/>
    </row>
    <row r="14967" spans="17:34" x14ac:dyDescent="0.35">
      <c r="Q14967" s="218"/>
      <c r="AH14967" s="233"/>
    </row>
    <row r="14968" spans="17:34" x14ac:dyDescent="0.35">
      <c r="Q14968" s="218"/>
      <c r="AH14968" s="233"/>
    </row>
    <row r="14969" spans="17:34" x14ac:dyDescent="0.35">
      <c r="Q14969" s="218"/>
      <c r="AH14969" s="233"/>
    </row>
    <row r="14970" spans="17:34" x14ac:dyDescent="0.35">
      <c r="Q14970" s="218"/>
      <c r="AH14970" s="233"/>
    </row>
    <row r="14971" spans="17:34" x14ac:dyDescent="0.35">
      <c r="Q14971" s="218"/>
      <c r="AH14971" s="233"/>
    </row>
    <row r="14972" spans="17:34" x14ac:dyDescent="0.35">
      <c r="Q14972" s="218"/>
      <c r="AH14972" s="233"/>
    </row>
    <row r="14973" spans="17:34" x14ac:dyDescent="0.35">
      <c r="Q14973" s="218"/>
      <c r="AH14973" s="233"/>
    </row>
    <row r="14974" spans="17:34" x14ac:dyDescent="0.35">
      <c r="Q14974" s="218"/>
      <c r="AH14974" s="233"/>
    </row>
    <row r="14975" spans="17:34" x14ac:dyDescent="0.35">
      <c r="Q14975" s="218"/>
      <c r="AH14975" s="233"/>
    </row>
    <row r="14976" spans="17:34" x14ac:dyDescent="0.35">
      <c r="Q14976" s="218"/>
      <c r="AH14976" s="233"/>
    </row>
    <row r="14977" spans="17:34" x14ac:dyDescent="0.35">
      <c r="Q14977" s="218"/>
      <c r="AH14977" s="233"/>
    </row>
    <row r="14978" spans="17:34" x14ac:dyDescent="0.35">
      <c r="Q14978" s="218"/>
      <c r="AH14978" s="233"/>
    </row>
    <row r="14979" spans="17:34" x14ac:dyDescent="0.35">
      <c r="Q14979" s="218"/>
      <c r="AH14979" s="233"/>
    </row>
    <row r="14980" spans="17:34" x14ac:dyDescent="0.35">
      <c r="Q14980" s="218"/>
      <c r="AH14980" s="233"/>
    </row>
    <row r="14981" spans="17:34" x14ac:dyDescent="0.35">
      <c r="Q14981" s="218"/>
      <c r="AH14981" s="233"/>
    </row>
    <row r="14982" spans="17:34" x14ac:dyDescent="0.35">
      <c r="Q14982" s="218"/>
      <c r="AH14982" s="233"/>
    </row>
    <row r="14983" spans="17:34" x14ac:dyDescent="0.35">
      <c r="Q14983" s="218"/>
      <c r="AH14983" s="233"/>
    </row>
    <row r="14984" spans="17:34" x14ac:dyDescent="0.35">
      <c r="Q14984" s="218"/>
      <c r="AH14984" s="233"/>
    </row>
    <row r="14985" spans="17:34" x14ac:dyDescent="0.35">
      <c r="Q14985" s="218"/>
      <c r="AH14985" s="233"/>
    </row>
    <row r="14986" spans="17:34" x14ac:dyDescent="0.35">
      <c r="Q14986" s="218"/>
      <c r="AH14986" s="233"/>
    </row>
    <row r="14987" spans="17:34" x14ac:dyDescent="0.35">
      <c r="Q14987" s="218"/>
      <c r="AH14987" s="233"/>
    </row>
    <row r="14988" spans="17:34" x14ac:dyDescent="0.35">
      <c r="Q14988" s="218"/>
      <c r="AH14988" s="233"/>
    </row>
    <row r="14989" spans="17:34" x14ac:dyDescent="0.35">
      <c r="Q14989" s="218"/>
      <c r="AH14989" s="233"/>
    </row>
    <row r="14990" spans="17:34" x14ac:dyDescent="0.35">
      <c r="Q14990" s="218"/>
      <c r="AH14990" s="233"/>
    </row>
    <row r="14991" spans="17:34" x14ac:dyDescent="0.35">
      <c r="Q14991" s="218"/>
      <c r="AH14991" s="233"/>
    </row>
    <row r="14992" spans="17:34" x14ac:dyDescent="0.35">
      <c r="Q14992" s="218"/>
      <c r="AH14992" s="233"/>
    </row>
    <row r="14993" spans="17:34" x14ac:dyDescent="0.35">
      <c r="Q14993" s="218"/>
      <c r="AH14993" s="233"/>
    </row>
    <row r="14994" spans="17:34" x14ac:dyDescent="0.35">
      <c r="Q14994" s="218"/>
      <c r="AH14994" s="233"/>
    </row>
    <row r="14995" spans="17:34" x14ac:dyDescent="0.35">
      <c r="Q14995" s="218"/>
      <c r="AH14995" s="233"/>
    </row>
    <row r="14996" spans="17:34" x14ac:dyDescent="0.35">
      <c r="Q14996" s="218"/>
      <c r="AH14996" s="233"/>
    </row>
    <row r="14997" spans="17:34" x14ac:dyDescent="0.35">
      <c r="Q14997" s="218"/>
      <c r="AH14997" s="233"/>
    </row>
    <row r="14998" spans="17:34" x14ac:dyDescent="0.35">
      <c r="Q14998" s="218"/>
      <c r="AH14998" s="233"/>
    </row>
    <row r="14999" spans="17:34" x14ac:dyDescent="0.35">
      <c r="Q14999" s="218"/>
      <c r="AH14999" s="233"/>
    </row>
    <row r="15000" spans="17:34" x14ac:dyDescent="0.35">
      <c r="Q15000" s="218"/>
      <c r="AH15000" s="233"/>
    </row>
    <row r="15001" spans="17:34" x14ac:dyDescent="0.35">
      <c r="Q15001" s="218"/>
      <c r="AH15001" s="233"/>
    </row>
    <row r="15002" spans="17:34" x14ac:dyDescent="0.35">
      <c r="Q15002" s="218"/>
      <c r="AH15002" s="233"/>
    </row>
    <row r="15003" spans="17:34" x14ac:dyDescent="0.35">
      <c r="Q15003" s="218"/>
      <c r="AH15003" s="233"/>
    </row>
    <row r="15004" spans="17:34" x14ac:dyDescent="0.35">
      <c r="Q15004" s="218"/>
      <c r="AH15004" s="233"/>
    </row>
    <row r="15005" spans="17:34" x14ac:dyDescent="0.35">
      <c r="Q15005" s="218"/>
      <c r="AH15005" s="233"/>
    </row>
    <row r="15006" spans="17:34" x14ac:dyDescent="0.35">
      <c r="Q15006" s="218"/>
      <c r="AH15006" s="233"/>
    </row>
    <row r="15007" spans="17:34" x14ac:dyDescent="0.35">
      <c r="Q15007" s="218"/>
      <c r="AH15007" s="233"/>
    </row>
    <row r="15008" spans="17:34" x14ac:dyDescent="0.35">
      <c r="Q15008" s="218"/>
      <c r="AH15008" s="233"/>
    </row>
    <row r="15009" spans="17:34" x14ac:dyDescent="0.35">
      <c r="Q15009" s="218"/>
      <c r="AH15009" s="233"/>
    </row>
    <row r="15010" spans="17:34" x14ac:dyDescent="0.35">
      <c r="Q15010" s="218"/>
      <c r="AH15010" s="233"/>
    </row>
    <row r="15011" spans="17:34" x14ac:dyDescent="0.35">
      <c r="Q15011" s="218"/>
      <c r="AH15011" s="233"/>
    </row>
    <row r="15012" spans="17:34" x14ac:dyDescent="0.35">
      <c r="Q15012" s="218"/>
      <c r="AH15012" s="233"/>
    </row>
    <row r="15013" spans="17:34" x14ac:dyDescent="0.35">
      <c r="Q15013" s="218"/>
      <c r="AH15013" s="233"/>
    </row>
    <row r="15014" spans="17:34" x14ac:dyDescent="0.35">
      <c r="Q15014" s="218"/>
      <c r="AH15014" s="233"/>
    </row>
    <row r="15015" spans="17:34" x14ac:dyDescent="0.35">
      <c r="Q15015" s="218"/>
      <c r="AH15015" s="233"/>
    </row>
    <row r="15016" spans="17:34" x14ac:dyDescent="0.35">
      <c r="Q15016" s="218"/>
      <c r="AH15016" s="233"/>
    </row>
    <row r="15017" spans="17:34" x14ac:dyDescent="0.35">
      <c r="Q15017" s="218"/>
      <c r="AH15017" s="233"/>
    </row>
    <row r="15018" spans="17:34" x14ac:dyDescent="0.35">
      <c r="Q15018" s="218"/>
      <c r="AH15018" s="233"/>
    </row>
    <row r="15019" spans="17:34" x14ac:dyDescent="0.35">
      <c r="Q15019" s="218"/>
      <c r="AH15019" s="233"/>
    </row>
    <row r="15020" spans="17:34" x14ac:dyDescent="0.35">
      <c r="Q15020" s="218"/>
      <c r="AH15020" s="233"/>
    </row>
    <row r="15021" spans="17:34" x14ac:dyDescent="0.35">
      <c r="Q15021" s="218"/>
      <c r="AH15021" s="233"/>
    </row>
    <row r="15022" spans="17:34" x14ac:dyDescent="0.35">
      <c r="Q15022" s="218"/>
      <c r="AH15022" s="233"/>
    </row>
    <row r="15023" spans="17:34" x14ac:dyDescent="0.35">
      <c r="Q15023" s="218"/>
      <c r="AH15023" s="233"/>
    </row>
    <row r="15024" spans="17:34" x14ac:dyDescent="0.35">
      <c r="Q15024" s="218"/>
      <c r="AH15024" s="233"/>
    </row>
    <row r="15025" spans="17:34" x14ac:dyDescent="0.35">
      <c r="Q15025" s="218"/>
      <c r="AH15025" s="233"/>
    </row>
    <row r="15026" spans="17:34" x14ac:dyDescent="0.35">
      <c r="Q15026" s="218"/>
      <c r="AH15026" s="233"/>
    </row>
    <row r="15027" spans="17:34" x14ac:dyDescent="0.35">
      <c r="Q15027" s="218"/>
      <c r="AH15027" s="233"/>
    </row>
    <row r="15028" spans="17:34" x14ac:dyDescent="0.35">
      <c r="Q15028" s="218"/>
      <c r="AH15028" s="233"/>
    </row>
    <row r="15029" spans="17:34" x14ac:dyDescent="0.35">
      <c r="Q15029" s="218"/>
      <c r="AH15029" s="233"/>
    </row>
    <row r="15030" spans="17:34" x14ac:dyDescent="0.35">
      <c r="Q15030" s="218"/>
      <c r="AH15030" s="233"/>
    </row>
    <row r="15031" spans="17:34" x14ac:dyDescent="0.35">
      <c r="Q15031" s="218"/>
      <c r="AH15031" s="233"/>
    </row>
    <row r="15032" spans="17:34" x14ac:dyDescent="0.35">
      <c r="Q15032" s="218"/>
      <c r="AH15032" s="233"/>
    </row>
    <row r="15033" spans="17:34" x14ac:dyDescent="0.35">
      <c r="Q15033" s="218"/>
      <c r="AH15033" s="233"/>
    </row>
    <row r="15034" spans="17:34" x14ac:dyDescent="0.35">
      <c r="Q15034" s="218"/>
      <c r="AH15034" s="233"/>
    </row>
    <row r="15035" spans="17:34" x14ac:dyDescent="0.35">
      <c r="Q15035" s="218"/>
      <c r="AH15035" s="233"/>
    </row>
    <row r="15036" spans="17:34" x14ac:dyDescent="0.35">
      <c r="Q15036" s="218"/>
      <c r="AH15036" s="233"/>
    </row>
    <row r="15037" spans="17:34" x14ac:dyDescent="0.35">
      <c r="Q15037" s="218"/>
      <c r="AH15037" s="233"/>
    </row>
    <row r="15038" spans="17:34" x14ac:dyDescent="0.35">
      <c r="Q15038" s="218"/>
      <c r="AH15038" s="233"/>
    </row>
    <row r="15039" spans="17:34" x14ac:dyDescent="0.35">
      <c r="Q15039" s="218"/>
      <c r="AH15039" s="233"/>
    </row>
    <row r="15040" spans="17:34" x14ac:dyDescent="0.35">
      <c r="Q15040" s="218"/>
      <c r="AH15040" s="233"/>
    </row>
    <row r="15041" spans="17:34" x14ac:dyDescent="0.35">
      <c r="Q15041" s="218"/>
      <c r="AH15041" s="233"/>
    </row>
    <row r="15042" spans="17:34" x14ac:dyDescent="0.35">
      <c r="Q15042" s="218"/>
      <c r="AH15042" s="233"/>
    </row>
    <row r="15043" spans="17:34" x14ac:dyDescent="0.35">
      <c r="Q15043" s="218"/>
      <c r="AH15043" s="233"/>
    </row>
    <row r="15044" spans="17:34" x14ac:dyDescent="0.35">
      <c r="Q15044" s="218"/>
      <c r="AH15044" s="233"/>
    </row>
    <row r="15045" spans="17:34" x14ac:dyDescent="0.35">
      <c r="Q15045" s="218"/>
      <c r="AH15045" s="233"/>
    </row>
    <row r="15046" spans="17:34" x14ac:dyDescent="0.35">
      <c r="Q15046" s="218"/>
      <c r="AH15046" s="233"/>
    </row>
    <row r="15047" spans="17:34" x14ac:dyDescent="0.35">
      <c r="Q15047" s="218"/>
      <c r="AH15047" s="233"/>
    </row>
    <row r="15048" spans="17:34" x14ac:dyDescent="0.35">
      <c r="Q15048" s="218"/>
      <c r="AH15048" s="233"/>
    </row>
    <row r="15049" spans="17:34" x14ac:dyDescent="0.35">
      <c r="Q15049" s="218"/>
      <c r="AH15049" s="233"/>
    </row>
    <row r="15050" spans="17:34" x14ac:dyDescent="0.35">
      <c r="Q15050" s="218"/>
      <c r="AH15050" s="233"/>
    </row>
    <row r="15051" spans="17:34" x14ac:dyDescent="0.35">
      <c r="Q15051" s="218"/>
      <c r="AH15051" s="233"/>
    </row>
    <row r="15052" spans="17:34" x14ac:dyDescent="0.35">
      <c r="Q15052" s="218"/>
      <c r="AH15052" s="233"/>
    </row>
    <row r="15053" spans="17:34" x14ac:dyDescent="0.35">
      <c r="Q15053" s="218"/>
      <c r="AH15053" s="233"/>
    </row>
    <row r="15054" spans="17:34" x14ac:dyDescent="0.35">
      <c r="Q15054" s="218"/>
      <c r="AH15054" s="233"/>
    </row>
    <row r="15055" spans="17:34" x14ac:dyDescent="0.35">
      <c r="Q15055" s="218"/>
      <c r="AH15055" s="233"/>
    </row>
    <row r="15056" spans="17:34" x14ac:dyDescent="0.35">
      <c r="Q15056" s="218"/>
      <c r="AH15056" s="233"/>
    </row>
    <row r="15057" spans="17:34" x14ac:dyDescent="0.35">
      <c r="Q15057" s="218"/>
      <c r="AH15057" s="233"/>
    </row>
    <row r="15058" spans="17:34" x14ac:dyDescent="0.35">
      <c r="Q15058" s="218"/>
      <c r="AH15058" s="233"/>
    </row>
    <row r="15059" spans="17:34" x14ac:dyDescent="0.35">
      <c r="Q15059" s="218"/>
      <c r="AH15059" s="233"/>
    </row>
    <row r="15060" spans="17:34" x14ac:dyDescent="0.35">
      <c r="Q15060" s="218"/>
      <c r="AH15060" s="233"/>
    </row>
    <row r="15061" spans="17:34" x14ac:dyDescent="0.35">
      <c r="Q15061" s="218"/>
      <c r="AH15061" s="233"/>
    </row>
    <row r="15062" spans="17:34" x14ac:dyDescent="0.35">
      <c r="Q15062" s="218"/>
      <c r="AH15062" s="233"/>
    </row>
    <row r="15063" spans="17:34" x14ac:dyDescent="0.35">
      <c r="Q15063" s="218"/>
      <c r="AH15063" s="233"/>
    </row>
    <row r="15064" spans="17:34" x14ac:dyDescent="0.35">
      <c r="Q15064" s="218"/>
      <c r="AH15064" s="233"/>
    </row>
    <row r="15065" spans="17:34" x14ac:dyDescent="0.35">
      <c r="Q15065" s="218"/>
      <c r="AH15065" s="233"/>
    </row>
    <row r="15066" spans="17:34" x14ac:dyDescent="0.35">
      <c r="Q15066" s="218"/>
      <c r="AH15066" s="233"/>
    </row>
    <row r="15067" spans="17:34" x14ac:dyDescent="0.35">
      <c r="Q15067" s="218"/>
      <c r="AH15067" s="233"/>
    </row>
    <row r="15068" spans="17:34" x14ac:dyDescent="0.35">
      <c r="Q15068" s="218"/>
      <c r="AH15068" s="233"/>
    </row>
    <row r="15069" spans="17:34" x14ac:dyDescent="0.35">
      <c r="Q15069" s="218"/>
      <c r="AH15069" s="233"/>
    </row>
    <row r="15070" spans="17:34" x14ac:dyDescent="0.35">
      <c r="Q15070" s="218"/>
      <c r="AH15070" s="233"/>
    </row>
    <row r="15071" spans="17:34" x14ac:dyDescent="0.35">
      <c r="Q15071" s="218"/>
      <c r="AH15071" s="233"/>
    </row>
    <row r="15072" spans="17:34" x14ac:dyDescent="0.35">
      <c r="Q15072" s="218"/>
      <c r="AH15072" s="233"/>
    </row>
    <row r="15073" spans="17:34" x14ac:dyDescent="0.35">
      <c r="Q15073" s="218"/>
      <c r="AH15073" s="233"/>
    </row>
    <row r="15074" spans="17:34" x14ac:dyDescent="0.35">
      <c r="Q15074" s="218"/>
      <c r="AH15074" s="233"/>
    </row>
    <row r="15075" spans="17:34" x14ac:dyDescent="0.35">
      <c r="Q15075" s="218"/>
      <c r="AH15075" s="233"/>
    </row>
    <row r="15076" spans="17:34" x14ac:dyDescent="0.35">
      <c r="Q15076" s="218"/>
      <c r="AH15076" s="233"/>
    </row>
    <row r="15077" spans="17:34" x14ac:dyDescent="0.35">
      <c r="Q15077" s="218"/>
      <c r="AH15077" s="233"/>
    </row>
    <row r="15078" spans="17:34" x14ac:dyDescent="0.35">
      <c r="Q15078" s="218"/>
      <c r="AH15078" s="233"/>
    </row>
    <row r="15079" spans="17:34" x14ac:dyDescent="0.35">
      <c r="Q15079" s="218"/>
      <c r="AH15079" s="233"/>
    </row>
    <row r="15080" spans="17:34" x14ac:dyDescent="0.35">
      <c r="Q15080" s="218"/>
      <c r="AH15080" s="233"/>
    </row>
    <row r="15081" spans="17:34" x14ac:dyDescent="0.35">
      <c r="Q15081" s="218"/>
      <c r="AH15081" s="233"/>
    </row>
    <row r="15082" spans="17:34" x14ac:dyDescent="0.35">
      <c r="Q15082" s="218"/>
      <c r="AH15082" s="233"/>
    </row>
    <row r="15083" spans="17:34" x14ac:dyDescent="0.35">
      <c r="Q15083" s="218"/>
      <c r="AH15083" s="233"/>
    </row>
    <row r="15084" spans="17:34" x14ac:dyDescent="0.35">
      <c r="Q15084" s="218"/>
      <c r="AH15084" s="233"/>
    </row>
    <row r="15085" spans="17:34" x14ac:dyDescent="0.35">
      <c r="Q15085" s="218"/>
      <c r="AH15085" s="233"/>
    </row>
    <row r="15086" spans="17:34" x14ac:dyDescent="0.35">
      <c r="Q15086" s="218"/>
      <c r="AH15086" s="233"/>
    </row>
    <row r="15087" spans="17:34" x14ac:dyDescent="0.35">
      <c r="Q15087" s="218"/>
      <c r="AH15087" s="233"/>
    </row>
    <row r="15088" spans="17:34" x14ac:dyDescent="0.35">
      <c r="Q15088" s="218"/>
      <c r="AH15088" s="233"/>
    </row>
    <row r="15089" spans="17:34" x14ac:dyDescent="0.35">
      <c r="Q15089" s="218"/>
      <c r="AH15089" s="233"/>
    </row>
    <row r="15090" spans="17:34" x14ac:dyDescent="0.35">
      <c r="Q15090" s="218"/>
      <c r="AH15090" s="233"/>
    </row>
    <row r="15091" spans="17:34" x14ac:dyDescent="0.35">
      <c r="Q15091" s="218"/>
      <c r="AH15091" s="233"/>
    </row>
    <row r="15092" spans="17:34" x14ac:dyDescent="0.35">
      <c r="Q15092" s="218"/>
      <c r="AH15092" s="233"/>
    </row>
    <row r="15093" spans="17:34" x14ac:dyDescent="0.35">
      <c r="Q15093" s="218"/>
      <c r="AH15093" s="233"/>
    </row>
    <row r="15094" spans="17:34" x14ac:dyDescent="0.35">
      <c r="Q15094" s="218"/>
      <c r="AH15094" s="233"/>
    </row>
    <row r="15095" spans="17:34" x14ac:dyDescent="0.35">
      <c r="Q15095" s="218"/>
      <c r="AH15095" s="233"/>
    </row>
    <row r="15096" spans="17:34" x14ac:dyDescent="0.35">
      <c r="Q15096" s="218"/>
      <c r="AH15096" s="233"/>
    </row>
    <row r="15097" spans="17:34" x14ac:dyDescent="0.35">
      <c r="Q15097" s="218"/>
      <c r="AH15097" s="233"/>
    </row>
    <row r="15098" spans="17:34" x14ac:dyDescent="0.35">
      <c r="Q15098" s="218"/>
      <c r="AH15098" s="233"/>
    </row>
    <row r="15099" spans="17:34" x14ac:dyDescent="0.35">
      <c r="Q15099" s="218"/>
      <c r="AH15099" s="233"/>
    </row>
    <row r="15100" spans="17:34" x14ac:dyDescent="0.35">
      <c r="Q15100" s="218"/>
      <c r="AH15100" s="233"/>
    </row>
    <row r="15101" spans="17:34" x14ac:dyDescent="0.35">
      <c r="Q15101" s="218"/>
      <c r="AH15101" s="233"/>
    </row>
    <row r="15102" spans="17:34" x14ac:dyDescent="0.35">
      <c r="Q15102" s="218"/>
      <c r="AH15102" s="233"/>
    </row>
    <row r="15103" spans="17:34" x14ac:dyDescent="0.35">
      <c r="Q15103" s="218"/>
      <c r="AH15103" s="233"/>
    </row>
    <row r="15104" spans="17:34" x14ac:dyDescent="0.35">
      <c r="Q15104" s="218"/>
      <c r="AH15104" s="233"/>
    </row>
    <row r="15105" spans="17:34" x14ac:dyDescent="0.35">
      <c r="Q15105" s="218"/>
      <c r="AH15105" s="233"/>
    </row>
    <row r="15106" spans="17:34" x14ac:dyDescent="0.35">
      <c r="Q15106" s="218"/>
      <c r="AH15106" s="233"/>
    </row>
    <row r="15107" spans="17:34" x14ac:dyDescent="0.35">
      <c r="Q15107" s="218"/>
      <c r="AH15107" s="233"/>
    </row>
    <row r="15108" spans="17:34" x14ac:dyDescent="0.35">
      <c r="Q15108" s="218"/>
      <c r="AH15108" s="233"/>
    </row>
    <row r="15109" spans="17:34" x14ac:dyDescent="0.35">
      <c r="Q15109" s="218"/>
      <c r="AH15109" s="233"/>
    </row>
    <row r="15110" spans="17:34" x14ac:dyDescent="0.35">
      <c r="Q15110" s="218"/>
      <c r="AH15110" s="233"/>
    </row>
    <row r="15111" spans="17:34" x14ac:dyDescent="0.35">
      <c r="Q15111" s="218"/>
      <c r="AH15111" s="233"/>
    </row>
    <row r="15112" spans="17:34" x14ac:dyDescent="0.35">
      <c r="Q15112" s="218"/>
      <c r="AH15112" s="233"/>
    </row>
    <row r="15113" spans="17:34" x14ac:dyDescent="0.35">
      <c r="Q15113" s="218"/>
      <c r="AH15113" s="233"/>
    </row>
    <row r="15114" spans="17:34" x14ac:dyDescent="0.35">
      <c r="Q15114" s="218"/>
      <c r="AH15114" s="233"/>
    </row>
    <row r="15115" spans="17:34" x14ac:dyDescent="0.35">
      <c r="Q15115" s="218"/>
      <c r="AH15115" s="233"/>
    </row>
    <row r="15116" spans="17:34" x14ac:dyDescent="0.35">
      <c r="Q15116" s="218"/>
      <c r="AH15116" s="233"/>
    </row>
    <row r="15117" spans="17:34" x14ac:dyDescent="0.35">
      <c r="Q15117" s="218"/>
      <c r="AH15117" s="233"/>
    </row>
    <row r="15118" spans="17:34" x14ac:dyDescent="0.35">
      <c r="Q15118" s="218"/>
      <c r="AH15118" s="233"/>
    </row>
    <row r="15119" spans="17:34" x14ac:dyDescent="0.35">
      <c r="Q15119" s="218"/>
      <c r="AH15119" s="233"/>
    </row>
    <row r="15120" spans="17:34" x14ac:dyDescent="0.35">
      <c r="Q15120" s="218"/>
      <c r="AH15120" s="233"/>
    </row>
    <row r="15121" spans="17:34" x14ac:dyDescent="0.35">
      <c r="Q15121" s="218"/>
      <c r="AH15121" s="233"/>
    </row>
    <row r="15122" spans="17:34" x14ac:dyDescent="0.35">
      <c r="Q15122" s="218"/>
      <c r="AH15122" s="233"/>
    </row>
    <row r="15123" spans="17:34" x14ac:dyDescent="0.35">
      <c r="Q15123" s="218"/>
      <c r="AH15123" s="233"/>
    </row>
    <row r="15124" spans="17:34" x14ac:dyDescent="0.35">
      <c r="Q15124" s="218"/>
      <c r="AH15124" s="233"/>
    </row>
    <row r="15125" spans="17:34" x14ac:dyDescent="0.35">
      <c r="Q15125" s="218"/>
      <c r="AH15125" s="233"/>
    </row>
    <row r="15126" spans="17:34" x14ac:dyDescent="0.35">
      <c r="Q15126" s="218"/>
      <c r="AH15126" s="233"/>
    </row>
    <row r="15127" spans="17:34" x14ac:dyDescent="0.35">
      <c r="Q15127" s="218"/>
      <c r="AH15127" s="233"/>
    </row>
    <row r="15128" spans="17:34" x14ac:dyDescent="0.35">
      <c r="Q15128" s="218"/>
      <c r="AH15128" s="233"/>
    </row>
    <row r="15129" spans="17:34" x14ac:dyDescent="0.35">
      <c r="Q15129" s="218"/>
      <c r="AH15129" s="233"/>
    </row>
    <row r="15130" spans="17:34" x14ac:dyDescent="0.35">
      <c r="Q15130" s="218"/>
      <c r="AH15130" s="233"/>
    </row>
    <row r="15131" spans="17:34" x14ac:dyDescent="0.35">
      <c r="Q15131" s="218"/>
      <c r="AH15131" s="233"/>
    </row>
    <row r="15132" spans="17:34" x14ac:dyDescent="0.35">
      <c r="Q15132" s="218"/>
      <c r="AH15132" s="233"/>
    </row>
    <row r="15133" spans="17:34" x14ac:dyDescent="0.35">
      <c r="Q15133" s="218"/>
      <c r="AH15133" s="233"/>
    </row>
    <row r="15134" spans="17:34" x14ac:dyDescent="0.35">
      <c r="Q15134" s="218"/>
      <c r="AH15134" s="233"/>
    </row>
    <row r="15135" spans="17:34" x14ac:dyDescent="0.35">
      <c r="Q15135" s="218"/>
      <c r="AH15135" s="233"/>
    </row>
    <row r="15136" spans="17:34" x14ac:dyDescent="0.35">
      <c r="Q15136" s="218"/>
      <c r="AH15136" s="233"/>
    </row>
    <row r="15137" spans="17:34" x14ac:dyDescent="0.35">
      <c r="Q15137" s="218"/>
      <c r="AH15137" s="233"/>
    </row>
    <row r="15138" spans="17:34" x14ac:dyDescent="0.35">
      <c r="Q15138" s="218"/>
      <c r="AH15138" s="233"/>
    </row>
    <row r="15139" spans="17:34" x14ac:dyDescent="0.35">
      <c r="Q15139" s="218"/>
      <c r="AH15139" s="233"/>
    </row>
    <row r="15140" spans="17:34" x14ac:dyDescent="0.35">
      <c r="Q15140" s="218"/>
      <c r="AH15140" s="233"/>
    </row>
    <row r="15141" spans="17:34" x14ac:dyDescent="0.35">
      <c r="Q15141" s="218"/>
      <c r="AH15141" s="233"/>
    </row>
    <row r="15142" spans="17:34" x14ac:dyDescent="0.35">
      <c r="Q15142" s="218"/>
      <c r="AH15142" s="233"/>
    </row>
    <row r="15143" spans="17:34" x14ac:dyDescent="0.35">
      <c r="Q15143" s="218"/>
      <c r="AH15143" s="233"/>
    </row>
    <row r="15144" spans="17:34" x14ac:dyDescent="0.35">
      <c r="Q15144" s="218"/>
      <c r="AH15144" s="233"/>
    </row>
    <row r="15145" spans="17:34" x14ac:dyDescent="0.35">
      <c r="Q15145" s="218"/>
      <c r="AH15145" s="233"/>
    </row>
    <row r="15146" spans="17:34" x14ac:dyDescent="0.35">
      <c r="Q15146" s="218"/>
      <c r="AH15146" s="233"/>
    </row>
    <row r="15147" spans="17:34" x14ac:dyDescent="0.35">
      <c r="Q15147" s="218"/>
      <c r="AH15147" s="233"/>
    </row>
    <row r="15148" spans="17:34" x14ac:dyDescent="0.35">
      <c r="Q15148" s="218"/>
      <c r="AH15148" s="233"/>
    </row>
    <row r="15149" spans="17:34" x14ac:dyDescent="0.35">
      <c r="Q15149" s="218"/>
      <c r="AH15149" s="233"/>
    </row>
    <row r="15150" spans="17:34" x14ac:dyDescent="0.35">
      <c r="Q15150" s="218"/>
      <c r="AH15150" s="233"/>
    </row>
    <row r="15151" spans="17:34" x14ac:dyDescent="0.35">
      <c r="Q15151" s="218"/>
      <c r="AH15151" s="233"/>
    </row>
    <row r="15152" spans="17:34" x14ac:dyDescent="0.35">
      <c r="Q15152" s="218"/>
      <c r="AH15152" s="233"/>
    </row>
    <row r="15153" spans="17:34" x14ac:dyDescent="0.35">
      <c r="Q15153" s="218"/>
      <c r="AH15153" s="233"/>
    </row>
    <row r="15154" spans="17:34" x14ac:dyDescent="0.35">
      <c r="Q15154" s="218"/>
      <c r="AH15154" s="233"/>
    </row>
    <row r="15155" spans="17:34" x14ac:dyDescent="0.35">
      <c r="Q15155" s="218"/>
      <c r="AH15155" s="233"/>
    </row>
    <row r="15156" spans="17:34" x14ac:dyDescent="0.35">
      <c r="Q15156" s="218"/>
      <c r="AH15156" s="233"/>
    </row>
    <row r="15157" spans="17:34" x14ac:dyDescent="0.35">
      <c r="Q15157" s="218"/>
      <c r="AH15157" s="233"/>
    </row>
    <row r="15158" spans="17:34" x14ac:dyDescent="0.35">
      <c r="Q15158" s="218"/>
      <c r="AH15158" s="233"/>
    </row>
    <row r="15159" spans="17:34" x14ac:dyDescent="0.35">
      <c r="Q15159" s="218"/>
      <c r="AH15159" s="233"/>
    </row>
    <row r="15160" spans="17:34" x14ac:dyDescent="0.35">
      <c r="Q15160" s="218"/>
      <c r="AH15160" s="233"/>
    </row>
    <row r="15161" spans="17:34" x14ac:dyDescent="0.35">
      <c r="Q15161" s="218"/>
      <c r="AH15161" s="233"/>
    </row>
    <row r="15162" spans="17:34" x14ac:dyDescent="0.35">
      <c r="Q15162" s="218"/>
      <c r="AH15162" s="233"/>
    </row>
    <row r="15163" spans="17:34" x14ac:dyDescent="0.35">
      <c r="Q15163" s="218"/>
      <c r="AH15163" s="233"/>
    </row>
    <row r="15164" spans="17:34" x14ac:dyDescent="0.35">
      <c r="Q15164" s="218"/>
      <c r="AH15164" s="233"/>
    </row>
    <row r="15165" spans="17:34" x14ac:dyDescent="0.35">
      <c r="Q15165" s="218"/>
      <c r="AH15165" s="233"/>
    </row>
    <row r="15166" spans="17:34" x14ac:dyDescent="0.35">
      <c r="Q15166" s="218"/>
      <c r="AH15166" s="233"/>
    </row>
    <row r="15167" spans="17:34" x14ac:dyDescent="0.35">
      <c r="Q15167" s="218"/>
      <c r="AH15167" s="233"/>
    </row>
    <row r="15168" spans="17:34" x14ac:dyDescent="0.35">
      <c r="Q15168" s="218"/>
      <c r="AH15168" s="233"/>
    </row>
    <row r="15169" spans="17:34" x14ac:dyDescent="0.35">
      <c r="Q15169" s="218"/>
      <c r="AH15169" s="233"/>
    </row>
    <row r="15170" spans="17:34" x14ac:dyDescent="0.35">
      <c r="Q15170" s="218"/>
      <c r="AH15170" s="233"/>
    </row>
    <row r="15171" spans="17:34" x14ac:dyDescent="0.35">
      <c r="Q15171" s="218"/>
      <c r="AH15171" s="233"/>
    </row>
    <row r="15172" spans="17:34" x14ac:dyDescent="0.35">
      <c r="Q15172" s="218"/>
      <c r="AH15172" s="233"/>
    </row>
    <row r="15173" spans="17:34" x14ac:dyDescent="0.35">
      <c r="Q15173" s="218"/>
      <c r="AH15173" s="233"/>
    </row>
    <row r="15174" spans="17:34" x14ac:dyDescent="0.35">
      <c r="Q15174" s="218"/>
      <c r="AH15174" s="233"/>
    </row>
    <row r="15175" spans="17:34" x14ac:dyDescent="0.35">
      <c r="Q15175" s="218"/>
      <c r="AH15175" s="233"/>
    </row>
    <row r="15176" spans="17:34" x14ac:dyDescent="0.35">
      <c r="Q15176" s="218"/>
      <c r="AH15176" s="233"/>
    </row>
    <row r="15177" spans="17:34" x14ac:dyDescent="0.35">
      <c r="Q15177" s="218"/>
      <c r="AH15177" s="233"/>
    </row>
    <row r="15178" spans="17:34" x14ac:dyDescent="0.35">
      <c r="Q15178" s="218"/>
      <c r="AH15178" s="233"/>
    </row>
    <row r="15179" spans="17:34" x14ac:dyDescent="0.35">
      <c r="Q15179" s="218"/>
      <c r="AH15179" s="233"/>
    </row>
    <row r="15180" spans="17:34" x14ac:dyDescent="0.35">
      <c r="Q15180" s="218"/>
      <c r="AH15180" s="233"/>
    </row>
    <row r="15181" spans="17:34" x14ac:dyDescent="0.35">
      <c r="Q15181" s="218"/>
      <c r="AH15181" s="233"/>
    </row>
    <row r="15182" spans="17:34" x14ac:dyDescent="0.35">
      <c r="Q15182" s="218"/>
      <c r="AH15182" s="233"/>
    </row>
    <row r="15183" spans="17:34" x14ac:dyDescent="0.35">
      <c r="Q15183" s="218"/>
      <c r="AH15183" s="233"/>
    </row>
    <row r="15184" spans="17:34" x14ac:dyDescent="0.35">
      <c r="Q15184" s="218"/>
      <c r="AH15184" s="233"/>
    </row>
    <row r="15185" spans="17:34" x14ac:dyDescent="0.35">
      <c r="Q15185" s="218"/>
      <c r="AH15185" s="233"/>
    </row>
    <row r="15186" spans="17:34" x14ac:dyDescent="0.35">
      <c r="Q15186" s="218"/>
      <c r="AH15186" s="233"/>
    </row>
    <row r="15187" spans="17:34" x14ac:dyDescent="0.35">
      <c r="Q15187" s="218"/>
      <c r="AH15187" s="233"/>
    </row>
    <row r="15188" spans="17:34" x14ac:dyDescent="0.35">
      <c r="Q15188" s="218"/>
      <c r="AH15188" s="233"/>
    </row>
    <row r="15189" spans="17:34" x14ac:dyDescent="0.35">
      <c r="Q15189" s="218"/>
      <c r="AH15189" s="233"/>
    </row>
    <row r="15190" spans="17:34" x14ac:dyDescent="0.35">
      <c r="Q15190" s="218"/>
      <c r="AH15190" s="233"/>
    </row>
    <row r="15191" spans="17:34" x14ac:dyDescent="0.35">
      <c r="Q15191" s="218"/>
      <c r="AH15191" s="233"/>
    </row>
    <row r="15192" spans="17:34" x14ac:dyDescent="0.35">
      <c r="Q15192" s="218"/>
      <c r="AH15192" s="233"/>
    </row>
    <row r="15193" spans="17:34" x14ac:dyDescent="0.35">
      <c r="Q15193" s="218"/>
      <c r="AH15193" s="233"/>
    </row>
    <row r="15194" spans="17:34" x14ac:dyDescent="0.35">
      <c r="Q15194" s="218"/>
      <c r="AH15194" s="233"/>
    </row>
    <row r="15195" spans="17:34" x14ac:dyDescent="0.35">
      <c r="Q15195" s="218"/>
      <c r="AH15195" s="233"/>
    </row>
    <row r="15196" spans="17:34" x14ac:dyDescent="0.35">
      <c r="Q15196" s="218"/>
      <c r="AH15196" s="233"/>
    </row>
    <row r="15197" spans="17:34" x14ac:dyDescent="0.35">
      <c r="Q15197" s="218"/>
      <c r="AH15197" s="233"/>
    </row>
    <row r="15198" spans="17:34" x14ac:dyDescent="0.35">
      <c r="Q15198" s="218"/>
      <c r="AH15198" s="233"/>
    </row>
    <row r="15199" spans="17:34" x14ac:dyDescent="0.35">
      <c r="Q15199" s="218"/>
      <c r="AH15199" s="233"/>
    </row>
    <row r="15200" spans="17:34" x14ac:dyDescent="0.35">
      <c r="Q15200" s="218"/>
      <c r="AH15200" s="233"/>
    </row>
    <row r="15201" spans="17:34" x14ac:dyDescent="0.35">
      <c r="Q15201" s="218"/>
      <c r="AH15201" s="233"/>
    </row>
    <row r="15202" spans="17:34" x14ac:dyDescent="0.35">
      <c r="Q15202" s="218"/>
      <c r="AH15202" s="233"/>
    </row>
    <row r="15203" spans="17:34" x14ac:dyDescent="0.35">
      <c r="Q15203" s="218"/>
      <c r="AH15203" s="233"/>
    </row>
    <row r="15204" spans="17:34" x14ac:dyDescent="0.35">
      <c r="Q15204" s="218"/>
      <c r="AH15204" s="233"/>
    </row>
    <row r="15205" spans="17:34" x14ac:dyDescent="0.35">
      <c r="Q15205" s="218"/>
      <c r="AH15205" s="233"/>
    </row>
    <row r="15206" spans="17:34" x14ac:dyDescent="0.35">
      <c r="Q15206" s="218"/>
      <c r="AH15206" s="233"/>
    </row>
    <row r="15207" spans="17:34" x14ac:dyDescent="0.35">
      <c r="Q15207" s="218"/>
      <c r="AH15207" s="233"/>
    </row>
    <row r="15208" spans="17:34" x14ac:dyDescent="0.35">
      <c r="Q15208" s="218"/>
      <c r="AH15208" s="233"/>
    </row>
    <row r="15209" spans="17:34" x14ac:dyDescent="0.35">
      <c r="Q15209" s="218"/>
      <c r="AH15209" s="233"/>
    </row>
    <row r="15210" spans="17:34" x14ac:dyDescent="0.35">
      <c r="Q15210" s="218"/>
      <c r="AH15210" s="233"/>
    </row>
    <row r="15211" spans="17:34" x14ac:dyDescent="0.35">
      <c r="Q15211" s="218"/>
      <c r="AH15211" s="233"/>
    </row>
    <row r="15212" spans="17:34" x14ac:dyDescent="0.35">
      <c r="Q15212" s="218"/>
      <c r="AH15212" s="233"/>
    </row>
    <row r="15213" spans="17:34" x14ac:dyDescent="0.35">
      <c r="Q15213" s="218"/>
      <c r="AH15213" s="233"/>
    </row>
    <row r="15214" spans="17:34" x14ac:dyDescent="0.35">
      <c r="Q15214" s="218"/>
      <c r="AH15214" s="233"/>
    </row>
    <row r="15215" spans="17:34" x14ac:dyDescent="0.35">
      <c r="Q15215" s="218"/>
      <c r="AH15215" s="233"/>
    </row>
    <row r="15216" spans="17:34" x14ac:dyDescent="0.35">
      <c r="Q15216" s="218"/>
      <c r="AH15216" s="233"/>
    </row>
    <row r="15217" spans="17:34" x14ac:dyDescent="0.35">
      <c r="Q15217" s="218"/>
      <c r="AH15217" s="233"/>
    </row>
    <row r="15218" spans="17:34" x14ac:dyDescent="0.35">
      <c r="Q15218" s="218"/>
      <c r="AH15218" s="233"/>
    </row>
    <row r="15219" spans="17:34" x14ac:dyDescent="0.35">
      <c r="Q15219" s="218"/>
      <c r="AH15219" s="233"/>
    </row>
    <row r="15220" spans="17:34" x14ac:dyDescent="0.35">
      <c r="Q15220" s="218"/>
      <c r="AH15220" s="233"/>
    </row>
    <row r="15221" spans="17:34" x14ac:dyDescent="0.35">
      <c r="Q15221" s="218"/>
      <c r="AH15221" s="233"/>
    </row>
    <row r="15222" spans="17:34" x14ac:dyDescent="0.35">
      <c r="Q15222" s="218"/>
      <c r="AH15222" s="233"/>
    </row>
    <row r="15223" spans="17:34" x14ac:dyDescent="0.35">
      <c r="Q15223" s="218"/>
      <c r="AH15223" s="233"/>
    </row>
    <row r="15224" spans="17:34" x14ac:dyDescent="0.35">
      <c r="Q15224" s="218"/>
      <c r="AH15224" s="233"/>
    </row>
    <row r="15225" spans="17:34" x14ac:dyDescent="0.35">
      <c r="Q15225" s="218"/>
      <c r="AH15225" s="233"/>
    </row>
    <row r="15226" spans="17:34" x14ac:dyDescent="0.35">
      <c r="Q15226" s="218"/>
      <c r="AH15226" s="233"/>
    </row>
    <row r="15227" spans="17:34" x14ac:dyDescent="0.35">
      <c r="Q15227" s="218"/>
      <c r="AH15227" s="233"/>
    </row>
    <row r="15228" spans="17:34" x14ac:dyDescent="0.35">
      <c r="Q15228" s="218"/>
      <c r="AH15228" s="233"/>
    </row>
    <row r="15229" spans="17:34" x14ac:dyDescent="0.35">
      <c r="Q15229" s="218"/>
      <c r="AH15229" s="233"/>
    </row>
    <row r="15230" spans="17:34" x14ac:dyDescent="0.35">
      <c r="Q15230" s="218"/>
      <c r="AH15230" s="233"/>
    </row>
    <row r="15231" spans="17:34" x14ac:dyDescent="0.35">
      <c r="Q15231" s="218"/>
      <c r="AH15231" s="233"/>
    </row>
    <row r="15232" spans="17:34" x14ac:dyDescent="0.35">
      <c r="Q15232" s="218"/>
      <c r="AH15232" s="233"/>
    </row>
    <row r="15233" spans="17:34" x14ac:dyDescent="0.35">
      <c r="Q15233" s="218"/>
      <c r="AH15233" s="233"/>
    </row>
    <row r="15234" spans="17:34" x14ac:dyDescent="0.35">
      <c r="Q15234" s="218"/>
      <c r="AH15234" s="233"/>
    </row>
    <row r="15235" spans="17:34" x14ac:dyDescent="0.35">
      <c r="Q15235" s="218"/>
      <c r="AH15235" s="233"/>
    </row>
    <row r="15236" spans="17:34" x14ac:dyDescent="0.35">
      <c r="Q15236" s="218"/>
      <c r="AH15236" s="233"/>
    </row>
    <row r="15237" spans="17:34" x14ac:dyDescent="0.35">
      <c r="Q15237" s="218"/>
      <c r="AH15237" s="233"/>
    </row>
    <row r="15238" spans="17:34" x14ac:dyDescent="0.35">
      <c r="Q15238" s="218"/>
      <c r="AH15238" s="233"/>
    </row>
    <row r="15239" spans="17:34" x14ac:dyDescent="0.35">
      <c r="Q15239" s="218"/>
      <c r="AH15239" s="233"/>
    </row>
    <row r="15240" spans="17:34" x14ac:dyDescent="0.35">
      <c r="Q15240" s="218"/>
      <c r="AH15240" s="233"/>
    </row>
    <row r="15241" spans="17:34" x14ac:dyDescent="0.35">
      <c r="Q15241" s="218"/>
      <c r="AH15241" s="233"/>
    </row>
    <row r="15242" spans="17:34" x14ac:dyDescent="0.35">
      <c r="Q15242" s="218"/>
      <c r="AH15242" s="233"/>
    </row>
    <row r="15243" spans="17:34" x14ac:dyDescent="0.35">
      <c r="Q15243" s="218"/>
      <c r="AH15243" s="233"/>
    </row>
    <row r="15244" spans="17:34" x14ac:dyDescent="0.35">
      <c r="Q15244" s="218"/>
      <c r="AH15244" s="233"/>
    </row>
    <row r="15245" spans="17:34" x14ac:dyDescent="0.35">
      <c r="Q15245" s="218"/>
      <c r="AH15245" s="233"/>
    </row>
    <row r="15246" spans="17:34" x14ac:dyDescent="0.35">
      <c r="Q15246" s="218"/>
      <c r="AH15246" s="233"/>
    </row>
    <row r="15247" spans="17:34" x14ac:dyDescent="0.35">
      <c r="Q15247" s="218"/>
      <c r="AH15247" s="233"/>
    </row>
    <row r="15248" spans="17:34" x14ac:dyDescent="0.35">
      <c r="Q15248" s="218"/>
      <c r="AH15248" s="233"/>
    </row>
    <row r="15249" spans="17:34" x14ac:dyDescent="0.35">
      <c r="Q15249" s="218"/>
      <c r="AH15249" s="233"/>
    </row>
    <row r="15250" spans="17:34" x14ac:dyDescent="0.35">
      <c r="Q15250" s="218"/>
      <c r="AH15250" s="233"/>
    </row>
    <row r="15251" spans="17:34" x14ac:dyDescent="0.35">
      <c r="Q15251" s="218"/>
      <c r="AH15251" s="233"/>
    </row>
    <row r="15252" spans="17:34" x14ac:dyDescent="0.35">
      <c r="Q15252" s="218"/>
      <c r="AH15252" s="233"/>
    </row>
    <row r="15253" spans="17:34" x14ac:dyDescent="0.35">
      <c r="Q15253" s="218"/>
      <c r="AH15253" s="233"/>
    </row>
    <row r="15254" spans="17:34" x14ac:dyDescent="0.35">
      <c r="Q15254" s="218"/>
      <c r="AH15254" s="233"/>
    </row>
    <row r="15255" spans="17:34" x14ac:dyDescent="0.35">
      <c r="Q15255" s="218"/>
      <c r="AH15255" s="233"/>
    </row>
    <row r="15256" spans="17:34" x14ac:dyDescent="0.35">
      <c r="Q15256" s="218"/>
      <c r="AH15256" s="233"/>
    </row>
    <row r="15257" spans="17:34" x14ac:dyDescent="0.35">
      <c r="Q15257" s="218"/>
      <c r="AH15257" s="233"/>
    </row>
    <row r="15258" spans="17:34" x14ac:dyDescent="0.35">
      <c r="Q15258" s="218"/>
      <c r="AH15258" s="233"/>
    </row>
    <row r="15259" spans="17:34" x14ac:dyDescent="0.35">
      <c r="Q15259" s="218"/>
      <c r="AH15259" s="233"/>
    </row>
    <row r="15260" spans="17:34" x14ac:dyDescent="0.35">
      <c r="Q15260" s="218"/>
      <c r="AH15260" s="233"/>
    </row>
    <row r="15261" spans="17:34" x14ac:dyDescent="0.35">
      <c r="Q15261" s="218"/>
      <c r="AH15261" s="233"/>
    </row>
    <row r="15262" spans="17:34" x14ac:dyDescent="0.35">
      <c r="Q15262" s="218"/>
      <c r="AH15262" s="233"/>
    </row>
    <row r="15263" spans="17:34" x14ac:dyDescent="0.35">
      <c r="Q15263" s="218"/>
      <c r="AH15263" s="233"/>
    </row>
    <row r="15264" spans="17:34" x14ac:dyDescent="0.35">
      <c r="Q15264" s="218"/>
      <c r="AH15264" s="233"/>
    </row>
    <row r="15265" spans="17:34" x14ac:dyDescent="0.35">
      <c r="Q15265" s="218"/>
      <c r="AH15265" s="233"/>
    </row>
    <row r="15266" spans="17:34" x14ac:dyDescent="0.35">
      <c r="Q15266" s="218"/>
      <c r="AH15266" s="233"/>
    </row>
    <row r="15267" spans="17:34" x14ac:dyDescent="0.35">
      <c r="Q15267" s="218"/>
      <c r="AH15267" s="233"/>
    </row>
    <row r="15268" spans="17:34" x14ac:dyDescent="0.35">
      <c r="Q15268" s="218"/>
      <c r="AH15268" s="233"/>
    </row>
    <row r="15269" spans="17:34" x14ac:dyDescent="0.35">
      <c r="Q15269" s="218"/>
      <c r="AH15269" s="233"/>
    </row>
    <row r="15270" spans="17:34" x14ac:dyDescent="0.35">
      <c r="Q15270" s="218"/>
      <c r="AH15270" s="233"/>
    </row>
    <row r="15271" spans="17:34" x14ac:dyDescent="0.35">
      <c r="Q15271" s="218"/>
      <c r="AH15271" s="233"/>
    </row>
    <row r="15272" spans="17:34" x14ac:dyDescent="0.35">
      <c r="Q15272" s="218"/>
      <c r="AH15272" s="233"/>
    </row>
    <row r="15273" spans="17:34" x14ac:dyDescent="0.35">
      <c r="Q15273" s="218"/>
      <c r="AH15273" s="233"/>
    </row>
    <row r="15274" spans="17:34" x14ac:dyDescent="0.35">
      <c r="Q15274" s="218"/>
      <c r="AH15274" s="233"/>
    </row>
    <row r="15275" spans="17:34" x14ac:dyDescent="0.35">
      <c r="Q15275" s="218"/>
      <c r="AH15275" s="233"/>
    </row>
    <row r="15276" spans="17:34" x14ac:dyDescent="0.35">
      <c r="Q15276" s="218"/>
      <c r="AH15276" s="233"/>
    </row>
    <row r="15277" spans="17:34" x14ac:dyDescent="0.35">
      <c r="Q15277" s="218"/>
      <c r="AH15277" s="233"/>
    </row>
    <row r="15278" spans="17:34" x14ac:dyDescent="0.35">
      <c r="Q15278" s="218"/>
      <c r="AH15278" s="233"/>
    </row>
    <row r="15279" spans="17:34" x14ac:dyDescent="0.35">
      <c r="Q15279" s="218"/>
      <c r="AH15279" s="233"/>
    </row>
    <row r="15280" spans="17:34" x14ac:dyDescent="0.35">
      <c r="Q15280" s="218"/>
      <c r="AH15280" s="233"/>
    </row>
    <row r="15281" spans="17:34" x14ac:dyDescent="0.35">
      <c r="Q15281" s="218"/>
      <c r="AH15281" s="233"/>
    </row>
    <row r="15282" spans="17:34" x14ac:dyDescent="0.35">
      <c r="Q15282" s="218"/>
      <c r="AH15282" s="233"/>
    </row>
    <row r="15283" spans="17:34" x14ac:dyDescent="0.35">
      <c r="Q15283" s="218"/>
      <c r="AH15283" s="233"/>
    </row>
    <row r="15284" spans="17:34" x14ac:dyDescent="0.35">
      <c r="Q15284" s="218"/>
      <c r="AH15284" s="233"/>
    </row>
    <row r="15285" spans="17:34" x14ac:dyDescent="0.35">
      <c r="Q15285" s="218"/>
      <c r="AH15285" s="233"/>
    </row>
    <row r="15286" spans="17:34" x14ac:dyDescent="0.35">
      <c r="Q15286" s="218"/>
      <c r="AH15286" s="233"/>
    </row>
    <row r="15287" spans="17:34" x14ac:dyDescent="0.35">
      <c r="Q15287" s="218"/>
      <c r="AH15287" s="233"/>
    </row>
    <row r="15288" spans="17:34" x14ac:dyDescent="0.35">
      <c r="Q15288" s="218"/>
      <c r="AH15288" s="233"/>
    </row>
    <row r="15289" spans="17:34" x14ac:dyDescent="0.35">
      <c r="Q15289" s="218"/>
      <c r="AH15289" s="233"/>
    </row>
    <row r="15290" spans="17:34" x14ac:dyDescent="0.35">
      <c r="Q15290" s="218"/>
      <c r="AH15290" s="233"/>
    </row>
    <row r="15291" spans="17:34" x14ac:dyDescent="0.35">
      <c r="Q15291" s="218"/>
      <c r="AH15291" s="233"/>
    </row>
    <row r="15292" spans="17:34" x14ac:dyDescent="0.35">
      <c r="Q15292" s="218"/>
      <c r="AH15292" s="233"/>
    </row>
    <row r="15293" spans="17:34" x14ac:dyDescent="0.35">
      <c r="Q15293" s="218"/>
      <c r="AH15293" s="233"/>
    </row>
    <row r="15294" spans="17:34" x14ac:dyDescent="0.35">
      <c r="Q15294" s="218"/>
      <c r="AH15294" s="233"/>
    </row>
    <row r="15295" spans="17:34" x14ac:dyDescent="0.35">
      <c r="Q15295" s="218"/>
      <c r="AH15295" s="233"/>
    </row>
    <row r="15296" spans="17:34" x14ac:dyDescent="0.35">
      <c r="Q15296" s="218"/>
      <c r="AH15296" s="233"/>
    </row>
    <row r="15297" spans="17:34" x14ac:dyDescent="0.35">
      <c r="Q15297" s="218"/>
      <c r="AH15297" s="233"/>
    </row>
    <row r="15298" spans="17:34" x14ac:dyDescent="0.35">
      <c r="Q15298" s="218"/>
      <c r="AH15298" s="233"/>
    </row>
    <row r="15299" spans="17:34" x14ac:dyDescent="0.35">
      <c r="Q15299" s="218"/>
      <c r="AH15299" s="233"/>
    </row>
    <row r="15300" spans="17:34" x14ac:dyDescent="0.35">
      <c r="Q15300" s="218"/>
      <c r="AH15300" s="233"/>
    </row>
    <row r="15301" spans="17:34" x14ac:dyDescent="0.35">
      <c r="Q15301" s="218"/>
      <c r="AH15301" s="233"/>
    </row>
    <row r="15302" spans="17:34" x14ac:dyDescent="0.35">
      <c r="Q15302" s="218"/>
      <c r="AH15302" s="233"/>
    </row>
    <row r="15303" spans="17:34" x14ac:dyDescent="0.35">
      <c r="Q15303" s="218"/>
      <c r="AH15303" s="233"/>
    </row>
    <row r="15304" spans="17:34" x14ac:dyDescent="0.35">
      <c r="Q15304" s="218"/>
      <c r="AH15304" s="233"/>
    </row>
    <row r="15305" spans="17:34" x14ac:dyDescent="0.35">
      <c r="Q15305" s="218"/>
      <c r="AH15305" s="233"/>
    </row>
    <row r="15306" spans="17:34" x14ac:dyDescent="0.35">
      <c r="Q15306" s="218"/>
      <c r="AH15306" s="233"/>
    </row>
    <row r="15307" spans="17:34" x14ac:dyDescent="0.35">
      <c r="Q15307" s="218"/>
      <c r="AH15307" s="233"/>
    </row>
    <row r="15308" spans="17:34" x14ac:dyDescent="0.35">
      <c r="Q15308" s="218"/>
      <c r="AH15308" s="233"/>
    </row>
    <row r="15309" spans="17:34" x14ac:dyDescent="0.35">
      <c r="Q15309" s="218"/>
      <c r="AH15309" s="233"/>
    </row>
    <row r="15310" spans="17:34" x14ac:dyDescent="0.35">
      <c r="Q15310" s="218"/>
      <c r="AH15310" s="233"/>
    </row>
    <row r="15311" spans="17:34" x14ac:dyDescent="0.35">
      <c r="Q15311" s="218"/>
      <c r="AH15311" s="233"/>
    </row>
    <row r="15312" spans="17:34" x14ac:dyDescent="0.35">
      <c r="Q15312" s="218"/>
      <c r="AH15312" s="233"/>
    </row>
    <row r="15313" spans="17:34" x14ac:dyDescent="0.35">
      <c r="Q15313" s="218"/>
      <c r="AH15313" s="233"/>
    </row>
    <row r="15314" spans="17:34" x14ac:dyDescent="0.35">
      <c r="Q15314" s="218"/>
      <c r="AH15314" s="233"/>
    </row>
    <row r="15315" spans="17:34" x14ac:dyDescent="0.35">
      <c r="Q15315" s="218"/>
      <c r="AH15315" s="233"/>
    </row>
    <row r="15316" spans="17:34" x14ac:dyDescent="0.35">
      <c r="Q15316" s="218"/>
      <c r="AH15316" s="233"/>
    </row>
    <row r="15317" spans="17:34" x14ac:dyDescent="0.35">
      <c r="Q15317" s="218"/>
      <c r="AH15317" s="233"/>
    </row>
    <row r="15318" spans="17:34" x14ac:dyDescent="0.35">
      <c r="Q15318" s="218"/>
      <c r="AH15318" s="233"/>
    </row>
    <row r="15319" spans="17:34" x14ac:dyDescent="0.35">
      <c r="Q15319" s="218"/>
      <c r="AH15319" s="233"/>
    </row>
    <row r="15320" spans="17:34" x14ac:dyDescent="0.35">
      <c r="Q15320" s="218"/>
      <c r="AH15320" s="233"/>
    </row>
    <row r="15321" spans="17:34" x14ac:dyDescent="0.35">
      <c r="Q15321" s="218"/>
      <c r="AH15321" s="233"/>
    </row>
    <row r="15322" spans="17:34" x14ac:dyDescent="0.35">
      <c r="Q15322" s="218"/>
      <c r="AH15322" s="233"/>
    </row>
    <row r="15323" spans="17:34" x14ac:dyDescent="0.35">
      <c r="Q15323" s="218"/>
      <c r="AH15323" s="233"/>
    </row>
    <row r="15324" spans="17:34" x14ac:dyDescent="0.35">
      <c r="Q15324" s="218"/>
      <c r="AH15324" s="233"/>
    </row>
    <row r="15325" spans="17:34" x14ac:dyDescent="0.35">
      <c r="Q15325" s="218"/>
      <c r="AH15325" s="233"/>
    </row>
    <row r="15326" spans="17:34" x14ac:dyDescent="0.35">
      <c r="Q15326" s="218"/>
      <c r="AH15326" s="233"/>
    </row>
    <row r="15327" spans="17:34" x14ac:dyDescent="0.35">
      <c r="Q15327" s="218"/>
      <c r="AH15327" s="233"/>
    </row>
    <row r="15328" spans="17:34" x14ac:dyDescent="0.35">
      <c r="Q15328" s="218"/>
      <c r="AH15328" s="233"/>
    </row>
    <row r="15329" spans="17:34" x14ac:dyDescent="0.35">
      <c r="Q15329" s="218"/>
      <c r="AH15329" s="233"/>
    </row>
    <row r="15330" spans="17:34" x14ac:dyDescent="0.35">
      <c r="Q15330" s="218"/>
      <c r="AH15330" s="233"/>
    </row>
    <row r="15331" spans="17:34" x14ac:dyDescent="0.35">
      <c r="Q15331" s="218"/>
      <c r="AH15331" s="233"/>
    </row>
    <row r="15332" spans="17:34" x14ac:dyDescent="0.35">
      <c r="Q15332" s="218"/>
      <c r="AH15332" s="233"/>
    </row>
    <row r="15333" spans="17:34" x14ac:dyDescent="0.35">
      <c r="Q15333" s="218"/>
      <c r="AH15333" s="233"/>
    </row>
    <row r="15334" spans="17:34" x14ac:dyDescent="0.35">
      <c r="Q15334" s="218"/>
      <c r="AH15334" s="233"/>
    </row>
    <row r="15335" spans="17:34" x14ac:dyDescent="0.35">
      <c r="Q15335" s="218"/>
      <c r="AH15335" s="233"/>
    </row>
    <row r="15336" spans="17:34" x14ac:dyDescent="0.35">
      <c r="Q15336" s="218"/>
      <c r="AH15336" s="233"/>
    </row>
    <row r="15337" spans="17:34" x14ac:dyDescent="0.35">
      <c r="Q15337" s="218"/>
      <c r="AH15337" s="233"/>
    </row>
    <row r="15338" spans="17:34" x14ac:dyDescent="0.35">
      <c r="Q15338" s="218"/>
      <c r="AH15338" s="233"/>
    </row>
    <row r="15339" spans="17:34" x14ac:dyDescent="0.35">
      <c r="Q15339" s="218"/>
      <c r="AH15339" s="233"/>
    </row>
    <row r="15340" spans="17:34" x14ac:dyDescent="0.35">
      <c r="Q15340" s="218"/>
      <c r="AH15340" s="233"/>
    </row>
    <row r="15341" spans="17:34" x14ac:dyDescent="0.35">
      <c r="Q15341" s="218"/>
      <c r="AH15341" s="233"/>
    </row>
    <row r="15342" spans="17:34" x14ac:dyDescent="0.35">
      <c r="Q15342" s="218"/>
      <c r="AH15342" s="233"/>
    </row>
    <row r="15343" spans="17:34" x14ac:dyDescent="0.35">
      <c r="Q15343" s="218"/>
      <c r="AH15343" s="233"/>
    </row>
    <row r="15344" spans="17:34" x14ac:dyDescent="0.35">
      <c r="Q15344" s="218"/>
      <c r="AH15344" s="233"/>
    </row>
    <row r="15345" spans="17:34" x14ac:dyDescent="0.35">
      <c r="Q15345" s="218"/>
      <c r="AH15345" s="233"/>
    </row>
    <row r="15346" spans="17:34" x14ac:dyDescent="0.35">
      <c r="Q15346" s="218"/>
      <c r="AH15346" s="233"/>
    </row>
    <row r="15347" spans="17:34" x14ac:dyDescent="0.35">
      <c r="Q15347" s="218"/>
      <c r="AH15347" s="233"/>
    </row>
    <row r="15348" spans="17:34" x14ac:dyDescent="0.35">
      <c r="Q15348" s="218"/>
      <c r="AH15348" s="233"/>
    </row>
    <row r="15349" spans="17:34" x14ac:dyDescent="0.35">
      <c r="Q15349" s="218"/>
      <c r="AH15349" s="233"/>
    </row>
    <row r="15350" spans="17:34" x14ac:dyDescent="0.35">
      <c r="Q15350" s="218"/>
      <c r="AH15350" s="233"/>
    </row>
    <row r="15351" spans="17:34" x14ac:dyDescent="0.35">
      <c r="Q15351" s="218"/>
      <c r="AH15351" s="233"/>
    </row>
    <row r="15352" spans="17:34" x14ac:dyDescent="0.35">
      <c r="Q15352" s="218"/>
      <c r="AH15352" s="233"/>
    </row>
    <row r="15353" spans="17:34" x14ac:dyDescent="0.35">
      <c r="Q15353" s="218"/>
      <c r="AH15353" s="233"/>
    </row>
    <row r="15354" spans="17:34" x14ac:dyDescent="0.35">
      <c r="Q15354" s="218"/>
      <c r="AH15354" s="233"/>
    </row>
    <row r="15355" spans="17:34" x14ac:dyDescent="0.35">
      <c r="Q15355" s="218"/>
      <c r="AH15355" s="233"/>
    </row>
    <row r="15356" spans="17:34" x14ac:dyDescent="0.35">
      <c r="Q15356" s="218"/>
      <c r="AH15356" s="233"/>
    </row>
    <row r="15357" spans="17:34" x14ac:dyDescent="0.35">
      <c r="Q15357" s="218"/>
      <c r="AH15357" s="233"/>
    </row>
    <row r="15358" spans="17:34" x14ac:dyDescent="0.35">
      <c r="Q15358" s="218"/>
      <c r="AH15358" s="233"/>
    </row>
    <row r="15359" spans="17:34" x14ac:dyDescent="0.35">
      <c r="Q15359" s="218"/>
      <c r="AH15359" s="233"/>
    </row>
    <row r="15360" spans="17:34" x14ac:dyDescent="0.35">
      <c r="Q15360" s="218"/>
      <c r="AH15360" s="233"/>
    </row>
    <row r="15361" spans="17:34" x14ac:dyDescent="0.35">
      <c r="Q15361" s="218"/>
      <c r="AH15361" s="233"/>
    </row>
    <row r="15362" spans="17:34" x14ac:dyDescent="0.35">
      <c r="Q15362" s="218"/>
      <c r="AH15362" s="233"/>
    </row>
    <row r="15363" spans="17:34" x14ac:dyDescent="0.35">
      <c r="Q15363" s="218"/>
      <c r="AH15363" s="233"/>
    </row>
    <row r="15364" spans="17:34" x14ac:dyDescent="0.35">
      <c r="Q15364" s="218"/>
      <c r="AH15364" s="233"/>
    </row>
    <row r="15365" spans="17:34" x14ac:dyDescent="0.35">
      <c r="Q15365" s="218"/>
      <c r="AH15365" s="233"/>
    </row>
    <row r="15366" spans="17:34" x14ac:dyDescent="0.35">
      <c r="Q15366" s="218"/>
      <c r="AH15366" s="233"/>
    </row>
    <row r="15367" spans="17:34" x14ac:dyDescent="0.35">
      <c r="Q15367" s="218"/>
      <c r="AH15367" s="233"/>
    </row>
    <row r="15368" spans="17:34" x14ac:dyDescent="0.35">
      <c r="Q15368" s="218"/>
      <c r="AH15368" s="233"/>
    </row>
    <row r="15369" spans="17:34" x14ac:dyDescent="0.35">
      <c r="Q15369" s="218"/>
      <c r="AH15369" s="233"/>
    </row>
    <row r="15370" spans="17:34" x14ac:dyDescent="0.35">
      <c r="Q15370" s="218"/>
      <c r="AH15370" s="233"/>
    </row>
    <row r="15371" spans="17:34" x14ac:dyDescent="0.35">
      <c r="Q15371" s="218"/>
      <c r="AH15371" s="233"/>
    </row>
    <row r="15372" spans="17:34" x14ac:dyDescent="0.35">
      <c r="Q15372" s="218"/>
      <c r="AH15372" s="233"/>
    </row>
    <row r="15373" spans="17:34" x14ac:dyDescent="0.35">
      <c r="Q15373" s="218"/>
      <c r="AH15373" s="233"/>
    </row>
    <row r="15374" spans="17:34" x14ac:dyDescent="0.35">
      <c r="Q15374" s="218"/>
      <c r="AH15374" s="233"/>
    </row>
    <row r="15375" spans="17:34" x14ac:dyDescent="0.35">
      <c r="Q15375" s="218"/>
      <c r="AH15375" s="233"/>
    </row>
    <row r="15376" spans="17:34" x14ac:dyDescent="0.35">
      <c r="Q15376" s="218"/>
      <c r="AH15376" s="233"/>
    </row>
    <row r="15377" spans="17:34" x14ac:dyDescent="0.35">
      <c r="Q15377" s="218"/>
      <c r="AH15377" s="233"/>
    </row>
    <row r="15378" spans="17:34" x14ac:dyDescent="0.35">
      <c r="Q15378" s="218"/>
      <c r="AH15378" s="233"/>
    </row>
    <row r="15379" spans="17:34" x14ac:dyDescent="0.35">
      <c r="Q15379" s="218"/>
      <c r="AH15379" s="233"/>
    </row>
    <row r="15380" spans="17:34" x14ac:dyDescent="0.35">
      <c r="Q15380" s="218"/>
      <c r="AH15380" s="233"/>
    </row>
    <row r="15381" spans="17:34" x14ac:dyDescent="0.35">
      <c r="Q15381" s="218"/>
      <c r="AH15381" s="233"/>
    </row>
    <row r="15382" spans="17:34" x14ac:dyDescent="0.35">
      <c r="Q15382" s="218"/>
      <c r="AH15382" s="233"/>
    </row>
    <row r="15383" spans="17:34" x14ac:dyDescent="0.35">
      <c r="Q15383" s="218"/>
      <c r="AH15383" s="233"/>
    </row>
    <row r="15384" spans="17:34" x14ac:dyDescent="0.35">
      <c r="Q15384" s="218"/>
      <c r="AH15384" s="233"/>
    </row>
    <row r="15385" spans="17:34" x14ac:dyDescent="0.35">
      <c r="Q15385" s="218"/>
      <c r="AH15385" s="233"/>
    </row>
    <row r="15386" spans="17:34" x14ac:dyDescent="0.35">
      <c r="Q15386" s="218"/>
      <c r="AH15386" s="233"/>
    </row>
    <row r="15387" spans="17:34" x14ac:dyDescent="0.35">
      <c r="Q15387" s="218"/>
      <c r="AH15387" s="233"/>
    </row>
    <row r="15388" spans="17:34" x14ac:dyDescent="0.35">
      <c r="Q15388" s="218"/>
      <c r="AH15388" s="233"/>
    </row>
    <row r="15389" spans="17:34" x14ac:dyDescent="0.35">
      <c r="Q15389" s="218"/>
      <c r="AH15389" s="233"/>
    </row>
    <row r="15390" spans="17:34" x14ac:dyDescent="0.35">
      <c r="Q15390" s="218"/>
      <c r="AH15390" s="233"/>
    </row>
    <row r="15391" spans="17:34" x14ac:dyDescent="0.35">
      <c r="Q15391" s="218"/>
      <c r="AH15391" s="233"/>
    </row>
    <row r="15392" spans="17:34" x14ac:dyDescent="0.35">
      <c r="Q15392" s="218"/>
      <c r="AH15392" s="233"/>
    </row>
    <row r="15393" spans="17:34" x14ac:dyDescent="0.35">
      <c r="Q15393" s="218"/>
      <c r="AH15393" s="233"/>
    </row>
    <row r="15394" spans="17:34" x14ac:dyDescent="0.35">
      <c r="Q15394" s="218"/>
      <c r="AH15394" s="233"/>
    </row>
    <row r="15395" spans="17:34" x14ac:dyDescent="0.35">
      <c r="Q15395" s="218"/>
      <c r="AH15395" s="233"/>
    </row>
    <row r="15396" spans="17:34" x14ac:dyDescent="0.35">
      <c r="Q15396" s="218"/>
      <c r="AH15396" s="233"/>
    </row>
    <row r="15397" spans="17:34" x14ac:dyDescent="0.35">
      <c r="Q15397" s="218"/>
      <c r="AH15397" s="233"/>
    </row>
    <row r="15398" spans="17:34" x14ac:dyDescent="0.35">
      <c r="Q15398" s="218"/>
      <c r="AH15398" s="233"/>
    </row>
    <row r="15399" spans="17:34" x14ac:dyDescent="0.35">
      <c r="Q15399" s="218"/>
      <c r="AH15399" s="233"/>
    </row>
    <row r="15400" spans="17:34" x14ac:dyDescent="0.35">
      <c r="Q15400" s="218"/>
      <c r="AH15400" s="233"/>
    </row>
    <row r="15401" spans="17:34" x14ac:dyDescent="0.35">
      <c r="Q15401" s="218"/>
      <c r="AH15401" s="233"/>
    </row>
    <row r="15402" spans="17:34" x14ac:dyDescent="0.35">
      <c r="Q15402" s="218"/>
      <c r="AH15402" s="233"/>
    </row>
    <row r="15403" spans="17:34" x14ac:dyDescent="0.35">
      <c r="Q15403" s="218"/>
      <c r="AH15403" s="233"/>
    </row>
    <row r="15404" spans="17:34" x14ac:dyDescent="0.35">
      <c r="Q15404" s="218"/>
      <c r="AH15404" s="233"/>
    </row>
    <row r="15405" spans="17:34" x14ac:dyDescent="0.35">
      <c r="Q15405" s="218"/>
      <c r="AH15405" s="233"/>
    </row>
    <row r="15406" spans="17:34" x14ac:dyDescent="0.35">
      <c r="Q15406" s="218"/>
      <c r="AH15406" s="233"/>
    </row>
    <row r="15407" spans="17:34" x14ac:dyDescent="0.35">
      <c r="Q15407" s="218"/>
      <c r="AH15407" s="233"/>
    </row>
    <row r="15408" spans="17:34" x14ac:dyDescent="0.35">
      <c r="Q15408" s="218"/>
      <c r="AH15408" s="233"/>
    </row>
    <row r="15409" spans="17:34" x14ac:dyDescent="0.35">
      <c r="Q15409" s="218"/>
      <c r="AH15409" s="233"/>
    </row>
    <row r="15410" spans="17:34" x14ac:dyDescent="0.35">
      <c r="Q15410" s="218"/>
      <c r="AH15410" s="233"/>
    </row>
    <row r="15411" spans="17:34" x14ac:dyDescent="0.35">
      <c r="Q15411" s="218"/>
      <c r="AH15411" s="233"/>
    </row>
    <row r="15412" spans="17:34" x14ac:dyDescent="0.35">
      <c r="Q15412" s="218"/>
      <c r="AH15412" s="233"/>
    </row>
    <row r="15413" spans="17:34" x14ac:dyDescent="0.35">
      <c r="Q15413" s="218"/>
      <c r="AH15413" s="233"/>
    </row>
    <row r="15414" spans="17:34" x14ac:dyDescent="0.35">
      <c r="Q15414" s="218"/>
      <c r="AH15414" s="233"/>
    </row>
    <row r="15415" spans="17:34" x14ac:dyDescent="0.35">
      <c r="Q15415" s="218"/>
      <c r="AH15415" s="233"/>
    </row>
    <row r="15416" spans="17:34" x14ac:dyDescent="0.35">
      <c r="Q15416" s="218"/>
      <c r="AH15416" s="233"/>
    </row>
    <row r="15417" spans="17:34" x14ac:dyDescent="0.35">
      <c r="Q15417" s="218"/>
      <c r="AH15417" s="233"/>
    </row>
    <row r="15418" spans="17:34" x14ac:dyDescent="0.35">
      <c r="Q15418" s="218"/>
      <c r="AH15418" s="233"/>
    </row>
    <row r="15419" spans="17:34" x14ac:dyDescent="0.35">
      <c r="Q15419" s="218"/>
      <c r="AH15419" s="233"/>
    </row>
    <row r="15420" spans="17:34" x14ac:dyDescent="0.35">
      <c r="Q15420" s="218"/>
      <c r="AH15420" s="233"/>
    </row>
    <row r="15421" spans="17:34" x14ac:dyDescent="0.35">
      <c r="Q15421" s="218"/>
      <c r="AH15421" s="233"/>
    </row>
    <row r="15422" spans="17:34" x14ac:dyDescent="0.35">
      <c r="Q15422" s="218"/>
      <c r="AH15422" s="233"/>
    </row>
    <row r="15423" spans="17:34" x14ac:dyDescent="0.35">
      <c r="Q15423" s="218"/>
      <c r="AH15423" s="233"/>
    </row>
    <row r="15424" spans="17:34" x14ac:dyDescent="0.35">
      <c r="Q15424" s="218"/>
      <c r="AH15424" s="233"/>
    </row>
    <row r="15425" spans="17:34" x14ac:dyDescent="0.35">
      <c r="Q15425" s="218"/>
      <c r="AH15425" s="233"/>
    </row>
    <row r="15426" spans="17:34" x14ac:dyDescent="0.35">
      <c r="Q15426" s="218"/>
      <c r="AH15426" s="233"/>
    </row>
    <row r="15427" spans="17:34" x14ac:dyDescent="0.35">
      <c r="Q15427" s="218"/>
      <c r="AH15427" s="233"/>
    </row>
    <row r="15428" spans="17:34" x14ac:dyDescent="0.35">
      <c r="Q15428" s="218"/>
      <c r="AH15428" s="233"/>
    </row>
    <row r="15429" spans="17:34" x14ac:dyDescent="0.35">
      <c r="Q15429" s="218"/>
      <c r="AH15429" s="233"/>
    </row>
    <row r="15430" spans="17:34" x14ac:dyDescent="0.35">
      <c r="Q15430" s="218"/>
      <c r="AH15430" s="233"/>
    </row>
    <row r="15431" spans="17:34" x14ac:dyDescent="0.35">
      <c r="Q15431" s="218"/>
      <c r="AH15431" s="233"/>
    </row>
    <row r="15432" spans="17:34" x14ac:dyDescent="0.35">
      <c r="Q15432" s="218"/>
      <c r="AH15432" s="233"/>
    </row>
    <row r="15433" spans="17:34" x14ac:dyDescent="0.35">
      <c r="Q15433" s="218"/>
      <c r="AH15433" s="233"/>
    </row>
    <row r="15434" spans="17:34" x14ac:dyDescent="0.35">
      <c r="Q15434" s="218"/>
      <c r="AH15434" s="233"/>
    </row>
    <row r="15435" spans="17:34" x14ac:dyDescent="0.35">
      <c r="Q15435" s="218"/>
      <c r="AH15435" s="233"/>
    </row>
    <row r="15436" spans="17:34" x14ac:dyDescent="0.35">
      <c r="Q15436" s="218"/>
      <c r="AH15436" s="233"/>
    </row>
    <row r="15437" spans="17:34" x14ac:dyDescent="0.35">
      <c r="Q15437" s="218"/>
      <c r="AH15437" s="233"/>
    </row>
    <row r="15438" spans="17:34" x14ac:dyDescent="0.35">
      <c r="Q15438" s="218"/>
      <c r="AH15438" s="233"/>
    </row>
    <row r="15439" spans="17:34" x14ac:dyDescent="0.35">
      <c r="Q15439" s="218"/>
      <c r="AH15439" s="233"/>
    </row>
    <row r="15440" spans="17:34" x14ac:dyDescent="0.35">
      <c r="Q15440" s="218"/>
      <c r="AH15440" s="233"/>
    </row>
    <row r="15441" spans="17:34" x14ac:dyDescent="0.35">
      <c r="Q15441" s="218"/>
      <c r="AH15441" s="233"/>
    </row>
    <row r="15442" spans="17:34" x14ac:dyDescent="0.35">
      <c r="Q15442" s="218"/>
      <c r="AH15442" s="233"/>
    </row>
    <row r="15443" spans="17:34" x14ac:dyDescent="0.35">
      <c r="Q15443" s="218"/>
      <c r="AH15443" s="233"/>
    </row>
    <row r="15444" spans="17:34" x14ac:dyDescent="0.35">
      <c r="Q15444" s="218"/>
      <c r="AH15444" s="233"/>
    </row>
    <row r="15445" spans="17:34" x14ac:dyDescent="0.35">
      <c r="Q15445" s="218"/>
      <c r="AH15445" s="233"/>
    </row>
    <row r="15446" spans="17:34" x14ac:dyDescent="0.35">
      <c r="Q15446" s="218"/>
      <c r="AH15446" s="233"/>
    </row>
    <row r="15447" spans="17:34" x14ac:dyDescent="0.35">
      <c r="Q15447" s="218"/>
      <c r="AH15447" s="233"/>
    </row>
    <row r="15448" spans="17:34" x14ac:dyDescent="0.35">
      <c r="Q15448" s="218"/>
      <c r="AH15448" s="233"/>
    </row>
    <row r="15449" spans="17:34" x14ac:dyDescent="0.35">
      <c r="Q15449" s="218"/>
      <c r="AH15449" s="233"/>
    </row>
    <row r="15450" spans="17:34" x14ac:dyDescent="0.35">
      <c r="Q15450" s="218"/>
      <c r="AH15450" s="233"/>
    </row>
    <row r="15451" spans="17:34" x14ac:dyDescent="0.35">
      <c r="Q15451" s="218"/>
      <c r="AH15451" s="233"/>
    </row>
    <row r="15452" spans="17:34" x14ac:dyDescent="0.35">
      <c r="Q15452" s="218"/>
      <c r="AH15452" s="233"/>
    </row>
    <row r="15453" spans="17:34" x14ac:dyDescent="0.35">
      <c r="Q15453" s="218"/>
      <c r="AH15453" s="233"/>
    </row>
    <row r="15454" spans="17:34" x14ac:dyDescent="0.35">
      <c r="Q15454" s="218"/>
      <c r="AH15454" s="233"/>
    </row>
    <row r="15455" spans="17:34" x14ac:dyDescent="0.35">
      <c r="Q15455" s="218"/>
      <c r="AH15455" s="233"/>
    </row>
    <row r="15456" spans="17:34" x14ac:dyDescent="0.35">
      <c r="Q15456" s="218"/>
      <c r="AH15456" s="233"/>
    </row>
    <row r="15457" spans="17:34" x14ac:dyDescent="0.35">
      <c r="Q15457" s="218"/>
      <c r="AH15457" s="233"/>
    </row>
    <row r="15458" spans="17:34" x14ac:dyDescent="0.35">
      <c r="Q15458" s="218"/>
      <c r="AH15458" s="233"/>
    </row>
    <row r="15459" spans="17:34" x14ac:dyDescent="0.35">
      <c r="Q15459" s="218"/>
      <c r="AH15459" s="233"/>
    </row>
    <row r="15460" spans="17:34" x14ac:dyDescent="0.35">
      <c r="Q15460" s="218"/>
      <c r="AH15460" s="233"/>
    </row>
    <row r="15461" spans="17:34" x14ac:dyDescent="0.35">
      <c r="Q15461" s="218"/>
      <c r="AH15461" s="233"/>
    </row>
    <row r="15462" spans="17:34" x14ac:dyDescent="0.35">
      <c r="Q15462" s="218"/>
      <c r="AH15462" s="233"/>
    </row>
    <row r="15463" spans="17:34" x14ac:dyDescent="0.35">
      <c r="Q15463" s="218"/>
      <c r="AH15463" s="233"/>
    </row>
    <row r="15464" spans="17:34" x14ac:dyDescent="0.35">
      <c r="Q15464" s="218"/>
      <c r="AH15464" s="233"/>
    </row>
    <row r="15465" spans="17:34" x14ac:dyDescent="0.35">
      <c r="Q15465" s="218"/>
      <c r="AH15465" s="233"/>
    </row>
    <row r="15466" spans="17:34" x14ac:dyDescent="0.35">
      <c r="Q15466" s="218"/>
      <c r="AH15466" s="233"/>
    </row>
    <row r="15467" spans="17:34" x14ac:dyDescent="0.35">
      <c r="Q15467" s="218"/>
      <c r="AH15467" s="233"/>
    </row>
    <row r="15468" spans="17:34" x14ac:dyDescent="0.35">
      <c r="Q15468" s="218"/>
      <c r="AH15468" s="233"/>
    </row>
    <row r="15469" spans="17:34" x14ac:dyDescent="0.35">
      <c r="Q15469" s="218"/>
      <c r="AH15469" s="233"/>
    </row>
    <row r="15470" spans="17:34" x14ac:dyDescent="0.35">
      <c r="Q15470" s="218"/>
      <c r="AH15470" s="233"/>
    </row>
    <row r="15471" spans="17:34" x14ac:dyDescent="0.35">
      <c r="Q15471" s="218"/>
      <c r="AH15471" s="233"/>
    </row>
    <row r="15472" spans="17:34" x14ac:dyDescent="0.35">
      <c r="Q15472" s="218"/>
      <c r="AH15472" s="233"/>
    </row>
    <row r="15473" spans="17:34" x14ac:dyDescent="0.35">
      <c r="Q15473" s="218"/>
      <c r="AH15473" s="233"/>
    </row>
    <row r="15474" spans="17:34" x14ac:dyDescent="0.35">
      <c r="Q15474" s="218"/>
      <c r="AH15474" s="233"/>
    </row>
    <row r="15475" spans="17:34" x14ac:dyDescent="0.35">
      <c r="Q15475" s="218"/>
      <c r="AH15475" s="233"/>
    </row>
    <row r="15476" spans="17:34" x14ac:dyDescent="0.35">
      <c r="Q15476" s="218"/>
      <c r="AH15476" s="233"/>
    </row>
    <row r="15477" spans="17:34" x14ac:dyDescent="0.35">
      <c r="Q15477" s="218"/>
      <c r="AH15477" s="233"/>
    </row>
    <row r="15478" spans="17:34" x14ac:dyDescent="0.35">
      <c r="Q15478" s="218"/>
      <c r="AH15478" s="233"/>
    </row>
    <row r="15479" spans="17:34" x14ac:dyDescent="0.35">
      <c r="Q15479" s="218"/>
      <c r="AH15479" s="233"/>
    </row>
    <row r="15480" spans="17:34" x14ac:dyDescent="0.35">
      <c r="Q15480" s="218"/>
      <c r="AH15480" s="233"/>
    </row>
    <row r="15481" spans="17:34" x14ac:dyDescent="0.35">
      <c r="Q15481" s="218"/>
      <c r="AH15481" s="233"/>
    </row>
    <row r="15482" spans="17:34" x14ac:dyDescent="0.35">
      <c r="Q15482" s="218"/>
      <c r="AH15482" s="233"/>
    </row>
    <row r="15483" spans="17:34" x14ac:dyDescent="0.35">
      <c r="Q15483" s="218"/>
      <c r="AH15483" s="233"/>
    </row>
    <row r="15484" spans="17:34" x14ac:dyDescent="0.35">
      <c r="Q15484" s="218"/>
      <c r="AH15484" s="233"/>
    </row>
    <row r="15485" spans="17:34" x14ac:dyDescent="0.35">
      <c r="Q15485" s="218"/>
      <c r="AH15485" s="233"/>
    </row>
    <row r="15486" spans="17:34" x14ac:dyDescent="0.35">
      <c r="Q15486" s="218"/>
      <c r="AH15486" s="233"/>
    </row>
    <row r="15487" spans="17:34" x14ac:dyDescent="0.35">
      <c r="Q15487" s="218"/>
      <c r="AH15487" s="233"/>
    </row>
    <row r="15488" spans="17:34" x14ac:dyDescent="0.35">
      <c r="Q15488" s="218"/>
      <c r="AH15488" s="233"/>
    </row>
    <row r="15489" spans="17:34" x14ac:dyDescent="0.35">
      <c r="Q15489" s="218"/>
      <c r="AH15489" s="233"/>
    </row>
    <row r="15490" spans="17:34" x14ac:dyDescent="0.35">
      <c r="Q15490" s="218"/>
      <c r="AH15490" s="233"/>
    </row>
    <row r="15491" spans="17:34" x14ac:dyDescent="0.35">
      <c r="Q15491" s="218"/>
      <c r="AH15491" s="233"/>
    </row>
    <row r="15492" spans="17:34" x14ac:dyDescent="0.35">
      <c r="Q15492" s="218"/>
      <c r="AH15492" s="233"/>
    </row>
    <row r="15493" spans="17:34" x14ac:dyDescent="0.35">
      <c r="Q15493" s="218"/>
      <c r="AH15493" s="233"/>
    </row>
    <row r="15494" spans="17:34" x14ac:dyDescent="0.35">
      <c r="Q15494" s="218"/>
      <c r="AH15494" s="233"/>
    </row>
    <row r="15495" spans="17:34" x14ac:dyDescent="0.35">
      <c r="Q15495" s="218"/>
      <c r="AH15495" s="233"/>
    </row>
    <row r="15496" spans="17:34" x14ac:dyDescent="0.35">
      <c r="Q15496" s="218"/>
      <c r="AH15496" s="233"/>
    </row>
    <row r="15497" spans="17:34" x14ac:dyDescent="0.35">
      <c r="Q15497" s="218"/>
      <c r="AH15497" s="233"/>
    </row>
    <row r="15498" spans="17:34" x14ac:dyDescent="0.35">
      <c r="Q15498" s="218"/>
      <c r="AH15498" s="233"/>
    </row>
    <row r="15499" spans="17:34" x14ac:dyDescent="0.35">
      <c r="Q15499" s="218"/>
      <c r="AH15499" s="233"/>
    </row>
    <row r="15500" spans="17:34" x14ac:dyDescent="0.35">
      <c r="Q15500" s="218"/>
      <c r="AH15500" s="233"/>
    </row>
    <row r="15501" spans="17:34" x14ac:dyDescent="0.35">
      <c r="Q15501" s="218"/>
      <c r="AH15501" s="233"/>
    </row>
    <row r="15502" spans="17:34" x14ac:dyDescent="0.35">
      <c r="Q15502" s="218"/>
      <c r="AH15502" s="233"/>
    </row>
    <row r="15503" spans="17:34" x14ac:dyDescent="0.35">
      <c r="Q15503" s="218"/>
      <c r="AH15503" s="233"/>
    </row>
    <row r="15504" spans="17:34" x14ac:dyDescent="0.35">
      <c r="Q15504" s="218"/>
      <c r="AH15504" s="233"/>
    </row>
    <row r="15505" spans="17:34" x14ac:dyDescent="0.35">
      <c r="Q15505" s="218"/>
      <c r="AH15505" s="233"/>
    </row>
    <row r="15506" spans="17:34" x14ac:dyDescent="0.35">
      <c r="Q15506" s="218"/>
      <c r="AH15506" s="233"/>
    </row>
    <row r="15507" spans="17:34" x14ac:dyDescent="0.35">
      <c r="Q15507" s="218"/>
      <c r="AH15507" s="233"/>
    </row>
    <row r="15508" spans="17:34" x14ac:dyDescent="0.35">
      <c r="Q15508" s="218"/>
      <c r="AH15508" s="233"/>
    </row>
    <row r="15509" spans="17:34" x14ac:dyDescent="0.35">
      <c r="Q15509" s="218"/>
      <c r="AH15509" s="233"/>
    </row>
    <row r="15510" spans="17:34" x14ac:dyDescent="0.35">
      <c r="Q15510" s="218"/>
      <c r="AH15510" s="233"/>
    </row>
    <row r="15511" spans="17:34" x14ac:dyDescent="0.35">
      <c r="Q15511" s="218"/>
      <c r="AH15511" s="233"/>
    </row>
    <row r="15512" spans="17:34" x14ac:dyDescent="0.35">
      <c r="Q15512" s="218"/>
      <c r="AH15512" s="233"/>
    </row>
    <row r="15513" spans="17:34" x14ac:dyDescent="0.35">
      <c r="Q15513" s="218"/>
      <c r="AH15513" s="233"/>
    </row>
    <row r="15514" spans="17:34" x14ac:dyDescent="0.35">
      <c r="Q15514" s="218"/>
      <c r="AH15514" s="233"/>
    </row>
    <row r="15515" spans="17:34" x14ac:dyDescent="0.35">
      <c r="Q15515" s="218"/>
      <c r="AH15515" s="233"/>
    </row>
    <row r="15516" spans="17:34" x14ac:dyDescent="0.35">
      <c r="Q15516" s="218"/>
      <c r="AH15516" s="233"/>
    </row>
    <row r="15517" spans="17:34" x14ac:dyDescent="0.35">
      <c r="Q15517" s="218"/>
      <c r="AH15517" s="233"/>
    </row>
    <row r="15518" spans="17:34" x14ac:dyDescent="0.35">
      <c r="Q15518" s="218"/>
      <c r="AH15518" s="233"/>
    </row>
    <row r="15519" spans="17:34" x14ac:dyDescent="0.35">
      <c r="Q15519" s="218"/>
      <c r="AH15519" s="233"/>
    </row>
    <row r="15520" spans="17:34" x14ac:dyDescent="0.35">
      <c r="Q15520" s="218"/>
      <c r="AH15520" s="233"/>
    </row>
    <row r="15521" spans="17:34" x14ac:dyDescent="0.35">
      <c r="Q15521" s="218"/>
      <c r="AH15521" s="233"/>
    </row>
    <row r="15522" spans="17:34" x14ac:dyDescent="0.35">
      <c r="Q15522" s="218"/>
      <c r="AH15522" s="233"/>
    </row>
    <row r="15523" spans="17:34" x14ac:dyDescent="0.35">
      <c r="Q15523" s="218"/>
      <c r="AH15523" s="233"/>
    </row>
    <row r="15524" spans="17:34" x14ac:dyDescent="0.35">
      <c r="Q15524" s="218"/>
      <c r="AH15524" s="233"/>
    </row>
    <row r="15525" spans="17:34" x14ac:dyDescent="0.35">
      <c r="Q15525" s="218"/>
      <c r="AH15525" s="233"/>
    </row>
    <row r="15526" spans="17:34" x14ac:dyDescent="0.35">
      <c r="Q15526" s="218"/>
      <c r="AH15526" s="233"/>
    </row>
    <row r="15527" spans="17:34" x14ac:dyDescent="0.35">
      <c r="Q15527" s="218"/>
      <c r="AH15527" s="233"/>
    </row>
    <row r="15528" spans="17:34" x14ac:dyDescent="0.35">
      <c r="Q15528" s="218"/>
      <c r="AH15528" s="233"/>
    </row>
    <row r="15529" spans="17:34" x14ac:dyDescent="0.35">
      <c r="Q15529" s="218"/>
      <c r="AH15529" s="233"/>
    </row>
    <row r="15530" spans="17:34" x14ac:dyDescent="0.35">
      <c r="Q15530" s="218"/>
      <c r="AH15530" s="233"/>
    </row>
    <row r="15531" spans="17:34" x14ac:dyDescent="0.35">
      <c r="Q15531" s="218"/>
      <c r="AH15531" s="233"/>
    </row>
    <row r="15532" spans="17:34" x14ac:dyDescent="0.35">
      <c r="Q15532" s="218"/>
      <c r="AH15532" s="233"/>
    </row>
    <row r="15533" spans="17:34" x14ac:dyDescent="0.35">
      <c r="Q15533" s="218"/>
      <c r="AH15533" s="233"/>
    </row>
    <row r="15534" spans="17:34" x14ac:dyDescent="0.35">
      <c r="Q15534" s="218"/>
      <c r="AH15534" s="233"/>
    </row>
    <row r="15535" spans="17:34" x14ac:dyDescent="0.35">
      <c r="Q15535" s="218"/>
      <c r="AH15535" s="233"/>
    </row>
    <row r="15536" spans="17:34" x14ac:dyDescent="0.35">
      <c r="Q15536" s="218"/>
      <c r="AH15536" s="233"/>
    </row>
    <row r="15537" spans="17:34" x14ac:dyDescent="0.35">
      <c r="Q15537" s="218"/>
      <c r="AH15537" s="233"/>
    </row>
    <row r="15538" spans="17:34" x14ac:dyDescent="0.35">
      <c r="Q15538" s="218"/>
      <c r="AH15538" s="233"/>
    </row>
    <row r="15539" spans="17:34" x14ac:dyDescent="0.35">
      <c r="Q15539" s="218"/>
      <c r="AH15539" s="233"/>
    </row>
    <row r="15540" spans="17:34" x14ac:dyDescent="0.35">
      <c r="Q15540" s="218"/>
      <c r="AH15540" s="233"/>
    </row>
    <row r="15541" spans="17:34" x14ac:dyDescent="0.35">
      <c r="Q15541" s="218"/>
      <c r="AH15541" s="233"/>
    </row>
    <row r="15542" spans="17:34" x14ac:dyDescent="0.35">
      <c r="Q15542" s="218"/>
      <c r="AH15542" s="233"/>
    </row>
    <row r="15543" spans="17:34" x14ac:dyDescent="0.35">
      <c r="Q15543" s="218"/>
      <c r="AH15543" s="233"/>
    </row>
    <row r="15544" spans="17:34" x14ac:dyDescent="0.35">
      <c r="Q15544" s="218"/>
      <c r="AH15544" s="233"/>
    </row>
    <row r="15545" spans="17:34" x14ac:dyDescent="0.35">
      <c r="Q15545" s="218"/>
      <c r="AH15545" s="233"/>
    </row>
    <row r="15546" spans="17:34" x14ac:dyDescent="0.35">
      <c r="Q15546" s="218"/>
      <c r="AH15546" s="233"/>
    </row>
    <row r="15547" spans="17:34" x14ac:dyDescent="0.35">
      <c r="Q15547" s="218"/>
      <c r="AH15547" s="233"/>
    </row>
    <row r="15548" spans="17:34" x14ac:dyDescent="0.35">
      <c r="Q15548" s="218"/>
      <c r="AH15548" s="233"/>
    </row>
    <row r="15549" spans="17:34" x14ac:dyDescent="0.35">
      <c r="Q15549" s="218"/>
      <c r="AH15549" s="233"/>
    </row>
    <row r="15550" spans="17:34" x14ac:dyDescent="0.35">
      <c r="Q15550" s="218"/>
      <c r="AH15550" s="233"/>
    </row>
    <row r="15551" spans="17:34" x14ac:dyDescent="0.35">
      <c r="Q15551" s="218"/>
      <c r="AH15551" s="233"/>
    </row>
    <row r="15552" spans="17:34" x14ac:dyDescent="0.35">
      <c r="Q15552" s="218"/>
      <c r="AH15552" s="233"/>
    </row>
    <row r="15553" spans="17:34" x14ac:dyDescent="0.35">
      <c r="Q15553" s="218"/>
      <c r="AH15553" s="233"/>
    </row>
    <row r="15554" spans="17:34" x14ac:dyDescent="0.35">
      <c r="Q15554" s="218"/>
      <c r="AH15554" s="233"/>
    </row>
    <row r="15555" spans="17:34" x14ac:dyDescent="0.35">
      <c r="Q15555" s="218"/>
      <c r="AH15555" s="233"/>
    </row>
    <row r="15556" spans="17:34" x14ac:dyDescent="0.35">
      <c r="Q15556" s="218"/>
      <c r="AH15556" s="233"/>
    </row>
    <row r="15557" spans="17:34" x14ac:dyDescent="0.35">
      <c r="Q15557" s="218"/>
      <c r="AH15557" s="233"/>
    </row>
    <row r="15558" spans="17:34" x14ac:dyDescent="0.35">
      <c r="Q15558" s="218"/>
      <c r="AH15558" s="233"/>
    </row>
    <row r="15559" spans="17:34" x14ac:dyDescent="0.35">
      <c r="Q15559" s="218"/>
      <c r="AH15559" s="233"/>
    </row>
    <row r="15560" spans="17:34" x14ac:dyDescent="0.35">
      <c r="Q15560" s="218"/>
      <c r="AH15560" s="233"/>
    </row>
    <row r="15561" spans="17:34" x14ac:dyDescent="0.35">
      <c r="Q15561" s="218"/>
      <c r="AH15561" s="233"/>
    </row>
    <row r="15562" spans="17:34" x14ac:dyDescent="0.35">
      <c r="Q15562" s="218"/>
      <c r="AH15562" s="233"/>
    </row>
    <row r="15563" spans="17:34" x14ac:dyDescent="0.35">
      <c r="Q15563" s="218"/>
      <c r="AH15563" s="233"/>
    </row>
    <row r="15564" spans="17:34" x14ac:dyDescent="0.35">
      <c r="Q15564" s="218"/>
      <c r="AH15564" s="233"/>
    </row>
    <row r="15565" spans="17:34" x14ac:dyDescent="0.35">
      <c r="Q15565" s="218"/>
      <c r="AH15565" s="233"/>
    </row>
    <row r="15566" spans="17:34" x14ac:dyDescent="0.35">
      <c r="Q15566" s="218"/>
      <c r="AH15566" s="233"/>
    </row>
    <row r="15567" spans="17:34" x14ac:dyDescent="0.35">
      <c r="Q15567" s="218"/>
      <c r="AH15567" s="233"/>
    </row>
    <row r="15568" spans="17:34" x14ac:dyDescent="0.35">
      <c r="Q15568" s="218"/>
      <c r="AH15568" s="233"/>
    </row>
    <row r="15569" spans="17:34" x14ac:dyDescent="0.35">
      <c r="Q15569" s="218"/>
      <c r="AH15569" s="233"/>
    </row>
    <row r="15570" spans="17:34" x14ac:dyDescent="0.35">
      <c r="Q15570" s="218"/>
      <c r="AH15570" s="233"/>
    </row>
    <row r="15571" spans="17:34" x14ac:dyDescent="0.35">
      <c r="Q15571" s="218"/>
      <c r="AH15571" s="233"/>
    </row>
    <row r="15572" spans="17:34" x14ac:dyDescent="0.35">
      <c r="Q15572" s="218"/>
      <c r="AH15572" s="233"/>
    </row>
    <row r="15573" spans="17:34" x14ac:dyDescent="0.35">
      <c r="Q15573" s="218"/>
      <c r="AH15573" s="233"/>
    </row>
    <row r="15574" spans="17:34" x14ac:dyDescent="0.35">
      <c r="Q15574" s="218"/>
      <c r="AH15574" s="233"/>
    </row>
    <row r="15575" spans="17:34" x14ac:dyDescent="0.35">
      <c r="Q15575" s="218"/>
      <c r="AH15575" s="233"/>
    </row>
    <row r="15576" spans="17:34" x14ac:dyDescent="0.35">
      <c r="Q15576" s="218"/>
      <c r="AH15576" s="233"/>
    </row>
    <row r="15577" spans="17:34" x14ac:dyDescent="0.35">
      <c r="Q15577" s="218"/>
      <c r="AH15577" s="233"/>
    </row>
    <row r="15578" spans="17:34" x14ac:dyDescent="0.35">
      <c r="Q15578" s="218"/>
      <c r="AH15578" s="233"/>
    </row>
    <row r="15579" spans="17:34" x14ac:dyDescent="0.35">
      <c r="Q15579" s="218"/>
      <c r="AH15579" s="233"/>
    </row>
    <row r="15580" spans="17:34" x14ac:dyDescent="0.35">
      <c r="Q15580" s="218"/>
      <c r="AH15580" s="233"/>
    </row>
    <row r="15581" spans="17:34" x14ac:dyDescent="0.35">
      <c r="Q15581" s="218"/>
      <c r="AH15581" s="233"/>
    </row>
    <row r="15582" spans="17:34" x14ac:dyDescent="0.35">
      <c r="Q15582" s="218"/>
      <c r="AH15582" s="233"/>
    </row>
    <row r="15583" spans="17:34" x14ac:dyDescent="0.35">
      <c r="Q15583" s="218"/>
      <c r="AH15583" s="233"/>
    </row>
    <row r="15584" spans="17:34" x14ac:dyDescent="0.35">
      <c r="Q15584" s="218"/>
      <c r="AH15584" s="233"/>
    </row>
    <row r="15585" spans="17:34" x14ac:dyDescent="0.35">
      <c r="Q15585" s="218"/>
      <c r="AH15585" s="233"/>
    </row>
    <row r="15586" spans="17:34" x14ac:dyDescent="0.35">
      <c r="Q15586" s="218"/>
      <c r="AH15586" s="233"/>
    </row>
    <row r="15587" spans="17:34" x14ac:dyDescent="0.35">
      <c r="Q15587" s="218"/>
      <c r="AH15587" s="233"/>
    </row>
    <row r="15588" spans="17:34" x14ac:dyDescent="0.35">
      <c r="Q15588" s="218"/>
      <c r="AH15588" s="233"/>
    </row>
    <row r="15589" spans="17:34" x14ac:dyDescent="0.35">
      <c r="Q15589" s="218"/>
      <c r="AH15589" s="233"/>
    </row>
    <row r="15590" spans="17:34" x14ac:dyDescent="0.35">
      <c r="Q15590" s="218"/>
      <c r="AH15590" s="233"/>
    </row>
    <row r="15591" spans="17:34" x14ac:dyDescent="0.35">
      <c r="Q15591" s="218"/>
      <c r="AH15591" s="233"/>
    </row>
    <row r="15592" spans="17:34" x14ac:dyDescent="0.35">
      <c r="Q15592" s="218"/>
      <c r="AH15592" s="233"/>
    </row>
    <row r="15593" spans="17:34" x14ac:dyDescent="0.35">
      <c r="Q15593" s="218"/>
      <c r="AH15593" s="233"/>
    </row>
    <row r="15594" spans="17:34" x14ac:dyDescent="0.35">
      <c r="Q15594" s="218"/>
      <c r="AH15594" s="233"/>
    </row>
    <row r="15595" spans="17:34" x14ac:dyDescent="0.35">
      <c r="Q15595" s="218"/>
      <c r="AH15595" s="233"/>
    </row>
    <row r="15596" spans="17:34" x14ac:dyDescent="0.35">
      <c r="Q15596" s="218"/>
      <c r="AH15596" s="233"/>
    </row>
    <row r="15597" spans="17:34" x14ac:dyDescent="0.35">
      <c r="Q15597" s="218"/>
      <c r="AH15597" s="233"/>
    </row>
    <row r="15598" spans="17:34" x14ac:dyDescent="0.35">
      <c r="Q15598" s="218"/>
      <c r="AH15598" s="233"/>
    </row>
    <row r="15599" spans="17:34" x14ac:dyDescent="0.35">
      <c r="Q15599" s="218"/>
      <c r="AH15599" s="233"/>
    </row>
    <row r="15600" spans="17:34" x14ac:dyDescent="0.35">
      <c r="Q15600" s="218"/>
      <c r="AH15600" s="233"/>
    </row>
    <row r="15601" spans="17:34" x14ac:dyDescent="0.35">
      <c r="Q15601" s="218"/>
      <c r="AH15601" s="233"/>
    </row>
    <row r="15602" spans="17:34" x14ac:dyDescent="0.35">
      <c r="Q15602" s="218"/>
      <c r="AH15602" s="233"/>
    </row>
    <row r="15603" spans="17:34" x14ac:dyDescent="0.35">
      <c r="Q15603" s="218"/>
      <c r="AH15603" s="233"/>
    </row>
    <row r="15604" spans="17:34" x14ac:dyDescent="0.35">
      <c r="Q15604" s="218"/>
      <c r="AH15604" s="233"/>
    </row>
    <row r="15605" spans="17:34" x14ac:dyDescent="0.35">
      <c r="Q15605" s="218"/>
      <c r="AH15605" s="233"/>
    </row>
    <row r="15606" spans="17:34" x14ac:dyDescent="0.35">
      <c r="Q15606" s="218"/>
      <c r="AH15606" s="233"/>
    </row>
    <row r="15607" spans="17:34" x14ac:dyDescent="0.35">
      <c r="Q15607" s="218"/>
      <c r="AH15607" s="233"/>
    </row>
    <row r="15608" spans="17:34" x14ac:dyDescent="0.35">
      <c r="Q15608" s="218"/>
      <c r="AH15608" s="233"/>
    </row>
    <row r="15609" spans="17:34" x14ac:dyDescent="0.35">
      <c r="Q15609" s="218"/>
      <c r="AH15609" s="233"/>
    </row>
    <row r="15610" spans="17:34" x14ac:dyDescent="0.35">
      <c r="Q15610" s="218"/>
      <c r="AH15610" s="233"/>
    </row>
    <row r="15611" spans="17:34" x14ac:dyDescent="0.35">
      <c r="Q15611" s="218"/>
      <c r="AH15611" s="233"/>
    </row>
    <row r="15612" spans="17:34" x14ac:dyDescent="0.35">
      <c r="Q15612" s="218"/>
      <c r="AH15612" s="233"/>
    </row>
    <row r="15613" spans="17:34" x14ac:dyDescent="0.35">
      <c r="Q15613" s="218"/>
      <c r="AH15613" s="233"/>
    </row>
    <row r="15614" spans="17:34" x14ac:dyDescent="0.35">
      <c r="Q15614" s="218"/>
      <c r="AH15614" s="233"/>
    </row>
    <row r="15615" spans="17:34" x14ac:dyDescent="0.35">
      <c r="Q15615" s="218"/>
      <c r="AH15615" s="233"/>
    </row>
    <row r="15616" spans="17:34" x14ac:dyDescent="0.35">
      <c r="Q15616" s="218"/>
      <c r="AH15616" s="233"/>
    </row>
    <row r="15617" spans="17:34" x14ac:dyDescent="0.35">
      <c r="Q15617" s="218"/>
      <c r="AH15617" s="233"/>
    </row>
    <row r="15618" spans="17:34" x14ac:dyDescent="0.35">
      <c r="Q15618" s="218"/>
      <c r="AH15618" s="233"/>
    </row>
    <row r="15619" spans="17:34" x14ac:dyDescent="0.35">
      <c r="Q15619" s="218"/>
      <c r="AH15619" s="233"/>
    </row>
    <row r="15620" spans="17:34" x14ac:dyDescent="0.35">
      <c r="Q15620" s="218"/>
      <c r="AH15620" s="233"/>
    </row>
    <row r="15621" spans="17:34" x14ac:dyDescent="0.35">
      <c r="Q15621" s="218"/>
      <c r="AH15621" s="233"/>
    </row>
    <row r="15622" spans="17:34" x14ac:dyDescent="0.35">
      <c r="Q15622" s="218"/>
      <c r="AH15622" s="233"/>
    </row>
    <row r="15623" spans="17:34" x14ac:dyDescent="0.35">
      <c r="Q15623" s="218"/>
      <c r="AH15623" s="233"/>
    </row>
    <row r="15624" spans="17:34" x14ac:dyDescent="0.35">
      <c r="Q15624" s="218"/>
      <c r="AH15624" s="233"/>
    </row>
    <row r="15625" spans="17:34" x14ac:dyDescent="0.35">
      <c r="Q15625" s="218"/>
      <c r="AH15625" s="233"/>
    </row>
    <row r="15626" spans="17:34" x14ac:dyDescent="0.35">
      <c r="Q15626" s="218"/>
      <c r="AH15626" s="233"/>
    </row>
    <row r="15627" spans="17:34" x14ac:dyDescent="0.35">
      <c r="Q15627" s="218"/>
      <c r="AH15627" s="233"/>
    </row>
    <row r="15628" spans="17:34" x14ac:dyDescent="0.35">
      <c r="Q15628" s="218"/>
      <c r="AH15628" s="233"/>
    </row>
    <row r="15629" spans="17:34" x14ac:dyDescent="0.35">
      <c r="Q15629" s="218"/>
      <c r="AH15629" s="233"/>
    </row>
    <row r="15630" spans="17:34" x14ac:dyDescent="0.35">
      <c r="Q15630" s="218"/>
      <c r="AH15630" s="233"/>
    </row>
    <row r="15631" spans="17:34" x14ac:dyDescent="0.35">
      <c r="Q15631" s="218"/>
      <c r="AH15631" s="233"/>
    </row>
    <row r="15632" spans="17:34" x14ac:dyDescent="0.35">
      <c r="Q15632" s="218"/>
      <c r="AH15632" s="233"/>
    </row>
    <row r="15633" spans="17:34" x14ac:dyDescent="0.35">
      <c r="Q15633" s="218"/>
      <c r="AH15633" s="233"/>
    </row>
    <row r="15634" spans="17:34" x14ac:dyDescent="0.35">
      <c r="Q15634" s="218"/>
      <c r="AH15634" s="233"/>
    </row>
    <row r="15635" spans="17:34" x14ac:dyDescent="0.35">
      <c r="Q15635" s="218"/>
      <c r="AH15635" s="233"/>
    </row>
    <row r="15636" spans="17:34" x14ac:dyDescent="0.35">
      <c r="Q15636" s="218"/>
      <c r="AH15636" s="233"/>
    </row>
    <row r="15637" spans="17:34" x14ac:dyDescent="0.35">
      <c r="Q15637" s="218"/>
      <c r="AH15637" s="233"/>
    </row>
    <row r="15638" spans="17:34" x14ac:dyDescent="0.35">
      <c r="Q15638" s="218"/>
      <c r="AH15638" s="233"/>
    </row>
    <row r="15639" spans="17:34" x14ac:dyDescent="0.35">
      <c r="Q15639" s="218"/>
      <c r="AH15639" s="233"/>
    </row>
    <row r="15640" spans="17:34" x14ac:dyDescent="0.35">
      <c r="Q15640" s="218"/>
      <c r="AH15640" s="233"/>
    </row>
    <row r="15641" spans="17:34" x14ac:dyDescent="0.35">
      <c r="Q15641" s="218"/>
      <c r="AH15641" s="233"/>
    </row>
    <row r="15642" spans="17:34" x14ac:dyDescent="0.35">
      <c r="Q15642" s="218"/>
      <c r="AH15642" s="233"/>
    </row>
    <row r="15643" spans="17:34" x14ac:dyDescent="0.35">
      <c r="Q15643" s="218"/>
      <c r="AH15643" s="233"/>
    </row>
    <row r="15644" spans="17:34" x14ac:dyDescent="0.35">
      <c r="Q15644" s="218"/>
      <c r="AH15644" s="233"/>
    </row>
    <row r="15645" spans="17:34" x14ac:dyDescent="0.35">
      <c r="Q15645" s="218"/>
      <c r="AH15645" s="233"/>
    </row>
    <row r="15646" spans="17:34" x14ac:dyDescent="0.35">
      <c r="Q15646" s="218"/>
      <c r="AH15646" s="233"/>
    </row>
    <row r="15647" spans="17:34" x14ac:dyDescent="0.35">
      <c r="Q15647" s="218"/>
      <c r="AH15647" s="233"/>
    </row>
    <row r="15648" spans="17:34" x14ac:dyDescent="0.35">
      <c r="Q15648" s="218"/>
      <c r="AH15648" s="233"/>
    </row>
    <row r="15649" spans="17:34" x14ac:dyDescent="0.35">
      <c r="Q15649" s="218"/>
      <c r="AH15649" s="233"/>
    </row>
    <row r="15650" spans="17:34" x14ac:dyDescent="0.35">
      <c r="Q15650" s="218"/>
      <c r="AH15650" s="233"/>
    </row>
    <row r="15651" spans="17:34" x14ac:dyDescent="0.35">
      <c r="Q15651" s="218"/>
      <c r="AH15651" s="233"/>
    </row>
    <row r="15652" spans="17:34" x14ac:dyDescent="0.35">
      <c r="Q15652" s="218"/>
      <c r="AH15652" s="233"/>
    </row>
    <row r="15653" spans="17:34" x14ac:dyDescent="0.35">
      <c r="Q15653" s="218"/>
      <c r="AH15653" s="233"/>
    </row>
    <row r="15654" spans="17:34" x14ac:dyDescent="0.35">
      <c r="Q15654" s="218"/>
      <c r="AH15654" s="233"/>
    </row>
    <row r="15655" spans="17:34" x14ac:dyDescent="0.35">
      <c r="Q15655" s="218"/>
      <c r="AH15655" s="233"/>
    </row>
    <row r="15656" spans="17:34" x14ac:dyDescent="0.35">
      <c r="Q15656" s="218"/>
      <c r="AH15656" s="233"/>
    </row>
    <row r="15657" spans="17:34" x14ac:dyDescent="0.35">
      <c r="Q15657" s="218"/>
      <c r="AH15657" s="233"/>
    </row>
    <row r="15658" spans="17:34" x14ac:dyDescent="0.35">
      <c r="Q15658" s="218"/>
      <c r="AH15658" s="233"/>
    </row>
    <row r="15659" spans="17:34" x14ac:dyDescent="0.35">
      <c r="Q15659" s="218"/>
      <c r="AH15659" s="233"/>
    </row>
    <row r="15660" spans="17:34" x14ac:dyDescent="0.35">
      <c r="Q15660" s="218"/>
      <c r="AH15660" s="233"/>
    </row>
    <row r="15661" spans="17:34" x14ac:dyDescent="0.35">
      <c r="Q15661" s="218"/>
      <c r="AH15661" s="233"/>
    </row>
    <row r="15662" spans="17:34" x14ac:dyDescent="0.35">
      <c r="Q15662" s="218"/>
      <c r="AH15662" s="233"/>
    </row>
    <row r="15663" spans="17:34" x14ac:dyDescent="0.35">
      <c r="Q15663" s="218"/>
      <c r="AH15663" s="233"/>
    </row>
    <row r="15664" spans="17:34" x14ac:dyDescent="0.35">
      <c r="Q15664" s="218"/>
      <c r="AH15664" s="233"/>
    </row>
    <row r="15665" spans="17:34" x14ac:dyDescent="0.35">
      <c r="Q15665" s="218"/>
      <c r="AH15665" s="233"/>
    </row>
    <row r="15666" spans="17:34" x14ac:dyDescent="0.35">
      <c r="Q15666" s="218"/>
      <c r="AH15666" s="233"/>
    </row>
    <row r="15667" spans="17:34" x14ac:dyDescent="0.35">
      <c r="Q15667" s="218"/>
      <c r="AH15667" s="233"/>
    </row>
    <row r="15668" spans="17:34" x14ac:dyDescent="0.35">
      <c r="Q15668" s="218"/>
      <c r="AH15668" s="233"/>
    </row>
    <row r="15669" spans="17:34" x14ac:dyDescent="0.35">
      <c r="Q15669" s="218"/>
      <c r="AH15669" s="233"/>
    </row>
    <row r="15670" spans="17:34" x14ac:dyDescent="0.35">
      <c r="Q15670" s="218"/>
      <c r="AH15670" s="233"/>
    </row>
    <row r="15671" spans="17:34" x14ac:dyDescent="0.35">
      <c r="Q15671" s="218"/>
      <c r="AH15671" s="233"/>
    </row>
    <row r="15672" spans="17:34" x14ac:dyDescent="0.35">
      <c r="Q15672" s="218"/>
      <c r="AH15672" s="233"/>
    </row>
    <row r="15673" spans="17:34" x14ac:dyDescent="0.35">
      <c r="Q15673" s="218"/>
      <c r="AH15673" s="233"/>
    </row>
    <row r="15674" spans="17:34" x14ac:dyDescent="0.35">
      <c r="Q15674" s="218"/>
      <c r="AH15674" s="233"/>
    </row>
    <row r="15675" spans="17:34" x14ac:dyDescent="0.35">
      <c r="Q15675" s="218"/>
      <c r="AH15675" s="233"/>
    </row>
    <row r="15676" spans="17:34" x14ac:dyDescent="0.35">
      <c r="Q15676" s="218"/>
      <c r="AH15676" s="233"/>
    </row>
    <row r="15677" spans="17:34" x14ac:dyDescent="0.35">
      <c r="Q15677" s="218"/>
      <c r="AH15677" s="233"/>
    </row>
    <row r="15678" spans="17:34" x14ac:dyDescent="0.35">
      <c r="Q15678" s="218"/>
      <c r="AH15678" s="233"/>
    </row>
    <row r="15679" spans="17:34" x14ac:dyDescent="0.35">
      <c r="Q15679" s="218"/>
      <c r="AH15679" s="233"/>
    </row>
    <row r="15680" spans="17:34" x14ac:dyDescent="0.35">
      <c r="Q15680" s="218"/>
      <c r="AH15680" s="233"/>
    </row>
    <row r="15681" spans="17:34" x14ac:dyDescent="0.35">
      <c r="Q15681" s="218"/>
      <c r="AH15681" s="233"/>
    </row>
    <row r="15682" spans="17:34" x14ac:dyDescent="0.35">
      <c r="Q15682" s="218"/>
      <c r="AH15682" s="233"/>
    </row>
    <row r="15683" spans="17:34" x14ac:dyDescent="0.35">
      <c r="Q15683" s="218"/>
      <c r="AH15683" s="233"/>
    </row>
    <row r="15684" spans="17:34" x14ac:dyDescent="0.35">
      <c r="Q15684" s="218"/>
      <c r="AH15684" s="233"/>
    </row>
    <row r="15685" spans="17:34" x14ac:dyDescent="0.35">
      <c r="Q15685" s="218"/>
      <c r="AH15685" s="233"/>
    </row>
    <row r="15686" spans="17:34" x14ac:dyDescent="0.35">
      <c r="Q15686" s="218"/>
      <c r="AH15686" s="233"/>
    </row>
    <row r="15687" spans="17:34" x14ac:dyDescent="0.35">
      <c r="Q15687" s="218"/>
      <c r="AH15687" s="233"/>
    </row>
    <row r="15688" spans="17:34" x14ac:dyDescent="0.35">
      <c r="Q15688" s="218"/>
      <c r="AH15688" s="233"/>
    </row>
    <row r="15704" spans="15:15" ht="15" customHeight="1" x14ac:dyDescent="0.35"/>
    <row r="15706" spans="15:15" ht="14.25" hidden="1" customHeight="1" thickBot="1" x14ac:dyDescent="0.45">
      <c r="O15706" s="263"/>
    </row>
    <row r="15707" spans="15:15" ht="17.25" hidden="1" customHeight="1" thickBot="1" x14ac:dyDescent="0.45">
      <c r="O15707" s="264"/>
    </row>
    <row r="15708" spans="15:15" ht="13.5" hidden="1" customHeight="1" thickBot="1" x14ac:dyDescent="0.45">
      <c r="O15708" s="265"/>
    </row>
    <row r="15709" spans="15:15" ht="17.25" hidden="1" customHeight="1" x14ac:dyDescent="0.4">
      <c r="O15709" s="266"/>
    </row>
  </sheetData>
  <protectedRanges>
    <protectedRange algorithmName="SHA-512" hashValue="19r0bVvPR7yZA0UiYij7Tv1CBk3noIABvFePbLhCJ4nk3L6A+Fy+RdPPS3STf+a52x4pG2PQK4FAkXK9epnlIA==" saltValue="gQC4yrLvnbJqxYZ0KSEoZA==" spinCount="100000" sqref="I920 C916:D920 F916:G920 H22:H916 B22:D915" name="Government revenues_1"/>
    <protectedRange algorithmName="SHA-512" hashValue="19r0bVvPR7yZA0UiYij7Tv1CBk3noIABvFePbLhCJ4nk3L6A+Fy+RdPPS3STf+a52x4pG2PQK4FAkXK9epnlIA==" saltValue="gQC4yrLvnbJqxYZ0KSEoZA==" spinCount="100000" sqref="J917:J920 I22:I914" name="Government revenues_2"/>
  </protectedRanges>
  <mergeCells count="20">
    <mergeCell ref="I939:K939"/>
    <mergeCell ref="C935:K935"/>
    <mergeCell ref="C936:K936"/>
    <mergeCell ref="C938:K938"/>
    <mergeCell ref="C10:F10"/>
    <mergeCell ref="C11:G11"/>
    <mergeCell ref="C12:G12"/>
    <mergeCell ref="C13:G13"/>
    <mergeCell ref="C14:G14"/>
    <mergeCell ref="C18:K18"/>
    <mergeCell ref="C20:K20"/>
    <mergeCell ref="C933:K933"/>
    <mergeCell ref="C934:K934"/>
    <mergeCell ref="I11:K15"/>
    <mergeCell ref="C16:K16"/>
    <mergeCell ref="C15:G15"/>
    <mergeCell ref="D925:K925"/>
    <mergeCell ref="D926:K926"/>
    <mergeCell ref="D927:K927"/>
    <mergeCell ref="D928:K928"/>
  </mergeCells>
  <dataValidations count="11">
    <dataValidation type="whole" allowBlank="1" showInputMessage="1" showErrorMessage="1" errorTitle="Veuillez ne pas modifier" error="Veuillez ne pas modifier ces cellules" sqref="C933:C936 I939:K939" xr:uid="{00000000-0002-0000-0500-000000000000}">
      <formula1>444</formula1>
      <formula2>445</formula2>
    </dataValidation>
    <dataValidation allowBlank="1" showInputMessage="1" showErrorMessage="1" errorTitle="Veuillez ne pas modifier" error="Veuillez ne pas modifier ces cellules" sqref="C939:E939" xr:uid="{00000000-0002-0000-0500-000001000000}"/>
    <dataValidation type="list" allowBlank="1" showInputMessage="1" showErrorMessage="1" sqref="C915" xr:uid="{00000000-0002-0000-0500-000002000000}">
      <formula1>Companies_list</formula1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915" xr:uid="{00000000-0002-0000-0500-000003000000}">
      <formula1>Revenue_stream_list</formula1>
    </dataValidation>
    <dataValidation type="list" allowBlank="1" showInputMessage="1" showErrorMessage="1" sqref="D915" xr:uid="{00000000-0002-0000-0500-000004000000}">
      <formula1>Government_entities_list</formula1>
    </dataValidation>
    <dataValidation type="whole" errorStyle="warning" allowBlank="1" showInputMessage="1" showErrorMessage="1" errorTitle="Veuillez ne pas remplir" error="Ces cellules seront complétées automatiquement" sqref="K917 K919" xr:uid="{00000000-0002-0000-0500-000005000000}">
      <formula1>44444</formula1>
      <formula2>44445</formula2>
    </dataValidation>
    <dataValidation allowBlank="1" showInputMessage="1" showErrorMessage="1" sqref="E22:E23 E24:G914 D22:D914 C23:C26 C52:C55 C61 C78:C84 C112:C115 C118:C126 C152 C156:C157 C188:C191 C211:C233 C267:C268 C274:C276 C299:C302 C304:C816 C822:C826 C840:C843 C848:C914 C44:C47" xr:uid="{00000000-0002-0000-0500-000006000000}"/>
    <dataValidation type="list" allowBlank="1" showInputMessage="1" showErrorMessage="1" sqref="K22:K915" xr:uid="{00000000-0002-0000-0500-000007000000}">
      <formula1>"Simple_options_list"</formula1>
    </dataValidation>
    <dataValidation allowBlank="1" showInputMessage="1" showErrorMessage="1" promptTitle="Nom de l'entreprise" prompt="Saisissez le nom de l'entreprise ici_x000a__x000a_Veuillez vous abstenir d'utiliser des acronymes et indiquez le nom complet" sqref="C844:C847 C56:C60 C62:C77 C85:C111 C116:C117 C127:C151 C153:C155 C158:C187 C192:C210 C234:C266 C269:C273 C277:C298 C303 C817:C821 C827:C839 C27:C43 C48:C51" xr:uid="{00000000-0002-0000-0500-00000A000000}"/>
    <dataValidation allowBlank="1" showInputMessage="1" showErrorMessage="1" promptTitle="Volume en nature" prompt="Veuillez renseigner le volume en nature du flux de revenu, si applicable" sqref="L22:L915" xr:uid="{00000000-0002-0000-0500-000008000000}"/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J22:J915" xr:uid="{00000000-0002-0000-0500-000009000000}">
      <formula1>0.1</formula1>
      <formula2>0.2</formula2>
    </dataValidation>
  </dataValidations>
  <hyperlinks>
    <hyperlink ref="C20" r:id="rId1" location="r4-1" display="EITI Requirement 4.1" xr:uid="{00000000-0004-0000-0500-000000000000}"/>
    <hyperlink ref="C16:K16" r:id="rId2" display="If you have any questions, please contact data@eiti.org" xr:uid="{00000000-0004-0000-0500-000001000000}"/>
    <hyperlink ref="C935:H935" r:id="rId3" display="Pour la version la plus récente des modèles de données résumées, consultez https://eiti.org/fr/document/modele-donnees-resumees-itie" xr:uid="{00000000-0004-0000-0500-000002000000}"/>
    <hyperlink ref="C934:H934" r:id="rId4" display="Vous voulez en savoir plus sur votre pays ? Vérifiez si votre pays met en œuvre la Norme ITIE en visitant https://eiti.org/countries" xr:uid="{00000000-0004-0000-0500-000003000000}"/>
    <hyperlink ref="C936:H936" r:id="rId5" display="Give us your feedback or report a conflict in the data! Write to us at  data@eiti.org" xr:uid="{00000000-0004-0000-0500-000004000000}"/>
    <hyperlink ref="C20:K20" r:id="rId6" location="r4-1" display="Exigence ITIE 4.1.c: Paiements des entreprises ;  Exigence ITIE 4.7: Déclaration par projet" xr:uid="{00000000-0004-0000-0500-000005000000}"/>
  </hyperlinks>
  <pageMargins left="0.7" right="0.7" top="0.75" bottom="0.75" header="0.3" footer="0.3"/>
  <pageSetup paperSize="9" orientation="portrait" r:id="rId7"/>
  <drawing r:id="rId8"/>
  <tableParts count="1"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B000000}">
          <x14:formula1>
            <xm:f>Listes!$I$11:$I$168</xm:f>
          </x14:formula1>
          <xm:sqref>J918 J920</xm:sqref>
        </x14:dataValidation>
        <x14:dataValidation type="list" operator="greaterThanOrEqual" allowBlank="1" showInputMessage="1" showErrorMessage="1" errorTitle="Nombre" error="Veuillez saisir uniquement des chiffres dans cette cellule. " xr:uid="{00000000-0002-0000-0500-00000D000000}">
          <x14:formula1>
            <xm:f>Listes!$I$11:$I$168</xm:f>
          </x14:formula1>
          <xm:sqref>I22:I915</xm:sqref>
        </x14:dataValidation>
        <x14:dataValidation type="list" allowBlank="1" showInputMessage="1" showErrorMessage="1" xr:uid="{00000000-0002-0000-0500-00000E000000}">
          <x14:formula1>
            <xm:f>'Partie 3 - Entités déclarantes'!$B$163:$B$179</xm:f>
          </x14:formula1>
          <xm:sqref>H22:H915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topLeftCell="G41" zoomScaleNormal="100" workbookViewId="0">
      <selection activeCell="E9" sqref="E9"/>
    </sheetView>
  </sheetViews>
  <sheetFormatPr defaultColWidth="26.36328125" defaultRowHeight="14" x14ac:dyDescent="0.35"/>
  <cols>
    <col min="1" max="6" width="26.36328125" style="1"/>
    <col min="7" max="7" width="29" style="1" customWidth="1"/>
    <col min="8" max="9" width="26.36328125" style="1"/>
    <col min="10" max="10" width="18.6328125" style="1" customWidth="1"/>
    <col min="11" max="11" width="29.90625" style="1" customWidth="1"/>
    <col min="12" max="12" width="4" style="1" customWidth="1"/>
    <col min="13" max="13" width="3.90625" style="1" customWidth="1"/>
    <col min="14" max="16" width="26.36328125" style="1"/>
    <col min="17" max="17" width="6.90625" style="1" customWidth="1"/>
    <col min="18" max="18" width="5.36328125" style="1" customWidth="1"/>
    <col min="19" max="19" width="26.36328125" style="1"/>
    <col min="20" max="20" width="39.36328125" style="1" customWidth="1"/>
    <col min="21" max="25" width="26.36328125" style="1"/>
    <col min="26" max="26" width="8.6328125" style="1" customWidth="1"/>
    <col min="27" max="27" width="26.36328125" style="1"/>
    <col min="28" max="28" width="8.453125" style="1" customWidth="1"/>
    <col min="29" max="16384" width="26.36328125" style="1"/>
  </cols>
  <sheetData>
    <row r="1" spans="1:31" ht="28" x14ac:dyDescent="0.35">
      <c r="A1" s="8" t="s">
        <v>966</v>
      </c>
      <c r="B1" s="6"/>
      <c r="C1" s="6"/>
      <c r="D1" s="6"/>
      <c r="E1" s="6"/>
      <c r="F1" s="6"/>
      <c r="G1" s="6"/>
      <c r="H1" s="6"/>
      <c r="I1" s="8" t="s">
        <v>967</v>
      </c>
      <c r="J1" s="6"/>
      <c r="K1" s="8" t="s">
        <v>1276</v>
      </c>
      <c r="L1" s="6"/>
      <c r="M1" s="6"/>
      <c r="N1" s="8" t="s">
        <v>1278</v>
      </c>
      <c r="O1" s="8"/>
      <c r="P1" s="6"/>
      <c r="Q1" s="6"/>
      <c r="R1" s="6"/>
      <c r="S1" s="8" t="s">
        <v>1387</v>
      </c>
      <c r="T1" s="6"/>
      <c r="U1" s="6"/>
      <c r="V1" s="6"/>
      <c r="W1" s="6"/>
      <c r="X1" s="6"/>
      <c r="Y1" s="6"/>
      <c r="Z1" s="6"/>
      <c r="AA1" s="8" t="s">
        <v>1456</v>
      </c>
      <c r="AB1" s="6"/>
      <c r="AC1" s="8" t="s">
        <v>1460</v>
      </c>
      <c r="AE1" s="8" t="s">
        <v>2132</v>
      </c>
    </row>
    <row r="2" spans="1:31" ht="29" x14ac:dyDescent="0.35">
      <c r="A2" s="8" t="s">
        <v>720</v>
      </c>
      <c r="B2" s="8" t="s">
        <v>721</v>
      </c>
      <c r="C2" s="8" t="s">
        <v>1478</v>
      </c>
      <c r="D2" s="8" t="s">
        <v>722</v>
      </c>
      <c r="E2" s="8" t="s">
        <v>1269</v>
      </c>
      <c r="F2" s="8" t="s">
        <v>1270</v>
      </c>
      <c r="G2" s="8" t="s">
        <v>1479</v>
      </c>
      <c r="H2" s="6"/>
      <c r="I2" s="6" t="s">
        <v>968</v>
      </c>
      <c r="J2" s="6"/>
      <c r="K2" s="6" t="s">
        <v>1480</v>
      </c>
      <c r="L2" s="6"/>
      <c r="M2" s="6"/>
      <c r="N2" s="9" t="s">
        <v>1349</v>
      </c>
      <c r="O2" s="9" t="s">
        <v>2397</v>
      </c>
      <c r="P2" s="9" t="s">
        <v>1350</v>
      </c>
      <c r="Q2" s="6"/>
      <c r="R2" s="6"/>
      <c r="S2" s="8" t="s">
        <v>1388</v>
      </c>
      <c r="T2" s="8" t="s">
        <v>1386</v>
      </c>
      <c r="U2" s="8" t="s">
        <v>1351</v>
      </c>
      <c r="V2" s="8" t="s">
        <v>1481</v>
      </c>
      <c r="W2" s="8" t="s">
        <v>1482</v>
      </c>
      <c r="X2" s="8" t="s">
        <v>1483</v>
      </c>
      <c r="Y2" s="8" t="s">
        <v>1484</v>
      </c>
      <c r="Z2" s="6"/>
      <c r="AA2" s="8" t="s">
        <v>1407</v>
      </c>
      <c r="AB2" s="6"/>
      <c r="AC2" s="6" t="s">
        <v>1459</v>
      </c>
      <c r="AE2" s="1" t="s">
        <v>2131</v>
      </c>
    </row>
    <row r="3" spans="1:31" ht="42" x14ac:dyDescent="0.35">
      <c r="A3" s="6" t="s">
        <v>0</v>
      </c>
      <c r="B3" s="6" t="s">
        <v>1</v>
      </c>
      <c r="C3" s="6" t="s">
        <v>2</v>
      </c>
      <c r="D3" s="6" t="s">
        <v>723</v>
      </c>
      <c r="E3" s="6" t="s">
        <v>973</v>
      </c>
      <c r="F3" s="6">
        <v>971</v>
      </c>
      <c r="G3" s="6" t="s">
        <v>974</v>
      </c>
      <c r="H3" s="6"/>
      <c r="I3" s="6" t="s">
        <v>1486</v>
      </c>
      <c r="J3" s="6"/>
      <c r="K3" s="10" t="s">
        <v>2396</v>
      </c>
      <c r="L3" s="6"/>
      <c r="M3" s="6"/>
      <c r="N3" s="11" t="s">
        <v>1314</v>
      </c>
      <c r="O3" s="12" t="s">
        <v>2398</v>
      </c>
      <c r="P3" s="12" t="s">
        <v>2399</v>
      </c>
      <c r="Q3" s="6"/>
      <c r="R3" s="6"/>
      <c r="S3" s="6" t="s">
        <v>1425</v>
      </c>
      <c r="T3" s="6" t="s">
        <v>1426</v>
      </c>
      <c r="U3" s="6" t="s">
        <v>1354</v>
      </c>
      <c r="V3" s="6" t="s">
        <v>1389</v>
      </c>
      <c r="W3" s="6" t="s">
        <v>1390</v>
      </c>
      <c r="X3" s="6" t="s">
        <v>1487</v>
      </c>
      <c r="Y3" s="6" t="s">
        <v>1488</v>
      </c>
      <c r="Z3" s="6"/>
      <c r="AA3" s="6" t="s">
        <v>1489</v>
      </c>
      <c r="AB3" s="6"/>
      <c r="AC3" s="6" t="s">
        <v>1461</v>
      </c>
      <c r="AE3" s="1" t="s">
        <v>2134</v>
      </c>
    </row>
    <row r="4" spans="1:31" ht="42" x14ac:dyDescent="0.35">
      <c r="A4" s="1" t="s">
        <v>581</v>
      </c>
      <c r="B4" s="1" t="s">
        <v>582</v>
      </c>
      <c r="C4" s="1" t="s">
        <v>583</v>
      </c>
      <c r="D4" s="1" t="s">
        <v>924</v>
      </c>
      <c r="E4" s="1" t="s">
        <v>1999</v>
      </c>
      <c r="F4" s="1">
        <v>710</v>
      </c>
      <c r="G4" s="1" t="s">
        <v>2000</v>
      </c>
      <c r="H4" s="6"/>
      <c r="I4" s="6" t="s">
        <v>1490</v>
      </c>
      <c r="J4" s="6"/>
      <c r="K4" s="13" t="s">
        <v>1464</v>
      </c>
      <c r="L4" s="6"/>
      <c r="M4" s="6"/>
      <c r="N4" s="11" t="s">
        <v>1302</v>
      </c>
      <c r="O4" s="12" t="s">
        <v>2400</v>
      </c>
      <c r="P4" s="12" t="s">
        <v>2401</v>
      </c>
      <c r="Q4" s="6"/>
      <c r="R4" s="6"/>
      <c r="S4" s="6" t="s">
        <v>1491</v>
      </c>
      <c r="T4" s="6" t="s">
        <v>1427</v>
      </c>
      <c r="U4" s="6" t="s">
        <v>1355</v>
      </c>
      <c r="V4" s="6" t="s">
        <v>1492</v>
      </c>
      <c r="W4" s="6" t="s">
        <v>1493</v>
      </c>
      <c r="X4" s="6" t="s">
        <v>1494</v>
      </c>
      <c r="Y4" s="6" t="s">
        <v>1495</v>
      </c>
      <c r="Z4" s="6"/>
      <c r="AA4" s="6" t="s">
        <v>1496</v>
      </c>
      <c r="AB4" s="6"/>
      <c r="AC4" s="6" t="s">
        <v>1462</v>
      </c>
      <c r="AE4" s="1" t="s">
        <v>2135</v>
      </c>
    </row>
    <row r="5" spans="1:31" ht="28" x14ac:dyDescent="0.35">
      <c r="A5" s="6" t="s">
        <v>5</v>
      </c>
      <c r="B5" s="6" t="s">
        <v>6</v>
      </c>
      <c r="C5" s="6" t="s">
        <v>7</v>
      </c>
      <c r="D5" s="6" t="s">
        <v>725</v>
      </c>
      <c r="E5" s="6" t="s">
        <v>975</v>
      </c>
      <c r="F5" s="6">
        <v>8</v>
      </c>
      <c r="G5" s="6" t="s">
        <v>976</v>
      </c>
      <c r="H5" s="6"/>
      <c r="I5" s="6" t="s">
        <v>969</v>
      </c>
      <c r="J5" s="6"/>
      <c r="K5" s="6" t="s">
        <v>1497</v>
      </c>
      <c r="L5" s="6"/>
      <c r="M5" s="6"/>
      <c r="N5" s="11" t="s">
        <v>1292</v>
      </c>
      <c r="O5" s="12" t="s">
        <v>2402</v>
      </c>
      <c r="P5" s="12" t="s">
        <v>2403</v>
      </c>
      <c r="Q5" s="6"/>
      <c r="R5" s="6"/>
      <c r="S5" s="6" t="s">
        <v>1391</v>
      </c>
      <c r="T5" s="6" t="s">
        <v>1357</v>
      </c>
      <c r="U5" s="6" t="s">
        <v>1356</v>
      </c>
      <c r="V5" s="6" t="s">
        <v>1498</v>
      </c>
      <c r="W5" s="6" t="s">
        <v>1499</v>
      </c>
      <c r="X5" s="6" t="s">
        <v>1500</v>
      </c>
      <c r="Y5" s="6" t="s">
        <v>1501</v>
      </c>
      <c r="Z5" s="6"/>
      <c r="AA5" s="6" t="s">
        <v>1502</v>
      </c>
      <c r="AB5" s="6"/>
      <c r="AC5" s="6" t="s">
        <v>1503</v>
      </c>
      <c r="AE5" s="1" t="s">
        <v>2136</v>
      </c>
    </row>
    <row r="6" spans="1:31" x14ac:dyDescent="0.35">
      <c r="A6" s="6" t="s">
        <v>8</v>
      </c>
      <c r="B6" s="6" t="s">
        <v>9</v>
      </c>
      <c r="C6" s="6" t="s">
        <v>10</v>
      </c>
      <c r="D6" s="6" t="s">
        <v>726</v>
      </c>
      <c r="E6" s="6" t="s">
        <v>1035</v>
      </c>
      <c r="F6" s="6">
        <v>12</v>
      </c>
      <c r="G6" s="6" t="s">
        <v>1036</v>
      </c>
      <c r="H6" s="6"/>
      <c r="I6" s="6" t="s">
        <v>2543</v>
      </c>
      <c r="J6" s="6"/>
      <c r="K6" s="6" t="s">
        <v>1504</v>
      </c>
      <c r="L6" s="6"/>
      <c r="M6" s="6"/>
      <c r="N6" s="11" t="s">
        <v>1347</v>
      </c>
      <c r="O6" s="12" t="s">
        <v>2404</v>
      </c>
      <c r="P6" s="12" t="s">
        <v>2405</v>
      </c>
      <c r="Q6" s="6"/>
      <c r="R6" s="6"/>
      <c r="S6" s="6" t="s">
        <v>1392</v>
      </c>
      <c r="T6" s="6" t="s">
        <v>1359</v>
      </c>
      <c r="U6" s="6" t="s">
        <v>1358</v>
      </c>
      <c r="V6" s="6" t="s">
        <v>1505</v>
      </c>
      <c r="W6" s="6" t="s">
        <v>1506</v>
      </c>
      <c r="X6" s="6" t="s">
        <v>1507</v>
      </c>
      <c r="Y6" s="6" t="s">
        <v>1508</v>
      </c>
      <c r="Z6" s="6"/>
      <c r="AA6" s="6" t="s">
        <v>2105</v>
      </c>
      <c r="AB6" s="6"/>
      <c r="AC6" s="6" t="s">
        <v>1463</v>
      </c>
      <c r="AE6" s="1" t="s">
        <v>2137</v>
      </c>
    </row>
    <row r="7" spans="1:31" ht="56" x14ac:dyDescent="0.35">
      <c r="A7" s="1" t="s">
        <v>231</v>
      </c>
      <c r="B7" s="1" t="s">
        <v>232</v>
      </c>
      <c r="C7" s="1" t="s">
        <v>233</v>
      </c>
      <c r="D7" s="1" t="s">
        <v>803</v>
      </c>
      <c r="E7" s="1" t="s">
        <v>1753</v>
      </c>
      <c r="F7" s="1">
        <v>978</v>
      </c>
      <c r="G7" s="1" t="s">
        <v>1754</v>
      </c>
      <c r="H7" s="6"/>
      <c r="I7" s="6" t="s">
        <v>1509</v>
      </c>
      <c r="J7" s="6"/>
      <c r="K7" s="6" t="s">
        <v>1510</v>
      </c>
      <c r="L7" s="6"/>
      <c r="N7" s="11" t="s">
        <v>1287</v>
      </c>
      <c r="O7" s="12" t="s">
        <v>2406</v>
      </c>
      <c r="P7" s="12" t="s">
        <v>2407</v>
      </c>
      <c r="Q7" s="6"/>
      <c r="R7" s="6"/>
      <c r="S7" s="6" t="s">
        <v>1511</v>
      </c>
      <c r="T7" s="6" t="s">
        <v>1428</v>
      </c>
      <c r="U7" s="6" t="s">
        <v>1360</v>
      </c>
      <c r="V7" s="6" t="s">
        <v>1512</v>
      </c>
      <c r="W7" s="6" t="s">
        <v>1393</v>
      </c>
      <c r="X7" s="6" t="s">
        <v>1513</v>
      </c>
      <c r="Y7" s="6" t="s">
        <v>1514</v>
      </c>
      <c r="Z7" s="6"/>
      <c r="AA7" s="6" t="s">
        <v>1515</v>
      </c>
      <c r="AB7" s="6"/>
      <c r="AC7" s="6" t="s">
        <v>1516</v>
      </c>
      <c r="AE7" s="1" t="s">
        <v>2133</v>
      </c>
    </row>
    <row r="8" spans="1:31" ht="28" x14ac:dyDescent="0.35">
      <c r="A8" s="6" t="s">
        <v>14</v>
      </c>
      <c r="B8" s="6" t="s">
        <v>15</v>
      </c>
      <c r="C8" s="6" t="s">
        <v>16</v>
      </c>
      <c r="D8" s="6" t="s">
        <v>728</v>
      </c>
      <c r="E8" s="6" t="s">
        <v>1525</v>
      </c>
      <c r="F8" s="6">
        <v>978</v>
      </c>
      <c r="G8" s="6" t="s">
        <v>1526</v>
      </c>
      <c r="H8" s="6"/>
      <c r="I8" s="6"/>
      <c r="J8" s="6"/>
      <c r="K8" s="6"/>
      <c r="L8" s="6"/>
      <c r="M8" s="6"/>
      <c r="N8" s="11" t="s">
        <v>1325</v>
      </c>
      <c r="O8" s="12" t="s">
        <v>2408</v>
      </c>
      <c r="P8" s="12" t="s">
        <v>2409</v>
      </c>
      <c r="Q8" s="6"/>
      <c r="R8" s="6"/>
      <c r="S8" s="6" t="s">
        <v>1429</v>
      </c>
      <c r="T8" s="6" t="s">
        <v>1430</v>
      </c>
      <c r="U8" s="6" t="s">
        <v>1361</v>
      </c>
      <c r="V8" s="6" t="s">
        <v>1519</v>
      </c>
      <c r="W8" s="6" t="s">
        <v>1520</v>
      </c>
      <c r="X8" s="6" t="s">
        <v>1521</v>
      </c>
      <c r="Y8" s="6" t="s">
        <v>1522</v>
      </c>
      <c r="Z8" s="6"/>
      <c r="AA8" s="6" t="s">
        <v>1523</v>
      </c>
      <c r="AB8" s="6"/>
      <c r="AC8" s="6" t="s">
        <v>1524</v>
      </c>
    </row>
    <row r="9" spans="1:31" ht="56" x14ac:dyDescent="0.35">
      <c r="A9" s="6" t="s">
        <v>17</v>
      </c>
      <c r="B9" s="6" t="s">
        <v>18</v>
      </c>
      <c r="C9" s="6" t="s">
        <v>19</v>
      </c>
      <c r="D9" s="6" t="s">
        <v>729</v>
      </c>
      <c r="E9" s="6" t="s">
        <v>981</v>
      </c>
      <c r="F9" s="6">
        <v>973</v>
      </c>
      <c r="G9" s="6" t="s">
        <v>982</v>
      </c>
      <c r="H9" s="6"/>
      <c r="I9" s="8" t="s">
        <v>1277</v>
      </c>
      <c r="J9" s="6"/>
      <c r="K9" s="6"/>
      <c r="L9" s="6"/>
      <c r="M9" s="6"/>
      <c r="N9" s="11" t="s">
        <v>1286</v>
      </c>
      <c r="O9" s="12" t="s">
        <v>2410</v>
      </c>
      <c r="P9" s="12" t="s">
        <v>2411</v>
      </c>
      <c r="Q9" s="6"/>
      <c r="R9" s="6"/>
      <c r="S9" s="6" t="s">
        <v>1527</v>
      </c>
      <c r="T9" s="6" t="s">
        <v>1433</v>
      </c>
      <c r="U9" s="6" t="s">
        <v>1362</v>
      </c>
      <c r="V9" s="6" t="s">
        <v>1528</v>
      </c>
      <c r="W9" s="6" t="s">
        <v>1529</v>
      </c>
      <c r="X9" s="6" t="s">
        <v>1431</v>
      </c>
      <c r="Y9" s="6" t="s">
        <v>1530</v>
      </c>
      <c r="Z9" s="6"/>
      <c r="AA9" s="6" t="s">
        <v>1531</v>
      </c>
      <c r="AB9" s="6"/>
      <c r="AC9" s="6"/>
    </row>
    <row r="10" spans="1:31" ht="56" x14ac:dyDescent="0.35">
      <c r="A10" s="6" t="s">
        <v>20</v>
      </c>
      <c r="B10" s="6" t="s">
        <v>21</v>
      </c>
      <c r="C10" s="6" t="s">
        <v>22</v>
      </c>
      <c r="D10" s="6" t="s">
        <v>730</v>
      </c>
      <c r="E10" s="6" t="s">
        <v>1170</v>
      </c>
      <c r="F10" s="6">
        <v>951</v>
      </c>
      <c r="G10" s="6" t="s">
        <v>1171</v>
      </c>
      <c r="H10" s="6"/>
      <c r="I10" s="7" t="s">
        <v>1532</v>
      </c>
      <c r="J10" s="7" t="s">
        <v>1533</v>
      </c>
      <c r="K10" s="14" t="s">
        <v>1534</v>
      </c>
      <c r="L10" s="6"/>
      <c r="M10" s="6"/>
      <c r="N10" s="11" t="s">
        <v>1329</v>
      </c>
      <c r="O10" s="12" t="s">
        <v>2412</v>
      </c>
      <c r="P10" s="12" t="s">
        <v>2413</v>
      </c>
      <c r="Q10" s="6"/>
      <c r="R10" s="6"/>
      <c r="S10" s="6" t="s">
        <v>1535</v>
      </c>
      <c r="T10" s="6" t="s">
        <v>1434</v>
      </c>
      <c r="U10" s="6" t="s">
        <v>1363</v>
      </c>
      <c r="V10" s="6" t="s">
        <v>1536</v>
      </c>
      <c r="W10" s="6" t="s">
        <v>1537</v>
      </c>
      <c r="X10" s="6" t="s">
        <v>1538</v>
      </c>
      <c r="Y10" s="6" t="s">
        <v>1539</v>
      </c>
      <c r="Z10" s="6"/>
      <c r="AA10" s="6"/>
      <c r="AB10" s="6"/>
      <c r="AC10" s="6"/>
    </row>
    <row r="11" spans="1:31" ht="56" x14ac:dyDescent="0.35">
      <c r="A11" s="6" t="s">
        <v>23</v>
      </c>
      <c r="B11" s="6" t="s">
        <v>24</v>
      </c>
      <c r="C11" s="6" t="s">
        <v>25</v>
      </c>
      <c r="D11" s="6" t="s">
        <v>731</v>
      </c>
      <c r="E11" s="6" t="s">
        <v>1544</v>
      </c>
      <c r="F11" s="6">
        <v>951</v>
      </c>
      <c r="G11" s="6" t="s">
        <v>1545</v>
      </c>
      <c r="H11" s="6"/>
      <c r="I11" s="15" t="s">
        <v>971</v>
      </c>
      <c r="J11" s="15">
        <v>784</v>
      </c>
      <c r="K11" s="16" t="s">
        <v>972</v>
      </c>
      <c r="L11" s="6"/>
      <c r="M11" s="6"/>
      <c r="N11" s="11" t="s">
        <v>1343</v>
      </c>
      <c r="O11" s="12" t="s">
        <v>2414</v>
      </c>
      <c r="P11" s="12" t="s">
        <v>2415</v>
      </c>
      <c r="Q11" s="6"/>
      <c r="R11" s="6"/>
      <c r="S11" s="6" t="s">
        <v>1435</v>
      </c>
      <c r="T11" s="6" t="s">
        <v>1436</v>
      </c>
      <c r="U11" s="6" t="s">
        <v>1364</v>
      </c>
      <c r="V11" s="6" t="s">
        <v>1540</v>
      </c>
      <c r="W11" s="6" t="s">
        <v>1541</v>
      </c>
      <c r="X11" s="6" t="s">
        <v>1542</v>
      </c>
      <c r="Y11" s="6" t="s">
        <v>1543</v>
      </c>
      <c r="Z11" s="6"/>
      <c r="AA11" s="6"/>
      <c r="AB11" s="6"/>
      <c r="AC11" s="6"/>
    </row>
    <row r="12" spans="1:31" ht="42" x14ac:dyDescent="0.35">
      <c r="A12" s="1" t="s">
        <v>441</v>
      </c>
      <c r="B12" s="1" t="s">
        <v>442</v>
      </c>
      <c r="C12" s="1" t="s">
        <v>443</v>
      </c>
      <c r="D12" s="1" t="s">
        <v>876</v>
      </c>
      <c r="E12" s="1" t="s">
        <v>1908</v>
      </c>
      <c r="F12" s="1">
        <v>532</v>
      </c>
      <c r="G12" s="1" t="s">
        <v>1909</v>
      </c>
      <c r="H12" s="6"/>
      <c r="I12" s="15" t="s">
        <v>1546</v>
      </c>
      <c r="J12" s="15">
        <v>971</v>
      </c>
      <c r="K12" s="16" t="s">
        <v>1547</v>
      </c>
      <c r="L12" s="6"/>
      <c r="M12" s="6"/>
      <c r="N12" s="11" t="s">
        <v>1306</v>
      </c>
      <c r="O12" s="12" t="s">
        <v>2416</v>
      </c>
      <c r="P12" s="12" t="s">
        <v>2417</v>
      </c>
      <c r="Q12" s="6"/>
      <c r="R12" s="6"/>
      <c r="S12" s="6" t="s">
        <v>1437</v>
      </c>
      <c r="T12" s="6" t="s">
        <v>1438</v>
      </c>
      <c r="U12" s="6" t="s">
        <v>1365</v>
      </c>
      <c r="V12" s="6" t="s">
        <v>1548</v>
      </c>
      <c r="W12" s="6" t="s">
        <v>1394</v>
      </c>
      <c r="X12" s="6" t="s">
        <v>1549</v>
      </c>
      <c r="Y12" s="6" t="s">
        <v>1550</v>
      </c>
      <c r="Z12" s="6"/>
      <c r="AA12" s="6"/>
      <c r="AB12" s="6"/>
      <c r="AC12" s="6"/>
    </row>
    <row r="13" spans="1:31" ht="42" x14ac:dyDescent="0.35">
      <c r="A13" s="1" t="s">
        <v>551</v>
      </c>
      <c r="B13" s="1" t="s">
        <v>552</v>
      </c>
      <c r="C13" s="1" t="s">
        <v>553</v>
      </c>
      <c r="D13" s="1" t="s">
        <v>914</v>
      </c>
      <c r="E13" s="1" t="s">
        <v>1980</v>
      </c>
      <c r="F13" s="1">
        <v>682</v>
      </c>
      <c r="G13" s="1" t="s">
        <v>1981</v>
      </c>
      <c r="H13" s="6"/>
      <c r="I13" s="15" t="s">
        <v>1551</v>
      </c>
      <c r="J13" s="15">
        <v>8</v>
      </c>
      <c r="K13" s="16" t="s">
        <v>1552</v>
      </c>
      <c r="L13" s="6"/>
      <c r="M13" s="6"/>
      <c r="N13" s="11" t="s">
        <v>1295</v>
      </c>
      <c r="O13" s="12" t="s">
        <v>2418</v>
      </c>
      <c r="P13" s="12" t="s">
        <v>2419</v>
      </c>
      <c r="Q13" s="6"/>
      <c r="R13" s="6"/>
      <c r="S13" s="6" t="s">
        <v>1439</v>
      </c>
      <c r="T13" s="6" t="s">
        <v>1440</v>
      </c>
      <c r="U13" s="6" t="s">
        <v>1366</v>
      </c>
      <c r="V13" s="6" t="s">
        <v>1553</v>
      </c>
      <c r="W13" s="6" t="s">
        <v>1554</v>
      </c>
      <c r="X13" s="6" t="s">
        <v>1555</v>
      </c>
      <c r="Y13" s="6" t="s">
        <v>1556</v>
      </c>
      <c r="Z13" s="6"/>
      <c r="AA13" s="6"/>
      <c r="AB13" s="6"/>
      <c r="AC13" s="6"/>
    </row>
    <row r="14" spans="1:31" ht="42" x14ac:dyDescent="0.35">
      <c r="A14" s="6" t="s">
        <v>26</v>
      </c>
      <c r="B14" s="6" t="s">
        <v>27</v>
      </c>
      <c r="C14" s="6" t="s">
        <v>28</v>
      </c>
      <c r="D14" s="6" t="s">
        <v>732</v>
      </c>
      <c r="E14" s="6" t="s">
        <v>983</v>
      </c>
      <c r="F14" s="6">
        <v>32</v>
      </c>
      <c r="G14" s="6" t="s">
        <v>984</v>
      </c>
      <c r="H14" s="6"/>
      <c r="I14" s="15" t="s">
        <v>1557</v>
      </c>
      <c r="J14" s="15">
        <v>51</v>
      </c>
      <c r="K14" s="16" t="s">
        <v>1558</v>
      </c>
      <c r="L14" s="6"/>
      <c r="M14" s="6"/>
      <c r="N14" s="11" t="s">
        <v>1299</v>
      </c>
      <c r="O14" s="12" t="s">
        <v>2420</v>
      </c>
      <c r="P14" s="12" t="s">
        <v>2421</v>
      </c>
      <c r="Q14" s="6"/>
      <c r="R14" s="6"/>
      <c r="S14" s="6" t="s">
        <v>1441</v>
      </c>
      <c r="T14" s="6" t="s">
        <v>1442</v>
      </c>
      <c r="U14" s="6" t="s">
        <v>1367</v>
      </c>
      <c r="V14" s="6" t="s">
        <v>1559</v>
      </c>
      <c r="W14" s="6" t="s">
        <v>1560</v>
      </c>
      <c r="X14" s="6" t="s">
        <v>1561</v>
      </c>
      <c r="Y14" s="6" t="s">
        <v>1562</v>
      </c>
      <c r="Z14" s="6"/>
      <c r="AA14" s="6"/>
      <c r="AB14" s="6"/>
      <c r="AC14" s="6"/>
    </row>
    <row r="15" spans="1:31" ht="42" x14ac:dyDescent="0.35">
      <c r="A15" s="6" t="s">
        <v>29</v>
      </c>
      <c r="B15" s="6" t="s">
        <v>30</v>
      </c>
      <c r="C15" s="6" t="s">
        <v>31</v>
      </c>
      <c r="D15" s="6" t="s">
        <v>733</v>
      </c>
      <c r="E15" s="6" t="s">
        <v>977</v>
      </c>
      <c r="F15" s="6">
        <v>51</v>
      </c>
      <c r="G15" s="6" t="s">
        <v>978</v>
      </c>
      <c r="H15" s="6"/>
      <c r="I15" s="15" t="s">
        <v>979</v>
      </c>
      <c r="J15" s="15">
        <v>532</v>
      </c>
      <c r="K15" s="16" t="s">
        <v>980</v>
      </c>
      <c r="L15" s="6"/>
      <c r="M15" s="6"/>
      <c r="N15" s="11" t="s">
        <v>1297</v>
      </c>
      <c r="O15" s="12" t="s">
        <v>2422</v>
      </c>
      <c r="P15" s="12" t="s">
        <v>2423</v>
      </c>
      <c r="Q15" s="6"/>
      <c r="R15" s="6"/>
      <c r="S15" s="6" t="s">
        <v>1564</v>
      </c>
      <c r="T15" s="6" t="s">
        <v>1369</v>
      </c>
      <c r="U15" s="6" t="s">
        <v>1368</v>
      </c>
      <c r="V15" s="6" t="s">
        <v>1565</v>
      </c>
      <c r="W15" s="6" t="s">
        <v>1566</v>
      </c>
      <c r="X15" s="6" t="s">
        <v>1567</v>
      </c>
      <c r="Y15" s="6" t="s">
        <v>1568</v>
      </c>
      <c r="Z15" s="6"/>
      <c r="AA15" s="6"/>
      <c r="AB15" s="6"/>
      <c r="AC15" s="6"/>
    </row>
    <row r="16" spans="1:31" ht="28" x14ac:dyDescent="0.35">
      <c r="A16" s="6" t="s">
        <v>32</v>
      </c>
      <c r="B16" s="6" t="s">
        <v>33</v>
      </c>
      <c r="C16" s="6" t="s">
        <v>34</v>
      </c>
      <c r="D16" s="6" t="s">
        <v>734</v>
      </c>
      <c r="E16" s="6" t="s">
        <v>987</v>
      </c>
      <c r="F16" s="6">
        <v>533</v>
      </c>
      <c r="G16" s="6" t="s">
        <v>988</v>
      </c>
      <c r="H16" s="6"/>
      <c r="I16" s="15" t="s">
        <v>1569</v>
      </c>
      <c r="J16" s="15">
        <v>973</v>
      </c>
      <c r="K16" s="16" t="s">
        <v>1570</v>
      </c>
      <c r="L16" s="6"/>
      <c r="M16" s="6"/>
      <c r="N16" s="11" t="s">
        <v>1328</v>
      </c>
      <c r="O16" s="12" t="s">
        <v>2424</v>
      </c>
      <c r="P16" s="12" t="s">
        <v>2425</v>
      </c>
      <c r="Q16" s="6"/>
      <c r="R16" s="6"/>
      <c r="S16" s="6" t="s">
        <v>1397</v>
      </c>
      <c r="T16" s="6" t="s">
        <v>1371</v>
      </c>
      <c r="U16" s="6" t="s">
        <v>1370</v>
      </c>
      <c r="V16" s="6" t="s">
        <v>1396</v>
      </c>
      <c r="W16" s="6" t="s">
        <v>1571</v>
      </c>
      <c r="X16" s="6" t="s">
        <v>1572</v>
      </c>
      <c r="Y16" s="6" t="s">
        <v>1573</v>
      </c>
      <c r="Z16" s="6"/>
      <c r="AA16" s="6"/>
      <c r="AB16" s="6"/>
      <c r="AC16" s="6"/>
    </row>
    <row r="17" spans="1:29" ht="28" x14ac:dyDescent="0.35">
      <c r="A17" s="6" t="s">
        <v>35</v>
      </c>
      <c r="B17" s="6" t="s">
        <v>36</v>
      </c>
      <c r="C17" s="6" t="s">
        <v>37</v>
      </c>
      <c r="D17" s="6" t="s">
        <v>735</v>
      </c>
      <c r="E17" s="6" t="s">
        <v>985</v>
      </c>
      <c r="F17" s="6">
        <v>36</v>
      </c>
      <c r="G17" s="6" t="s">
        <v>986</v>
      </c>
      <c r="H17" s="6"/>
      <c r="I17" s="15" t="s">
        <v>1576</v>
      </c>
      <c r="J17" s="15">
        <v>32</v>
      </c>
      <c r="K17" s="16" t="s">
        <v>1577</v>
      </c>
      <c r="L17" s="6"/>
      <c r="M17" s="6"/>
      <c r="N17" s="11" t="s">
        <v>1330</v>
      </c>
      <c r="O17" s="12" t="s">
        <v>2426</v>
      </c>
      <c r="P17" s="12" t="s">
        <v>2427</v>
      </c>
      <c r="Q17" s="6"/>
      <c r="R17" s="6"/>
      <c r="S17" s="6" t="s">
        <v>1415</v>
      </c>
      <c r="T17" s="6" t="s">
        <v>1443</v>
      </c>
      <c r="U17" s="6" t="s">
        <v>1372</v>
      </c>
      <c r="V17" s="6" t="s">
        <v>1398</v>
      </c>
      <c r="W17" s="6" t="s">
        <v>1399</v>
      </c>
      <c r="X17" s="6" t="s">
        <v>1414</v>
      </c>
      <c r="Y17" s="6" t="s">
        <v>1578</v>
      </c>
      <c r="Z17" s="6"/>
      <c r="AA17" s="6"/>
      <c r="AB17" s="6"/>
      <c r="AC17" s="6"/>
    </row>
    <row r="18" spans="1:29" ht="28" x14ac:dyDescent="0.35">
      <c r="A18" s="6" t="s">
        <v>38</v>
      </c>
      <c r="B18" s="6" t="s">
        <v>39</v>
      </c>
      <c r="C18" s="6" t="s">
        <v>40</v>
      </c>
      <c r="D18" s="6" t="s">
        <v>736</v>
      </c>
      <c r="E18" s="6" t="s">
        <v>1574</v>
      </c>
      <c r="F18" s="6">
        <v>978</v>
      </c>
      <c r="G18" s="6" t="s">
        <v>1575</v>
      </c>
      <c r="H18" s="6"/>
      <c r="I18" s="15" t="s">
        <v>1579</v>
      </c>
      <c r="J18" s="15">
        <v>36</v>
      </c>
      <c r="K18" s="16" t="s">
        <v>1580</v>
      </c>
      <c r="L18" s="6"/>
      <c r="M18" s="6"/>
      <c r="N18" s="11" t="s">
        <v>1300</v>
      </c>
      <c r="O18" s="12" t="s">
        <v>2428</v>
      </c>
      <c r="P18" s="12" t="s">
        <v>2429</v>
      </c>
      <c r="Q18" s="6"/>
      <c r="R18" s="6"/>
      <c r="S18" s="6" t="s">
        <v>1416</v>
      </c>
      <c r="T18" s="6" t="s">
        <v>1444</v>
      </c>
      <c r="U18" s="6" t="s">
        <v>1373</v>
      </c>
      <c r="V18" s="6" t="s">
        <v>1581</v>
      </c>
      <c r="W18" s="6" t="s">
        <v>1582</v>
      </c>
      <c r="X18" s="6" t="s">
        <v>1583</v>
      </c>
      <c r="Y18" s="6" t="s">
        <v>1584</v>
      </c>
      <c r="Z18" s="6"/>
      <c r="AA18" s="6"/>
      <c r="AB18" s="6"/>
      <c r="AC18" s="6"/>
    </row>
    <row r="19" spans="1:29" ht="28" x14ac:dyDescent="0.35">
      <c r="A19" s="6" t="s">
        <v>41</v>
      </c>
      <c r="B19" s="6" t="s">
        <v>42</v>
      </c>
      <c r="C19" s="6" t="s">
        <v>43</v>
      </c>
      <c r="D19" s="6" t="s">
        <v>737</v>
      </c>
      <c r="E19" s="6" t="s">
        <v>989</v>
      </c>
      <c r="F19" s="6">
        <v>944</v>
      </c>
      <c r="G19" s="6" t="s">
        <v>990</v>
      </c>
      <c r="H19" s="6"/>
      <c r="I19" s="15" t="s">
        <v>1585</v>
      </c>
      <c r="J19" s="15">
        <v>533</v>
      </c>
      <c r="K19" s="16" t="s">
        <v>1586</v>
      </c>
      <c r="L19" s="6"/>
      <c r="M19" s="6"/>
      <c r="N19" s="11" t="s">
        <v>1318</v>
      </c>
      <c r="O19" s="12" t="s">
        <v>2430</v>
      </c>
      <c r="P19" s="12" t="s">
        <v>2431</v>
      </c>
      <c r="Q19" s="6"/>
      <c r="R19" s="6"/>
      <c r="S19" s="6" t="s">
        <v>1417</v>
      </c>
      <c r="T19" s="6" t="s">
        <v>1445</v>
      </c>
      <c r="U19" s="6" t="s">
        <v>1374</v>
      </c>
      <c r="V19" s="6" t="s">
        <v>1587</v>
      </c>
      <c r="W19" s="6" t="s">
        <v>1588</v>
      </c>
      <c r="X19" s="6" t="s">
        <v>1589</v>
      </c>
      <c r="Y19" s="6" t="s">
        <v>1590</v>
      </c>
      <c r="Z19" s="6"/>
      <c r="AA19" s="6"/>
      <c r="AB19" s="6"/>
      <c r="AC19" s="6"/>
    </row>
    <row r="20" spans="1:29" ht="28" x14ac:dyDescent="0.35">
      <c r="A20" s="6" t="s">
        <v>44</v>
      </c>
      <c r="B20" s="6" t="s">
        <v>45</v>
      </c>
      <c r="C20" s="6" t="s">
        <v>46</v>
      </c>
      <c r="D20" s="6" t="s">
        <v>738</v>
      </c>
      <c r="E20" s="6" t="s">
        <v>1008</v>
      </c>
      <c r="F20" s="6">
        <v>44</v>
      </c>
      <c r="G20" s="6" t="s">
        <v>1009</v>
      </c>
      <c r="H20" s="6"/>
      <c r="I20" s="15" t="s">
        <v>1591</v>
      </c>
      <c r="J20" s="15">
        <v>944</v>
      </c>
      <c r="K20" s="16" t="s">
        <v>1592</v>
      </c>
      <c r="L20" s="6"/>
      <c r="M20" s="6"/>
      <c r="N20" s="11" t="s">
        <v>1301</v>
      </c>
      <c r="O20" s="12" t="s">
        <v>2432</v>
      </c>
      <c r="P20" s="12" t="s">
        <v>2433</v>
      </c>
      <c r="Q20" s="6"/>
      <c r="R20" s="6"/>
      <c r="S20" s="6" t="s">
        <v>1593</v>
      </c>
      <c r="T20" s="6" t="s">
        <v>1446</v>
      </c>
      <c r="U20" s="6" t="s">
        <v>1375</v>
      </c>
      <c r="V20" s="6" t="s">
        <v>1594</v>
      </c>
      <c r="W20" s="6" t="s">
        <v>1595</v>
      </c>
      <c r="X20" s="6" t="s">
        <v>1418</v>
      </c>
      <c r="Y20" s="6" t="s">
        <v>1596</v>
      </c>
      <c r="Z20" s="6"/>
      <c r="AA20" s="6"/>
      <c r="AB20" s="6"/>
      <c r="AC20" s="6"/>
    </row>
    <row r="21" spans="1:29" ht="28" x14ac:dyDescent="0.35">
      <c r="A21" s="6" t="s">
        <v>47</v>
      </c>
      <c r="B21" s="6" t="s">
        <v>48</v>
      </c>
      <c r="C21" s="6" t="s">
        <v>49</v>
      </c>
      <c r="D21" s="6" t="s">
        <v>739</v>
      </c>
      <c r="E21" s="6" t="s">
        <v>997</v>
      </c>
      <c r="F21" s="6">
        <v>48</v>
      </c>
      <c r="G21" s="6" t="s">
        <v>998</v>
      </c>
      <c r="H21" s="6"/>
      <c r="I21" s="15" t="s">
        <v>991</v>
      </c>
      <c r="J21" s="15">
        <v>977</v>
      </c>
      <c r="K21" s="16" t="s">
        <v>992</v>
      </c>
      <c r="L21" s="6"/>
      <c r="M21" s="6"/>
      <c r="N21" s="11" t="s">
        <v>1313</v>
      </c>
      <c r="O21" s="12" t="s">
        <v>2434</v>
      </c>
      <c r="P21" s="12" t="s">
        <v>2435</v>
      </c>
      <c r="Q21" s="6"/>
      <c r="R21" s="6"/>
      <c r="S21" s="6" t="s">
        <v>1419</v>
      </c>
      <c r="T21" s="6" t="s">
        <v>1447</v>
      </c>
      <c r="U21" s="6" t="s">
        <v>1376</v>
      </c>
      <c r="V21" s="6" t="s">
        <v>1597</v>
      </c>
      <c r="W21" s="6" t="s">
        <v>1598</v>
      </c>
      <c r="X21" s="6" t="s">
        <v>1599</v>
      </c>
      <c r="Y21" s="6" t="s">
        <v>1600</v>
      </c>
      <c r="Z21" s="6"/>
      <c r="AA21" s="6"/>
      <c r="AB21" s="6"/>
      <c r="AC21" s="6"/>
    </row>
    <row r="22" spans="1:29" ht="28" x14ac:dyDescent="0.35">
      <c r="A22" s="6" t="s">
        <v>50</v>
      </c>
      <c r="B22" s="6" t="s">
        <v>51</v>
      </c>
      <c r="C22" s="6" t="s">
        <v>52</v>
      </c>
      <c r="D22" s="6" t="s">
        <v>740</v>
      </c>
      <c r="E22" s="6" t="s">
        <v>994</v>
      </c>
      <c r="F22" s="6">
        <v>50</v>
      </c>
      <c r="G22" s="6" t="s">
        <v>995</v>
      </c>
      <c r="H22" s="6"/>
      <c r="I22" s="15" t="s">
        <v>1601</v>
      </c>
      <c r="J22" s="15">
        <v>52</v>
      </c>
      <c r="K22" s="16" t="s">
        <v>1602</v>
      </c>
      <c r="L22" s="6"/>
      <c r="M22" s="6"/>
      <c r="N22" s="11" t="s">
        <v>1342</v>
      </c>
      <c r="O22" s="12" t="s">
        <v>2436</v>
      </c>
      <c r="P22" s="12" t="s">
        <v>2437</v>
      </c>
      <c r="Q22" s="6"/>
      <c r="R22" s="6"/>
      <c r="S22" s="6" t="s">
        <v>1448</v>
      </c>
      <c r="T22" s="6" t="s">
        <v>1449</v>
      </c>
      <c r="U22" s="6" t="s">
        <v>1377</v>
      </c>
      <c r="V22" s="6" t="s">
        <v>1603</v>
      </c>
      <c r="W22" s="6" t="s">
        <v>1604</v>
      </c>
      <c r="X22" s="6" t="s">
        <v>1605</v>
      </c>
      <c r="Y22" s="6" t="s">
        <v>1420</v>
      </c>
      <c r="Z22" s="6"/>
      <c r="AA22" s="6"/>
      <c r="AB22" s="6"/>
      <c r="AC22" s="6"/>
    </row>
    <row r="23" spans="1:29" ht="28" x14ac:dyDescent="0.35">
      <c r="A23" s="6" t="s">
        <v>53</v>
      </c>
      <c r="B23" s="6" t="s">
        <v>54</v>
      </c>
      <c r="C23" s="6" t="s">
        <v>55</v>
      </c>
      <c r="D23" s="6" t="s">
        <v>741</v>
      </c>
      <c r="E23" s="6" t="s">
        <v>993</v>
      </c>
      <c r="F23" s="6">
        <v>52</v>
      </c>
      <c r="G23" s="6" t="s">
        <v>1176</v>
      </c>
      <c r="H23" s="6"/>
      <c r="I23" s="15" t="s">
        <v>1606</v>
      </c>
      <c r="J23" s="15">
        <v>50</v>
      </c>
      <c r="K23" s="16" t="s">
        <v>1607</v>
      </c>
      <c r="L23" s="6"/>
      <c r="M23" s="6"/>
      <c r="N23" s="11" t="s">
        <v>1333</v>
      </c>
      <c r="O23" s="12" t="s">
        <v>2438</v>
      </c>
      <c r="P23" s="12" t="s">
        <v>2439</v>
      </c>
      <c r="Q23" s="6"/>
      <c r="R23" s="6"/>
      <c r="S23" s="6" t="s">
        <v>1450</v>
      </c>
      <c r="T23" s="6" t="s">
        <v>1451</v>
      </c>
      <c r="U23" s="6" t="s">
        <v>1378</v>
      </c>
      <c r="V23" s="6" t="s">
        <v>1608</v>
      </c>
      <c r="W23" s="6" t="s">
        <v>1609</v>
      </c>
      <c r="X23" s="6" t="s">
        <v>1610</v>
      </c>
      <c r="Y23" s="6" t="s">
        <v>1611</v>
      </c>
      <c r="Z23" s="6"/>
      <c r="AA23" s="6"/>
      <c r="AB23" s="6"/>
      <c r="AC23" s="6"/>
    </row>
    <row r="24" spans="1:29" ht="42" x14ac:dyDescent="0.35">
      <c r="A24" s="6" t="s">
        <v>56</v>
      </c>
      <c r="B24" s="6" t="s">
        <v>57</v>
      </c>
      <c r="C24" s="6" t="s">
        <v>58</v>
      </c>
      <c r="D24" s="6" t="s">
        <v>742</v>
      </c>
      <c r="E24" s="6" t="s">
        <v>1180</v>
      </c>
      <c r="F24" s="6">
        <v>974</v>
      </c>
      <c r="G24" s="6" t="s">
        <v>1181</v>
      </c>
      <c r="H24" s="6"/>
      <c r="I24" s="15" t="s">
        <v>996</v>
      </c>
      <c r="J24" s="15">
        <v>975</v>
      </c>
      <c r="K24" s="16" t="s">
        <v>1177</v>
      </c>
      <c r="L24" s="6"/>
      <c r="M24" s="6"/>
      <c r="N24" s="11" t="s">
        <v>1305</v>
      </c>
      <c r="O24" s="12" t="s">
        <v>2440</v>
      </c>
      <c r="P24" s="12" t="s">
        <v>2441</v>
      </c>
      <c r="Q24" s="6"/>
      <c r="R24" s="6"/>
      <c r="S24" s="6" t="s">
        <v>1422</v>
      </c>
      <c r="T24" s="6" t="s">
        <v>1452</v>
      </c>
      <c r="U24" s="6" t="s">
        <v>1379</v>
      </c>
      <c r="V24" s="6" t="s">
        <v>1614</v>
      </c>
      <c r="W24" s="6" t="s">
        <v>1615</v>
      </c>
      <c r="X24" s="6" t="s">
        <v>1616</v>
      </c>
      <c r="Y24" s="6" t="s">
        <v>1617</v>
      </c>
      <c r="Z24" s="6"/>
      <c r="AA24" s="6"/>
      <c r="AB24" s="6"/>
      <c r="AC24" s="6"/>
    </row>
    <row r="25" spans="1:29" ht="28" x14ac:dyDescent="0.35">
      <c r="A25" s="6" t="s">
        <v>59</v>
      </c>
      <c r="B25" s="6" t="s">
        <v>60</v>
      </c>
      <c r="C25" s="6" t="s">
        <v>61</v>
      </c>
      <c r="D25" s="6" t="s">
        <v>743</v>
      </c>
      <c r="E25" s="6" t="s">
        <v>1612</v>
      </c>
      <c r="F25" s="6">
        <v>978</v>
      </c>
      <c r="G25" s="6" t="s">
        <v>1613</v>
      </c>
      <c r="H25" s="6"/>
      <c r="I25" s="15" t="s">
        <v>1618</v>
      </c>
      <c r="J25" s="15">
        <v>48</v>
      </c>
      <c r="K25" s="16" t="s">
        <v>1619</v>
      </c>
      <c r="L25" s="6"/>
      <c r="M25" s="6"/>
      <c r="N25" s="11" t="s">
        <v>1311</v>
      </c>
      <c r="O25" s="12" t="s">
        <v>2442</v>
      </c>
      <c r="P25" s="12" t="s">
        <v>2443</v>
      </c>
      <c r="Q25" s="6"/>
      <c r="R25" s="6"/>
      <c r="S25" s="6" t="s">
        <v>1423</v>
      </c>
      <c r="T25" s="6" t="s">
        <v>1453</v>
      </c>
      <c r="U25" s="6" t="s">
        <v>1380</v>
      </c>
      <c r="V25" s="6" t="s">
        <v>1620</v>
      </c>
      <c r="W25" s="6" t="s">
        <v>1621</v>
      </c>
      <c r="X25" s="6" t="s">
        <v>1622</v>
      </c>
      <c r="Y25" s="6" t="s">
        <v>1623</v>
      </c>
      <c r="Z25" s="6"/>
      <c r="AA25" s="6"/>
      <c r="AB25" s="6"/>
      <c r="AC25" s="6"/>
    </row>
    <row r="26" spans="1:29" ht="42" x14ac:dyDescent="0.35">
      <c r="A26" s="6" t="s">
        <v>62</v>
      </c>
      <c r="B26" s="6" t="s">
        <v>63</v>
      </c>
      <c r="C26" s="6" t="s">
        <v>64</v>
      </c>
      <c r="D26" s="6" t="s">
        <v>744</v>
      </c>
      <c r="E26" s="6" t="s">
        <v>1012</v>
      </c>
      <c r="F26" s="6">
        <v>84</v>
      </c>
      <c r="G26" s="6" t="s">
        <v>1013</v>
      </c>
      <c r="H26" s="6"/>
      <c r="I26" s="15" t="s">
        <v>999</v>
      </c>
      <c r="J26" s="15">
        <v>108</v>
      </c>
      <c r="K26" s="16" t="s">
        <v>1000</v>
      </c>
      <c r="L26" s="6"/>
      <c r="M26" s="6"/>
      <c r="N26" s="11" t="s">
        <v>1346</v>
      </c>
      <c r="O26" s="12" t="s">
        <v>2444</v>
      </c>
      <c r="P26" s="12" t="s">
        <v>2445</v>
      </c>
      <c r="Q26" s="6"/>
      <c r="R26" s="6"/>
      <c r="S26" s="6" t="s">
        <v>1424</v>
      </c>
      <c r="T26" s="6" t="s">
        <v>1454</v>
      </c>
      <c r="U26" s="6" t="s">
        <v>1381</v>
      </c>
      <c r="V26" s="6" t="s">
        <v>1624</v>
      </c>
      <c r="W26" s="6" t="s">
        <v>1400</v>
      </c>
      <c r="X26" s="6" t="s">
        <v>1625</v>
      </c>
      <c r="Y26" s="6" t="s">
        <v>1626</v>
      </c>
      <c r="Z26" s="6"/>
      <c r="AA26" s="6"/>
      <c r="AB26" s="6"/>
      <c r="AC26" s="6"/>
    </row>
    <row r="27" spans="1:29" ht="42" x14ac:dyDescent="0.35">
      <c r="A27" s="6" t="s">
        <v>65</v>
      </c>
      <c r="B27" s="6" t="s">
        <v>66</v>
      </c>
      <c r="C27" s="6" t="s">
        <v>67</v>
      </c>
      <c r="D27" s="6" t="s">
        <v>745</v>
      </c>
      <c r="E27" s="6" t="s">
        <v>1172</v>
      </c>
      <c r="F27" s="6">
        <v>952</v>
      </c>
      <c r="G27" s="6" t="s">
        <v>1265</v>
      </c>
      <c r="H27" s="6"/>
      <c r="I27" s="15" t="s">
        <v>1627</v>
      </c>
      <c r="J27" s="15">
        <v>60</v>
      </c>
      <c r="K27" s="16" t="s">
        <v>1628</v>
      </c>
      <c r="L27" s="6"/>
      <c r="M27" s="6"/>
      <c r="N27" s="11" t="s">
        <v>1296</v>
      </c>
      <c r="O27" s="12" t="s">
        <v>2446</v>
      </c>
      <c r="P27" s="12" t="s">
        <v>2447</v>
      </c>
      <c r="Q27" s="6"/>
      <c r="R27" s="6"/>
      <c r="S27" s="6" t="s">
        <v>1421</v>
      </c>
      <c r="T27" s="6" t="s">
        <v>1455</v>
      </c>
      <c r="U27" s="6" t="s">
        <v>1382</v>
      </c>
      <c r="V27" s="6" t="s">
        <v>1629</v>
      </c>
      <c r="W27" s="6" t="s">
        <v>1630</v>
      </c>
      <c r="X27" s="6" t="s">
        <v>1631</v>
      </c>
      <c r="Y27" s="6" t="s">
        <v>1632</v>
      </c>
      <c r="Z27" s="6"/>
      <c r="AA27" s="6"/>
      <c r="AB27" s="6"/>
      <c r="AC27" s="6"/>
    </row>
    <row r="28" spans="1:29" ht="28" x14ac:dyDescent="0.35">
      <c r="A28" s="6" t="s">
        <v>68</v>
      </c>
      <c r="B28" s="6" t="s">
        <v>69</v>
      </c>
      <c r="C28" s="6" t="s">
        <v>70</v>
      </c>
      <c r="D28" s="6" t="s">
        <v>746</v>
      </c>
      <c r="E28" s="6" t="s">
        <v>1001</v>
      </c>
      <c r="F28" s="6">
        <v>60</v>
      </c>
      <c r="G28" s="6" t="s">
        <v>1002</v>
      </c>
      <c r="H28" s="6"/>
      <c r="I28" s="15" t="s">
        <v>1003</v>
      </c>
      <c r="J28" s="15">
        <v>96</v>
      </c>
      <c r="K28" s="16" t="s">
        <v>1004</v>
      </c>
      <c r="L28" s="6"/>
      <c r="M28" s="6"/>
      <c r="N28" s="11" t="s">
        <v>1345</v>
      </c>
      <c r="O28" s="12" t="s">
        <v>2448</v>
      </c>
      <c r="P28" s="12" t="s">
        <v>2449</v>
      </c>
      <c r="Q28" s="6"/>
      <c r="R28" s="6"/>
      <c r="S28" s="6" t="s">
        <v>1401</v>
      </c>
      <c r="T28" s="6" t="s">
        <v>2102</v>
      </c>
      <c r="U28" s="6" t="s">
        <v>1383</v>
      </c>
      <c r="V28" s="6" t="s">
        <v>1634</v>
      </c>
      <c r="W28" s="6" t="s">
        <v>2103</v>
      </c>
      <c r="X28" s="6" t="s">
        <v>2104</v>
      </c>
      <c r="Y28" s="6" t="s">
        <v>2103</v>
      </c>
      <c r="Z28" s="6"/>
      <c r="AA28" s="6"/>
      <c r="AB28" s="6"/>
      <c r="AC28" s="6"/>
    </row>
    <row r="29" spans="1:29" ht="28" x14ac:dyDescent="0.35">
      <c r="A29" s="6" t="s">
        <v>71</v>
      </c>
      <c r="B29" s="6" t="s">
        <v>72</v>
      </c>
      <c r="C29" s="6" t="s">
        <v>73</v>
      </c>
      <c r="D29" s="6" t="s">
        <v>747</v>
      </c>
      <c r="E29" s="6" t="s">
        <v>1633</v>
      </c>
      <c r="F29" s="6">
        <v>64</v>
      </c>
      <c r="G29" s="6" t="s">
        <v>2092</v>
      </c>
      <c r="H29" s="6"/>
      <c r="I29" s="15" t="s">
        <v>1635</v>
      </c>
      <c r="J29" s="15">
        <v>68</v>
      </c>
      <c r="K29" s="16" t="s">
        <v>1636</v>
      </c>
      <c r="L29" s="6"/>
      <c r="M29" s="6"/>
      <c r="N29" s="11" t="s">
        <v>1317</v>
      </c>
      <c r="O29" s="12" t="s">
        <v>2450</v>
      </c>
      <c r="P29" s="12" t="s">
        <v>2451</v>
      </c>
      <c r="Q29" s="6"/>
      <c r="R29" s="6"/>
      <c r="S29" s="6" t="s">
        <v>1402</v>
      </c>
      <c r="T29" s="6" t="s">
        <v>1385</v>
      </c>
      <c r="U29" s="6" t="s">
        <v>1384</v>
      </c>
      <c r="V29" s="6" t="s">
        <v>1637</v>
      </c>
      <c r="W29" s="6" t="s">
        <v>1638</v>
      </c>
      <c r="X29" s="6" t="s">
        <v>1639</v>
      </c>
      <c r="Y29" s="6" t="s">
        <v>1640</v>
      </c>
      <c r="Z29" s="6"/>
      <c r="AA29" s="6"/>
      <c r="AB29" s="6"/>
      <c r="AC29" s="6"/>
    </row>
    <row r="30" spans="1:29" ht="28" x14ac:dyDescent="0.35">
      <c r="A30" s="6" t="s">
        <v>74</v>
      </c>
      <c r="B30" s="6" t="s">
        <v>75</v>
      </c>
      <c r="C30" s="6" t="s">
        <v>76</v>
      </c>
      <c r="D30" s="6" t="s">
        <v>748</v>
      </c>
      <c r="E30" s="6" t="s">
        <v>1005</v>
      </c>
      <c r="F30" s="6">
        <v>68</v>
      </c>
      <c r="G30" s="6" t="s">
        <v>1178</v>
      </c>
      <c r="H30" s="6"/>
      <c r="I30" s="15" t="s">
        <v>1006</v>
      </c>
      <c r="J30" s="15">
        <v>986</v>
      </c>
      <c r="K30" s="16" t="s">
        <v>1007</v>
      </c>
      <c r="L30" s="6"/>
      <c r="M30" s="6"/>
      <c r="N30" s="11" t="s">
        <v>1290</v>
      </c>
      <c r="O30" s="12" t="s">
        <v>2452</v>
      </c>
      <c r="P30" s="12" t="s">
        <v>2453</v>
      </c>
      <c r="Q30" s="6"/>
      <c r="R30" s="6"/>
      <c r="S30" s="6" t="s">
        <v>1643</v>
      </c>
      <c r="T30" s="6" t="s">
        <v>1644</v>
      </c>
      <c r="U30" s="6" t="s">
        <v>1645</v>
      </c>
      <c r="V30" s="6" t="s">
        <v>1646</v>
      </c>
      <c r="W30" s="6" t="s">
        <v>1647</v>
      </c>
      <c r="X30" s="6" t="s">
        <v>1648</v>
      </c>
      <c r="Y30" s="6" t="s">
        <v>1649</v>
      </c>
      <c r="Z30" s="6"/>
      <c r="AA30" s="6"/>
      <c r="AB30" s="6"/>
      <c r="AC30" s="6"/>
    </row>
    <row r="31" spans="1:29" ht="28" x14ac:dyDescent="0.35">
      <c r="A31" s="6" t="s">
        <v>77</v>
      </c>
      <c r="B31" s="6" t="s">
        <v>78</v>
      </c>
      <c r="C31" s="6" t="s">
        <v>79</v>
      </c>
      <c r="D31" s="6" t="s">
        <v>749</v>
      </c>
      <c r="E31" s="6" t="s">
        <v>1641</v>
      </c>
      <c r="F31" s="6">
        <v>977</v>
      </c>
      <c r="G31" s="6" t="s">
        <v>1642</v>
      </c>
      <c r="H31" s="6"/>
      <c r="I31" s="15" t="s">
        <v>1650</v>
      </c>
      <c r="J31" s="15">
        <v>44</v>
      </c>
      <c r="K31" s="16" t="s">
        <v>1651</v>
      </c>
      <c r="L31" s="6"/>
      <c r="M31" s="6"/>
      <c r="N31" s="11" t="s">
        <v>1307</v>
      </c>
      <c r="O31" s="12" t="s">
        <v>2454</v>
      </c>
      <c r="P31" s="12" t="s">
        <v>2455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x14ac:dyDescent="0.35">
      <c r="A32" s="6" t="s">
        <v>80</v>
      </c>
      <c r="B32" s="6" t="s">
        <v>81</v>
      </c>
      <c r="C32" s="6" t="s">
        <v>82</v>
      </c>
      <c r="D32" s="6" t="s">
        <v>750</v>
      </c>
      <c r="E32" s="6" t="s">
        <v>1010</v>
      </c>
      <c r="F32" s="6">
        <v>72</v>
      </c>
      <c r="G32" s="6" t="s">
        <v>1011</v>
      </c>
      <c r="H32" s="6"/>
      <c r="I32" s="15" t="s">
        <v>1654</v>
      </c>
      <c r="J32" s="15">
        <v>64</v>
      </c>
      <c r="K32" s="16" t="s">
        <v>2092</v>
      </c>
      <c r="L32" s="6"/>
      <c r="M32" s="6"/>
      <c r="N32" s="11" t="s">
        <v>1309</v>
      </c>
      <c r="O32" s="12" t="s">
        <v>2456</v>
      </c>
      <c r="P32" s="12" t="s">
        <v>2457</v>
      </c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x14ac:dyDescent="0.35">
      <c r="A33" s="6" t="s">
        <v>83</v>
      </c>
      <c r="B33" s="6" t="s">
        <v>84</v>
      </c>
      <c r="C33" s="6" t="s">
        <v>85</v>
      </c>
      <c r="D33" s="6" t="s">
        <v>751</v>
      </c>
      <c r="E33" s="6" t="s">
        <v>1652</v>
      </c>
      <c r="F33" s="6">
        <v>986</v>
      </c>
      <c r="G33" s="6" t="s">
        <v>1653</v>
      </c>
      <c r="H33" s="6"/>
      <c r="I33" s="15" t="s">
        <v>1657</v>
      </c>
      <c r="J33" s="15">
        <v>72</v>
      </c>
      <c r="K33" s="16" t="s">
        <v>1658</v>
      </c>
      <c r="L33" s="6"/>
      <c r="M33" s="6"/>
      <c r="N33" s="11" t="s">
        <v>1334</v>
      </c>
      <c r="O33" s="12" t="s">
        <v>2458</v>
      </c>
      <c r="P33" s="12" t="s">
        <v>2459</v>
      </c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x14ac:dyDescent="0.35">
      <c r="A34" s="6" t="s">
        <v>94</v>
      </c>
      <c r="B34" s="6" t="s">
        <v>95</v>
      </c>
      <c r="C34" s="6" t="s">
        <v>96</v>
      </c>
      <c r="D34" s="6" t="s">
        <v>755</v>
      </c>
      <c r="E34" s="6" t="s">
        <v>1667</v>
      </c>
      <c r="F34" s="6">
        <v>975</v>
      </c>
      <c r="G34" s="6" t="s">
        <v>1668</v>
      </c>
      <c r="H34" s="6"/>
      <c r="I34" s="15" t="s">
        <v>1661</v>
      </c>
      <c r="J34" s="15">
        <v>974</v>
      </c>
      <c r="K34" s="16" t="s">
        <v>1662</v>
      </c>
      <c r="L34" s="6"/>
      <c r="M34" s="6"/>
      <c r="N34" s="11" t="s">
        <v>1340</v>
      </c>
      <c r="O34" s="12" t="s">
        <v>2460</v>
      </c>
      <c r="P34" s="12" t="s">
        <v>2461</v>
      </c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x14ac:dyDescent="0.35">
      <c r="A35" s="6" t="s">
        <v>97</v>
      </c>
      <c r="B35" s="6" t="s">
        <v>98</v>
      </c>
      <c r="C35" s="6" t="s">
        <v>99</v>
      </c>
      <c r="D35" s="6" t="s">
        <v>756</v>
      </c>
      <c r="E35" s="6" t="s">
        <v>1669</v>
      </c>
      <c r="F35" s="6">
        <v>952</v>
      </c>
      <c r="G35" s="6" t="s">
        <v>1670</v>
      </c>
      <c r="H35" s="6"/>
      <c r="I35" s="15" t="s">
        <v>1665</v>
      </c>
      <c r="J35" s="15">
        <v>84</v>
      </c>
      <c r="K35" s="16" t="s">
        <v>1666</v>
      </c>
      <c r="L35" s="6"/>
      <c r="M35" s="6"/>
      <c r="N35" s="11" t="s">
        <v>1341</v>
      </c>
      <c r="O35" s="12" t="s">
        <v>2462</v>
      </c>
      <c r="P35" s="12" t="s">
        <v>2463</v>
      </c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ht="28" x14ac:dyDescent="0.35">
      <c r="A36" s="6" t="s">
        <v>100</v>
      </c>
      <c r="B36" s="6" t="s">
        <v>101</v>
      </c>
      <c r="C36" s="6" t="s">
        <v>102</v>
      </c>
      <c r="D36" s="6" t="s">
        <v>757</v>
      </c>
      <c r="E36" s="6" t="s">
        <v>1671</v>
      </c>
      <c r="F36" s="6">
        <v>108</v>
      </c>
      <c r="G36" s="6" t="s">
        <v>1672</v>
      </c>
      <c r="H36" s="6"/>
      <c r="I36" s="15" t="s">
        <v>1014</v>
      </c>
      <c r="J36" s="15">
        <v>124</v>
      </c>
      <c r="K36" s="16" t="s">
        <v>1015</v>
      </c>
      <c r="L36" s="6"/>
      <c r="M36" s="6"/>
      <c r="N36" s="11" t="s">
        <v>1335</v>
      </c>
      <c r="O36" s="12" t="s">
        <v>2464</v>
      </c>
      <c r="P36" s="12" t="s">
        <v>2465</v>
      </c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x14ac:dyDescent="0.35">
      <c r="A37" s="6" t="s">
        <v>103</v>
      </c>
      <c r="B37" s="6" t="s">
        <v>104</v>
      </c>
      <c r="C37" s="6" t="s">
        <v>105</v>
      </c>
      <c r="D37" s="6" t="s">
        <v>758</v>
      </c>
      <c r="E37" s="6" t="s">
        <v>1081</v>
      </c>
      <c r="F37" s="6">
        <v>116</v>
      </c>
      <c r="G37" s="6" t="s">
        <v>1206</v>
      </c>
      <c r="H37" s="6"/>
      <c r="I37" s="15" t="s">
        <v>1016</v>
      </c>
      <c r="J37" s="15">
        <v>976</v>
      </c>
      <c r="K37" s="16" t="s">
        <v>1017</v>
      </c>
      <c r="L37" s="6"/>
      <c r="M37" s="6"/>
      <c r="N37" s="11" t="s">
        <v>1294</v>
      </c>
      <c r="O37" s="12" t="s">
        <v>2466</v>
      </c>
      <c r="P37" s="12" t="s">
        <v>2467</v>
      </c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x14ac:dyDescent="0.35">
      <c r="A38" s="6" t="s">
        <v>106</v>
      </c>
      <c r="B38" s="6" t="s">
        <v>107</v>
      </c>
      <c r="C38" s="6" t="s">
        <v>108</v>
      </c>
      <c r="D38" s="6" t="s">
        <v>759</v>
      </c>
      <c r="E38" s="6" t="s">
        <v>1169</v>
      </c>
      <c r="F38" s="6">
        <v>950</v>
      </c>
      <c r="G38" s="6" t="s">
        <v>1271</v>
      </c>
      <c r="H38" s="6"/>
      <c r="I38" s="15" t="s">
        <v>1018</v>
      </c>
      <c r="J38" s="15">
        <v>756</v>
      </c>
      <c r="K38" s="16" t="s">
        <v>1019</v>
      </c>
      <c r="L38" s="6"/>
      <c r="M38" s="6"/>
      <c r="N38" s="11" t="s">
        <v>1282</v>
      </c>
      <c r="O38" s="12" t="s">
        <v>2468</v>
      </c>
      <c r="P38" s="12" t="s">
        <v>2469</v>
      </c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x14ac:dyDescent="0.35">
      <c r="A39" s="6" t="s">
        <v>109</v>
      </c>
      <c r="B39" s="6" t="s">
        <v>110</v>
      </c>
      <c r="C39" s="6" t="s">
        <v>111</v>
      </c>
      <c r="D39" s="6" t="s">
        <v>760</v>
      </c>
      <c r="E39" s="6" t="s">
        <v>1674</v>
      </c>
      <c r="F39" s="6">
        <v>124</v>
      </c>
      <c r="G39" s="6" t="s">
        <v>1675</v>
      </c>
      <c r="H39" s="6"/>
      <c r="I39" s="15" t="s">
        <v>1020</v>
      </c>
      <c r="J39" s="15">
        <v>990</v>
      </c>
      <c r="K39" s="16" t="s">
        <v>2094</v>
      </c>
      <c r="L39" s="6"/>
      <c r="M39" s="6"/>
      <c r="N39" s="11" t="s">
        <v>1298</v>
      </c>
      <c r="O39" s="12" t="s">
        <v>2470</v>
      </c>
      <c r="P39" s="12" t="s">
        <v>2471</v>
      </c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ht="28" x14ac:dyDescent="0.35">
      <c r="A40" s="6" t="s">
        <v>112</v>
      </c>
      <c r="B40" s="6" t="s">
        <v>113</v>
      </c>
      <c r="C40" s="6" t="s">
        <v>114</v>
      </c>
      <c r="D40" s="6" t="s">
        <v>761</v>
      </c>
      <c r="E40" s="6" t="s">
        <v>1026</v>
      </c>
      <c r="F40" s="6">
        <v>132</v>
      </c>
      <c r="G40" s="6" t="s">
        <v>1185</v>
      </c>
      <c r="H40" s="6"/>
      <c r="I40" s="15" t="s">
        <v>1182</v>
      </c>
      <c r="J40" s="15">
        <v>0</v>
      </c>
      <c r="K40" s="16" t="s">
        <v>1183</v>
      </c>
      <c r="L40" s="6"/>
      <c r="M40" s="6"/>
      <c r="N40" s="11" t="s">
        <v>1339</v>
      </c>
      <c r="O40" s="12" t="s">
        <v>2472</v>
      </c>
      <c r="P40" s="12" t="s">
        <v>2473</v>
      </c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x14ac:dyDescent="0.35">
      <c r="A41" s="6" t="s">
        <v>124</v>
      </c>
      <c r="B41" s="6" t="s">
        <v>125</v>
      </c>
      <c r="C41" s="6" t="s">
        <v>126</v>
      </c>
      <c r="D41" s="6" t="s">
        <v>765</v>
      </c>
      <c r="E41" s="6" t="s">
        <v>1682</v>
      </c>
      <c r="F41" s="6">
        <v>990</v>
      </c>
      <c r="G41" s="6" t="s">
        <v>2094</v>
      </c>
      <c r="H41" s="6"/>
      <c r="I41" s="15" t="s">
        <v>1021</v>
      </c>
      <c r="J41" s="15">
        <v>170</v>
      </c>
      <c r="K41" s="16" t="s">
        <v>1022</v>
      </c>
      <c r="L41" s="6"/>
      <c r="M41" s="6"/>
      <c r="N41" s="11" t="s">
        <v>1285</v>
      </c>
      <c r="O41" s="12" t="s">
        <v>2474</v>
      </c>
      <c r="P41" s="12" t="s">
        <v>2475</v>
      </c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x14ac:dyDescent="0.35">
      <c r="A42" s="6" t="s">
        <v>127</v>
      </c>
      <c r="B42" s="6" t="s">
        <v>128</v>
      </c>
      <c r="C42" s="6" t="s">
        <v>129</v>
      </c>
      <c r="D42" s="6" t="s">
        <v>766</v>
      </c>
      <c r="E42" s="6" t="s">
        <v>1683</v>
      </c>
      <c r="F42" s="6">
        <v>0</v>
      </c>
      <c r="G42" s="6" t="s">
        <v>1684</v>
      </c>
      <c r="H42" s="6"/>
      <c r="I42" s="15" t="s">
        <v>1023</v>
      </c>
      <c r="J42" s="15">
        <v>188</v>
      </c>
      <c r="K42" s="16" t="s">
        <v>1024</v>
      </c>
      <c r="L42" s="6"/>
      <c r="M42" s="6"/>
      <c r="N42" s="11" t="s">
        <v>1331</v>
      </c>
      <c r="O42" s="12" t="s">
        <v>2476</v>
      </c>
      <c r="P42" s="12" t="s">
        <v>2477</v>
      </c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x14ac:dyDescent="0.35">
      <c r="A43" s="6" t="s">
        <v>161</v>
      </c>
      <c r="B43" s="6" t="s">
        <v>162</v>
      </c>
      <c r="C43" s="6" t="s">
        <v>163</v>
      </c>
      <c r="D43" s="6" t="s">
        <v>779</v>
      </c>
      <c r="E43" s="6" t="s">
        <v>1701</v>
      </c>
      <c r="F43" s="6">
        <v>978</v>
      </c>
      <c r="G43" s="6" t="s">
        <v>1702</v>
      </c>
      <c r="H43" s="6"/>
      <c r="I43" s="15" t="s">
        <v>1025</v>
      </c>
      <c r="J43" s="15">
        <v>931</v>
      </c>
      <c r="K43" s="16" t="s">
        <v>1184</v>
      </c>
      <c r="L43" s="6"/>
      <c r="M43" s="6"/>
      <c r="N43" s="11" t="s">
        <v>1327</v>
      </c>
      <c r="O43" s="12" t="s">
        <v>2478</v>
      </c>
      <c r="P43" s="12" t="s">
        <v>2479</v>
      </c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x14ac:dyDescent="0.35">
      <c r="A44" s="6" t="s">
        <v>140</v>
      </c>
      <c r="B44" s="6" t="s">
        <v>141</v>
      </c>
      <c r="C44" s="6" t="s">
        <v>142</v>
      </c>
      <c r="D44" s="6" t="s">
        <v>771</v>
      </c>
      <c r="E44" s="6" t="s">
        <v>1691</v>
      </c>
      <c r="F44" s="6">
        <v>170</v>
      </c>
      <c r="G44" s="6" t="s">
        <v>1692</v>
      </c>
      <c r="H44" s="6"/>
      <c r="I44" s="15" t="s">
        <v>1678</v>
      </c>
      <c r="J44" s="15">
        <v>132</v>
      </c>
      <c r="K44" s="16" t="s">
        <v>1679</v>
      </c>
      <c r="L44" s="6"/>
      <c r="M44" s="6"/>
      <c r="N44" s="11" t="s">
        <v>1310</v>
      </c>
      <c r="O44" s="12" t="s">
        <v>2480</v>
      </c>
      <c r="P44" s="12" t="s">
        <v>2481</v>
      </c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x14ac:dyDescent="0.35">
      <c r="A45" s="6" t="s">
        <v>143</v>
      </c>
      <c r="B45" s="6" t="s">
        <v>144</v>
      </c>
      <c r="C45" s="6" t="s">
        <v>145</v>
      </c>
      <c r="D45" s="6" t="s">
        <v>772</v>
      </c>
      <c r="E45" s="6" t="s">
        <v>1082</v>
      </c>
      <c r="F45" s="6">
        <v>174</v>
      </c>
      <c r="G45" s="6" t="s">
        <v>1207</v>
      </c>
      <c r="H45" s="6"/>
      <c r="I45" s="15" t="s">
        <v>1027</v>
      </c>
      <c r="J45" s="15">
        <v>203</v>
      </c>
      <c r="K45" s="16" t="s">
        <v>1028</v>
      </c>
      <c r="L45" s="6"/>
      <c r="M45" s="6"/>
      <c r="N45" s="11" t="s">
        <v>1293</v>
      </c>
      <c r="O45" s="12" t="s">
        <v>2482</v>
      </c>
      <c r="P45" s="12" t="s">
        <v>2483</v>
      </c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ht="28" x14ac:dyDescent="0.35">
      <c r="A46" s="1" t="s">
        <v>329</v>
      </c>
      <c r="B46" s="1" t="s">
        <v>330</v>
      </c>
      <c r="C46" s="1" t="s">
        <v>331</v>
      </c>
      <c r="D46" s="1" t="s">
        <v>837</v>
      </c>
      <c r="E46" s="1" t="s">
        <v>1823</v>
      </c>
      <c r="F46" s="1">
        <v>408</v>
      </c>
      <c r="G46" s="1" t="s">
        <v>1824</v>
      </c>
      <c r="H46" s="6"/>
      <c r="I46" s="15" t="s">
        <v>1029</v>
      </c>
      <c r="J46" s="15">
        <v>262</v>
      </c>
      <c r="K46" s="16" t="s">
        <v>1030</v>
      </c>
      <c r="L46" s="6"/>
      <c r="M46" s="6"/>
      <c r="N46" s="11" t="s">
        <v>1344</v>
      </c>
      <c r="O46" s="12" t="s">
        <v>2484</v>
      </c>
      <c r="P46" s="12" t="s">
        <v>2485</v>
      </c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x14ac:dyDescent="0.35">
      <c r="A47" s="1" t="s">
        <v>332</v>
      </c>
      <c r="B47" s="1" t="s">
        <v>333</v>
      </c>
      <c r="C47" s="1" t="s">
        <v>334</v>
      </c>
      <c r="D47" s="1" t="s">
        <v>838</v>
      </c>
      <c r="E47" s="1" t="s">
        <v>1825</v>
      </c>
      <c r="F47" s="1">
        <v>410</v>
      </c>
      <c r="G47" s="1" t="s">
        <v>1826</v>
      </c>
      <c r="H47" s="6"/>
      <c r="I47" s="15" t="s">
        <v>1031</v>
      </c>
      <c r="J47" s="15">
        <v>208</v>
      </c>
      <c r="K47" s="16" t="s">
        <v>1032</v>
      </c>
      <c r="L47" s="6"/>
      <c r="M47" s="6"/>
      <c r="N47" s="11" t="s">
        <v>1324</v>
      </c>
      <c r="O47" s="12" t="s">
        <v>2486</v>
      </c>
      <c r="P47" s="12" t="s">
        <v>2487</v>
      </c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x14ac:dyDescent="0.35">
      <c r="A48" s="6" t="s">
        <v>150</v>
      </c>
      <c r="B48" s="6" t="s">
        <v>151</v>
      </c>
      <c r="C48" s="6" t="s">
        <v>152</v>
      </c>
      <c r="D48" s="6" t="s">
        <v>775</v>
      </c>
      <c r="E48" s="6" t="s">
        <v>1693</v>
      </c>
      <c r="F48" s="6">
        <v>188</v>
      </c>
      <c r="G48" s="6" t="s">
        <v>1694</v>
      </c>
      <c r="H48" s="6"/>
      <c r="I48" s="15" t="s">
        <v>1033</v>
      </c>
      <c r="J48" s="15">
        <v>214</v>
      </c>
      <c r="K48" s="16" t="s">
        <v>1034</v>
      </c>
      <c r="L48" s="6"/>
      <c r="M48" s="6"/>
      <c r="N48" s="11" t="s">
        <v>1303</v>
      </c>
      <c r="O48" s="12" t="s">
        <v>2488</v>
      </c>
      <c r="P48" s="12" t="s">
        <v>2489</v>
      </c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x14ac:dyDescent="0.35">
      <c r="A49" s="6" t="s">
        <v>709</v>
      </c>
      <c r="B49" s="6" t="s">
        <v>153</v>
      </c>
      <c r="C49" s="6" t="s">
        <v>154</v>
      </c>
      <c r="D49" s="6" t="s">
        <v>776</v>
      </c>
      <c r="E49" s="6" t="s">
        <v>1695</v>
      </c>
      <c r="F49" s="6">
        <v>952</v>
      </c>
      <c r="G49" s="6" t="s">
        <v>1696</v>
      </c>
      <c r="H49" s="6"/>
      <c r="I49" s="15" t="s">
        <v>1689</v>
      </c>
      <c r="J49" s="15">
        <v>12</v>
      </c>
      <c r="K49" s="16" t="s">
        <v>1690</v>
      </c>
      <c r="L49" s="6"/>
      <c r="M49" s="6"/>
      <c r="N49" s="11" t="s">
        <v>1321</v>
      </c>
      <c r="O49" s="12" t="s">
        <v>2490</v>
      </c>
      <c r="P49" s="12" t="s">
        <v>2491</v>
      </c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x14ac:dyDescent="0.35">
      <c r="A50" s="6" t="s">
        <v>155</v>
      </c>
      <c r="B50" s="6" t="s">
        <v>156</v>
      </c>
      <c r="C50" s="6" t="s">
        <v>157</v>
      </c>
      <c r="D50" s="6" t="s">
        <v>777</v>
      </c>
      <c r="E50" s="6" t="s">
        <v>1065</v>
      </c>
      <c r="F50" s="6">
        <v>191</v>
      </c>
      <c r="G50" s="6" t="s">
        <v>2095</v>
      </c>
      <c r="H50" s="6"/>
      <c r="I50" s="15" t="s">
        <v>1037</v>
      </c>
      <c r="J50" s="15">
        <v>818</v>
      </c>
      <c r="K50" s="16" t="s">
        <v>1038</v>
      </c>
      <c r="L50" s="6"/>
      <c r="M50" s="6"/>
      <c r="N50" s="11" t="s">
        <v>1312</v>
      </c>
      <c r="O50" s="12" t="s">
        <v>2492</v>
      </c>
      <c r="P50" s="12" t="s">
        <v>2493</v>
      </c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x14ac:dyDescent="0.35">
      <c r="A51" s="6" t="s">
        <v>158</v>
      </c>
      <c r="B51" s="6" t="s">
        <v>159</v>
      </c>
      <c r="C51" s="6" t="s">
        <v>160</v>
      </c>
      <c r="D51" s="6" t="s">
        <v>778</v>
      </c>
      <c r="E51" s="6" t="s">
        <v>1699</v>
      </c>
      <c r="F51" s="6">
        <v>931</v>
      </c>
      <c r="G51" s="6" t="s">
        <v>1700</v>
      </c>
      <c r="H51" s="6"/>
      <c r="I51" s="15" t="s">
        <v>1039</v>
      </c>
      <c r="J51" s="15">
        <v>232</v>
      </c>
      <c r="K51" s="16" t="s">
        <v>1040</v>
      </c>
      <c r="L51" s="6"/>
      <c r="M51" s="6"/>
      <c r="N51" s="11" t="s">
        <v>1323</v>
      </c>
      <c r="O51" s="12" t="s">
        <v>2494</v>
      </c>
      <c r="P51" s="12" t="s">
        <v>2495</v>
      </c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x14ac:dyDescent="0.35">
      <c r="A52" s="6" t="s">
        <v>167</v>
      </c>
      <c r="B52" s="6" t="s">
        <v>168</v>
      </c>
      <c r="C52" s="6" t="s">
        <v>169</v>
      </c>
      <c r="D52" s="6" t="s">
        <v>781</v>
      </c>
      <c r="E52" s="6" t="s">
        <v>1707</v>
      </c>
      <c r="F52" s="6">
        <v>208</v>
      </c>
      <c r="G52" s="6" t="s">
        <v>1708</v>
      </c>
      <c r="H52" s="6"/>
      <c r="I52" s="15" t="s">
        <v>1041</v>
      </c>
      <c r="J52" s="15">
        <v>230</v>
      </c>
      <c r="K52" s="16" t="s">
        <v>1042</v>
      </c>
      <c r="L52" s="6"/>
      <c r="M52" s="6"/>
      <c r="N52" s="11" t="s">
        <v>1348</v>
      </c>
      <c r="O52" s="12" t="s">
        <v>2496</v>
      </c>
      <c r="P52" s="12" t="s">
        <v>2497</v>
      </c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x14ac:dyDescent="0.35">
      <c r="A53" s="6" t="s">
        <v>2093</v>
      </c>
      <c r="B53" s="6" t="s">
        <v>92</v>
      </c>
      <c r="C53" s="6" t="s">
        <v>93</v>
      </c>
      <c r="D53" s="6" t="s">
        <v>754</v>
      </c>
      <c r="E53" s="6" t="s">
        <v>1663</v>
      </c>
      <c r="F53" s="6">
        <v>96</v>
      </c>
      <c r="G53" s="6" t="s">
        <v>1664</v>
      </c>
      <c r="H53" s="6"/>
      <c r="I53" s="15" t="s">
        <v>1697</v>
      </c>
      <c r="J53" s="15">
        <v>978</v>
      </c>
      <c r="K53" s="16" t="s">
        <v>1698</v>
      </c>
      <c r="L53" s="6"/>
      <c r="M53" s="6"/>
      <c r="N53" s="11" t="s">
        <v>1338</v>
      </c>
      <c r="O53" s="12" t="s">
        <v>2498</v>
      </c>
      <c r="P53" s="12" t="s">
        <v>2499</v>
      </c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ht="28" x14ac:dyDescent="0.35">
      <c r="A54" s="6" t="s">
        <v>170</v>
      </c>
      <c r="B54" s="6" t="s">
        <v>171</v>
      </c>
      <c r="C54" s="6" t="s">
        <v>172</v>
      </c>
      <c r="D54" s="6" t="s">
        <v>782</v>
      </c>
      <c r="E54" s="6" t="s">
        <v>1709</v>
      </c>
      <c r="F54" s="6">
        <v>262</v>
      </c>
      <c r="G54" s="6" t="s">
        <v>1710</v>
      </c>
      <c r="H54" s="6"/>
      <c r="I54" s="15" t="s">
        <v>1045</v>
      </c>
      <c r="J54" s="15">
        <v>242</v>
      </c>
      <c r="K54" s="16" t="s">
        <v>1186</v>
      </c>
      <c r="L54" s="6"/>
      <c r="M54" s="6"/>
      <c r="N54" s="11" t="s">
        <v>1288</v>
      </c>
      <c r="O54" s="12" t="s">
        <v>2500</v>
      </c>
      <c r="P54" s="12" t="s">
        <v>2501</v>
      </c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x14ac:dyDescent="0.35">
      <c r="A55" s="6" t="s">
        <v>173</v>
      </c>
      <c r="B55" s="6" t="s">
        <v>174</v>
      </c>
      <c r="C55" s="6" t="s">
        <v>175</v>
      </c>
      <c r="D55" s="6" t="s">
        <v>783</v>
      </c>
      <c r="E55" s="6" t="s">
        <v>1711</v>
      </c>
      <c r="F55" s="6">
        <v>951</v>
      </c>
      <c r="G55" s="6" t="s">
        <v>1712</v>
      </c>
      <c r="H55" s="6"/>
      <c r="I55" s="15" t="s">
        <v>1046</v>
      </c>
      <c r="J55" s="15">
        <v>238</v>
      </c>
      <c r="K55" s="16" t="s">
        <v>1047</v>
      </c>
      <c r="L55" s="6"/>
      <c r="M55" s="6"/>
      <c r="N55" s="11" t="s">
        <v>1291</v>
      </c>
      <c r="O55" s="12" t="s">
        <v>2502</v>
      </c>
      <c r="P55" s="12" t="s">
        <v>2503</v>
      </c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x14ac:dyDescent="0.35">
      <c r="A56" s="1" t="s">
        <v>182</v>
      </c>
      <c r="B56" s="1" t="s">
        <v>183</v>
      </c>
      <c r="C56" s="1" t="s">
        <v>184</v>
      </c>
      <c r="D56" s="1" t="s">
        <v>786</v>
      </c>
      <c r="E56" s="1" t="s">
        <v>1717</v>
      </c>
      <c r="F56" s="1">
        <v>818</v>
      </c>
      <c r="G56" s="1" t="s">
        <v>1718</v>
      </c>
      <c r="H56" s="6"/>
      <c r="I56" s="15" t="s">
        <v>1048</v>
      </c>
      <c r="J56" s="15">
        <v>826</v>
      </c>
      <c r="K56" s="16" t="s">
        <v>1049</v>
      </c>
      <c r="L56" s="6"/>
      <c r="M56" s="6"/>
      <c r="N56" s="11" t="s">
        <v>1315</v>
      </c>
      <c r="O56" s="12" t="s">
        <v>2504</v>
      </c>
      <c r="P56" s="12" t="s">
        <v>2505</v>
      </c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ht="42" x14ac:dyDescent="0.35">
      <c r="A57" s="1" t="s">
        <v>660</v>
      </c>
      <c r="B57" s="1" t="s">
        <v>661</v>
      </c>
      <c r="C57" s="1" t="s">
        <v>662</v>
      </c>
      <c r="D57" s="1" t="s">
        <v>952</v>
      </c>
      <c r="E57" s="1" t="s">
        <v>2047</v>
      </c>
      <c r="F57" s="1">
        <v>784</v>
      </c>
      <c r="G57" s="1" t="s">
        <v>2048</v>
      </c>
      <c r="H57" s="6"/>
      <c r="I57" s="15" t="s">
        <v>1050</v>
      </c>
      <c r="J57" s="15">
        <v>981</v>
      </c>
      <c r="K57" s="16" t="s">
        <v>1051</v>
      </c>
      <c r="L57" s="6"/>
      <c r="M57" s="6"/>
      <c r="N57" s="11" t="s">
        <v>1336</v>
      </c>
      <c r="O57" s="12" t="s">
        <v>2506</v>
      </c>
      <c r="P57" s="12" t="s">
        <v>2507</v>
      </c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x14ac:dyDescent="0.35">
      <c r="A58" s="1" t="s">
        <v>179</v>
      </c>
      <c r="B58" s="1" t="s">
        <v>180</v>
      </c>
      <c r="C58" s="1" t="s">
        <v>181</v>
      </c>
      <c r="D58" s="1" t="s">
        <v>785</v>
      </c>
      <c r="E58" s="1" t="s">
        <v>1715</v>
      </c>
      <c r="F58" s="1">
        <v>840</v>
      </c>
      <c r="G58" s="1" t="s">
        <v>1716</v>
      </c>
      <c r="H58" s="6"/>
      <c r="I58" s="15" t="s">
        <v>1187</v>
      </c>
      <c r="J58" s="15">
        <v>0</v>
      </c>
      <c r="K58" s="16" t="s">
        <v>1188</v>
      </c>
      <c r="L58" s="6"/>
      <c r="M58" s="6"/>
      <c r="N58" s="11" t="s">
        <v>1280</v>
      </c>
      <c r="O58" s="12" t="s">
        <v>2508</v>
      </c>
      <c r="P58" s="12" t="s">
        <v>2509</v>
      </c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x14ac:dyDescent="0.35">
      <c r="A59" s="1" t="s">
        <v>191</v>
      </c>
      <c r="B59" s="1" t="s">
        <v>192</v>
      </c>
      <c r="C59" s="1" t="s">
        <v>193</v>
      </c>
      <c r="D59" s="1" t="s">
        <v>789</v>
      </c>
      <c r="E59" s="1" t="s">
        <v>1723</v>
      </c>
      <c r="F59" s="1">
        <v>232</v>
      </c>
      <c r="G59" s="1" t="s">
        <v>1724</v>
      </c>
      <c r="H59" s="6"/>
      <c r="I59" s="15" t="s">
        <v>1052</v>
      </c>
      <c r="J59" s="15">
        <v>936</v>
      </c>
      <c r="K59" s="16" t="s">
        <v>1053</v>
      </c>
      <c r="L59" s="6"/>
      <c r="M59" s="6"/>
      <c r="N59" s="11" t="s">
        <v>1284</v>
      </c>
      <c r="O59" s="12" t="s">
        <v>2510</v>
      </c>
      <c r="P59" s="12" t="s">
        <v>2511</v>
      </c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x14ac:dyDescent="0.35">
      <c r="A60" s="1" t="s">
        <v>590</v>
      </c>
      <c r="B60" s="1" t="s">
        <v>591</v>
      </c>
      <c r="C60" s="1" t="s">
        <v>592</v>
      </c>
      <c r="D60" s="1" t="s">
        <v>927</v>
      </c>
      <c r="E60" s="1" t="s">
        <v>2003</v>
      </c>
      <c r="F60" s="1">
        <v>978</v>
      </c>
      <c r="G60" s="1" t="s">
        <v>2004</v>
      </c>
      <c r="H60" s="6"/>
      <c r="I60" s="15" t="s">
        <v>1054</v>
      </c>
      <c r="J60" s="15">
        <v>292</v>
      </c>
      <c r="K60" s="16" t="s">
        <v>1055</v>
      </c>
      <c r="L60" s="6"/>
      <c r="M60" s="6"/>
      <c r="N60" s="11" t="s">
        <v>1283</v>
      </c>
      <c r="O60" s="12" t="s">
        <v>2512</v>
      </c>
      <c r="P60" s="12" t="s">
        <v>2513</v>
      </c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x14ac:dyDescent="0.35">
      <c r="A61" s="1" t="s">
        <v>194</v>
      </c>
      <c r="B61" s="1" t="s">
        <v>195</v>
      </c>
      <c r="C61" s="1" t="s">
        <v>196</v>
      </c>
      <c r="D61" s="1" t="s">
        <v>790</v>
      </c>
      <c r="E61" s="1" t="s">
        <v>1727</v>
      </c>
      <c r="F61" s="1">
        <v>978</v>
      </c>
      <c r="G61" s="1" t="s">
        <v>1728</v>
      </c>
      <c r="H61" s="6"/>
      <c r="I61" s="15" t="s">
        <v>1056</v>
      </c>
      <c r="J61" s="15">
        <v>270</v>
      </c>
      <c r="K61" s="16" t="s">
        <v>1057</v>
      </c>
      <c r="L61" s="6"/>
      <c r="M61" s="6"/>
      <c r="N61" s="11" t="s">
        <v>1326</v>
      </c>
      <c r="O61" s="12" t="s">
        <v>2514</v>
      </c>
      <c r="P61" s="12" t="s">
        <v>2515</v>
      </c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ht="28" x14ac:dyDescent="0.35">
      <c r="A62" s="1" t="s">
        <v>719</v>
      </c>
      <c r="B62" s="1" t="s">
        <v>605</v>
      </c>
      <c r="C62" s="1" t="s">
        <v>606</v>
      </c>
      <c r="D62" s="1" t="s">
        <v>932</v>
      </c>
      <c r="E62" s="1" t="s">
        <v>1144</v>
      </c>
      <c r="F62" s="1">
        <v>748</v>
      </c>
      <c r="G62" s="1" t="s">
        <v>1254</v>
      </c>
      <c r="I62" s="2" t="s">
        <v>1058</v>
      </c>
      <c r="J62" s="2">
        <v>324</v>
      </c>
      <c r="K62" s="3" t="s">
        <v>1059</v>
      </c>
      <c r="N62" s="11" t="s">
        <v>1279</v>
      </c>
      <c r="O62" s="12" t="s">
        <v>2516</v>
      </c>
      <c r="P62" s="12" t="s">
        <v>2517</v>
      </c>
      <c r="Q62" s="6"/>
      <c r="R62" s="6"/>
      <c r="S62" s="6"/>
    </row>
    <row r="63" spans="1:29" ht="28" x14ac:dyDescent="0.35">
      <c r="A63" s="6" t="s">
        <v>666</v>
      </c>
      <c r="B63" s="6" t="s">
        <v>667</v>
      </c>
      <c r="C63" s="6" t="s">
        <v>668</v>
      </c>
      <c r="D63" s="6" t="s">
        <v>954</v>
      </c>
      <c r="E63" s="6" t="s">
        <v>1485</v>
      </c>
      <c r="F63" s="6">
        <v>840</v>
      </c>
      <c r="G63" s="6" t="s">
        <v>1161</v>
      </c>
      <c r="I63" s="2" t="s">
        <v>1060</v>
      </c>
      <c r="J63" s="2">
        <v>320</v>
      </c>
      <c r="K63" s="3" t="s">
        <v>1061</v>
      </c>
      <c r="N63" s="11" t="s">
        <v>1281</v>
      </c>
      <c r="O63" s="12" t="s">
        <v>2518</v>
      </c>
      <c r="P63" s="12" t="s">
        <v>2519</v>
      </c>
      <c r="Q63" s="6"/>
      <c r="R63" s="6"/>
      <c r="S63" s="6"/>
    </row>
    <row r="64" spans="1:29" ht="28" x14ac:dyDescent="0.35">
      <c r="A64" s="1" t="s">
        <v>197</v>
      </c>
      <c r="B64" s="1" t="s">
        <v>198</v>
      </c>
      <c r="C64" s="1" t="s">
        <v>199</v>
      </c>
      <c r="D64" s="1" t="s">
        <v>791</v>
      </c>
      <c r="E64" s="1" t="s">
        <v>1729</v>
      </c>
      <c r="F64" s="1">
        <v>230</v>
      </c>
      <c r="G64" s="1" t="s">
        <v>1730</v>
      </c>
      <c r="I64" s="2" t="s">
        <v>1062</v>
      </c>
      <c r="J64" s="2">
        <v>328</v>
      </c>
      <c r="K64" s="3" t="s">
        <v>1189</v>
      </c>
      <c r="N64" s="11" t="s">
        <v>1304</v>
      </c>
      <c r="O64" s="12" t="s">
        <v>2520</v>
      </c>
      <c r="P64" s="12" t="s">
        <v>2521</v>
      </c>
      <c r="Q64" s="6"/>
      <c r="R64" s="6"/>
      <c r="S64" s="6"/>
    </row>
    <row r="65" spans="1:19" ht="42" x14ac:dyDescent="0.35">
      <c r="A65" s="1" t="s">
        <v>518</v>
      </c>
      <c r="B65" s="1" t="s">
        <v>519</v>
      </c>
      <c r="C65" s="1" t="s">
        <v>520</v>
      </c>
      <c r="D65" s="1" t="s">
        <v>902</v>
      </c>
      <c r="E65" s="1" t="s">
        <v>1956</v>
      </c>
      <c r="F65" s="1">
        <v>643</v>
      </c>
      <c r="G65" s="1" t="s">
        <v>1957</v>
      </c>
      <c r="I65" s="2" t="s">
        <v>1063</v>
      </c>
      <c r="J65" s="2">
        <v>344</v>
      </c>
      <c r="K65" s="3" t="s">
        <v>1790</v>
      </c>
      <c r="N65" s="11" t="s">
        <v>1308</v>
      </c>
      <c r="O65" s="12" t="s">
        <v>2522</v>
      </c>
      <c r="P65" s="12" t="s">
        <v>2523</v>
      </c>
      <c r="Q65" s="6"/>
      <c r="R65" s="6"/>
      <c r="S65" s="6"/>
    </row>
    <row r="66" spans="1:19" ht="28" x14ac:dyDescent="0.35">
      <c r="A66" s="1" t="s">
        <v>204</v>
      </c>
      <c r="B66" s="1" t="s">
        <v>205</v>
      </c>
      <c r="C66" s="1" t="s">
        <v>206</v>
      </c>
      <c r="D66" s="1" t="s">
        <v>794</v>
      </c>
      <c r="E66" s="1" t="s">
        <v>1735</v>
      </c>
      <c r="F66" s="1">
        <v>242</v>
      </c>
      <c r="G66" s="1" t="s">
        <v>1736</v>
      </c>
      <c r="I66" s="2" t="s">
        <v>1064</v>
      </c>
      <c r="J66" s="2">
        <v>340</v>
      </c>
      <c r="K66" s="3" t="s">
        <v>1190</v>
      </c>
      <c r="N66" s="11" t="s">
        <v>1289</v>
      </c>
      <c r="O66" s="12" t="s">
        <v>2524</v>
      </c>
      <c r="P66" s="12" t="s">
        <v>2525</v>
      </c>
      <c r="Q66" s="6"/>
      <c r="R66" s="6"/>
      <c r="S66" s="6"/>
    </row>
    <row r="67" spans="1:19" x14ac:dyDescent="0.35">
      <c r="A67" s="1" t="s">
        <v>207</v>
      </c>
      <c r="B67" s="1" t="s">
        <v>208</v>
      </c>
      <c r="C67" s="1" t="s">
        <v>209</v>
      </c>
      <c r="D67" s="1" t="s">
        <v>795</v>
      </c>
      <c r="E67" s="1" t="s">
        <v>1737</v>
      </c>
      <c r="F67" s="1">
        <v>978</v>
      </c>
      <c r="G67" s="1" t="s">
        <v>1738</v>
      </c>
      <c r="I67" s="2" t="s">
        <v>1725</v>
      </c>
      <c r="J67" s="2">
        <v>191</v>
      </c>
      <c r="K67" s="3" t="s">
        <v>1726</v>
      </c>
      <c r="N67" s="11" t="s">
        <v>1322</v>
      </c>
      <c r="O67" s="12" t="s">
        <v>2526</v>
      </c>
      <c r="P67" s="12" t="s">
        <v>2527</v>
      </c>
      <c r="Q67" s="6"/>
      <c r="R67" s="6"/>
      <c r="S67" s="6"/>
    </row>
    <row r="68" spans="1:19" x14ac:dyDescent="0.35">
      <c r="A68" s="1" t="s">
        <v>210</v>
      </c>
      <c r="B68" s="1" t="s">
        <v>211</v>
      </c>
      <c r="C68" s="1" t="s">
        <v>212</v>
      </c>
      <c r="D68" s="1" t="s">
        <v>796</v>
      </c>
      <c r="E68" s="1" t="s">
        <v>1739</v>
      </c>
      <c r="F68" s="1">
        <v>978</v>
      </c>
      <c r="G68" s="1" t="s">
        <v>1740</v>
      </c>
      <c r="I68" s="2" t="s">
        <v>1066</v>
      </c>
      <c r="J68" s="2">
        <v>332</v>
      </c>
      <c r="K68" s="3" t="s">
        <v>1191</v>
      </c>
      <c r="N68" s="11" t="s">
        <v>1332</v>
      </c>
      <c r="O68" s="12" t="s">
        <v>2528</v>
      </c>
      <c r="P68" s="12" t="s">
        <v>2529</v>
      </c>
      <c r="Q68" s="6"/>
      <c r="R68" s="6"/>
      <c r="S68" s="6"/>
    </row>
    <row r="69" spans="1:19" ht="28" x14ac:dyDescent="0.35">
      <c r="A69" s="1" t="s">
        <v>222</v>
      </c>
      <c r="B69" s="1" t="s">
        <v>223</v>
      </c>
      <c r="C69" s="1" t="s">
        <v>224</v>
      </c>
      <c r="D69" s="1" t="s">
        <v>800</v>
      </c>
      <c r="E69" s="1" t="s">
        <v>1747</v>
      </c>
      <c r="F69" s="1">
        <v>950</v>
      </c>
      <c r="G69" s="1" t="s">
        <v>1748</v>
      </c>
      <c r="I69" s="2" t="s">
        <v>1067</v>
      </c>
      <c r="J69" s="2">
        <v>348</v>
      </c>
      <c r="K69" s="3" t="s">
        <v>1192</v>
      </c>
      <c r="N69" s="11" t="s">
        <v>1337</v>
      </c>
      <c r="O69" s="12" t="s">
        <v>2530</v>
      </c>
      <c r="P69" s="12" t="s">
        <v>2531</v>
      </c>
      <c r="Q69" s="6"/>
      <c r="R69" s="6"/>
      <c r="S69" s="6"/>
    </row>
    <row r="70" spans="1:19" x14ac:dyDescent="0.35">
      <c r="A70" s="1" t="s">
        <v>225</v>
      </c>
      <c r="B70" s="1" t="s">
        <v>226</v>
      </c>
      <c r="C70" s="1" t="s">
        <v>227</v>
      </c>
      <c r="D70" s="1" t="s">
        <v>801</v>
      </c>
      <c r="E70" s="1" t="s">
        <v>1749</v>
      </c>
      <c r="F70" s="1">
        <v>270</v>
      </c>
      <c r="G70" s="1" t="s">
        <v>1750</v>
      </c>
      <c r="I70" s="2" t="s">
        <v>1068</v>
      </c>
      <c r="J70" s="2">
        <v>360</v>
      </c>
      <c r="K70" s="3" t="s">
        <v>1193</v>
      </c>
      <c r="N70" s="11" t="s">
        <v>1319</v>
      </c>
      <c r="O70" s="12" t="s">
        <v>2532</v>
      </c>
      <c r="P70" s="12" t="s">
        <v>2533</v>
      </c>
      <c r="Q70" s="6"/>
      <c r="R70" s="6"/>
      <c r="S70" s="6"/>
    </row>
    <row r="71" spans="1:19" ht="28" x14ac:dyDescent="0.35">
      <c r="A71" s="1" t="s">
        <v>228</v>
      </c>
      <c r="B71" s="1" t="s">
        <v>229</v>
      </c>
      <c r="C71" s="1" t="s">
        <v>230</v>
      </c>
      <c r="D71" s="1" t="s">
        <v>802</v>
      </c>
      <c r="E71" s="1" t="s">
        <v>1751</v>
      </c>
      <c r="F71" s="1">
        <v>981</v>
      </c>
      <c r="G71" s="1" t="s">
        <v>1752</v>
      </c>
      <c r="I71" s="2" t="s">
        <v>1069</v>
      </c>
      <c r="J71" s="2">
        <v>376</v>
      </c>
      <c r="K71" s="3" t="s">
        <v>1194</v>
      </c>
      <c r="N71" s="11" t="s">
        <v>1320</v>
      </c>
      <c r="O71" s="12" t="s">
        <v>2534</v>
      </c>
      <c r="P71" s="12" t="s">
        <v>2535</v>
      </c>
      <c r="Q71" s="6"/>
      <c r="R71" s="6"/>
      <c r="S71" s="6"/>
    </row>
    <row r="72" spans="1:19" ht="28" x14ac:dyDescent="0.35">
      <c r="A72" s="6" t="s">
        <v>584</v>
      </c>
      <c r="B72" s="1" t="s">
        <v>585</v>
      </c>
      <c r="C72" s="1" t="s">
        <v>586</v>
      </c>
      <c r="D72" s="1" t="s">
        <v>925</v>
      </c>
      <c r="I72" s="2" t="s">
        <v>1195</v>
      </c>
      <c r="J72" s="2">
        <v>0</v>
      </c>
      <c r="K72" s="3" t="s">
        <v>1196</v>
      </c>
      <c r="N72" s="11" t="s">
        <v>1316</v>
      </c>
      <c r="O72" s="12" t="s">
        <v>2536</v>
      </c>
      <c r="P72" s="12" t="s">
        <v>2537</v>
      </c>
      <c r="Q72" s="6"/>
      <c r="R72" s="6"/>
      <c r="S72" s="6"/>
    </row>
    <row r="73" spans="1:19" x14ac:dyDescent="0.35">
      <c r="A73" s="1" t="s">
        <v>234</v>
      </c>
      <c r="B73" s="1" t="s">
        <v>235</v>
      </c>
      <c r="C73" s="1" t="s">
        <v>236</v>
      </c>
      <c r="D73" s="1" t="s">
        <v>804</v>
      </c>
      <c r="E73" s="1" t="s">
        <v>1755</v>
      </c>
      <c r="F73" s="1">
        <v>936</v>
      </c>
      <c r="G73" s="1" t="s">
        <v>1756</v>
      </c>
      <c r="I73" s="2" t="s">
        <v>1070</v>
      </c>
      <c r="J73" s="2">
        <v>356</v>
      </c>
      <c r="K73" s="3" t="s">
        <v>1197</v>
      </c>
      <c r="N73" s="6"/>
      <c r="O73" s="6"/>
      <c r="P73" s="6"/>
      <c r="Q73" s="6"/>
      <c r="R73" s="6"/>
      <c r="S73" s="6"/>
    </row>
    <row r="74" spans="1:19" x14ac:dyDescent="0.35">
      <c r="A74" s="1" t="s">
        <v>237</v>
      </c>
      <c r="B74" s="1" t="s">
        <v>238</v>
      </c>
      <c r="C74" s="1" t="s">
        <v>239</v>
      </c>
      <c r="D74" s="1" t="s">
        <v>805</v>
      </c>
      <c r="E74" s="1" t="s">
        <v>1759</v>
      </c>
      <c r="F74" s="1">
        <v>292</v>
      </c>
      <c r="G74" s="1" t="s">
        <v>1760</v>
      </c>
      <c r="I74" s="2" t="s">
        <v>1071</v>
      </c>
      <c r="J74" s="2">
        <v>368</v>
      </c>
      <c r="K74" s="3" t="s">
        <v>1072</v>
      </c>
      <c r="N74" s="6"/>
      <c r="O74" s="6"/>
      <c r="P74" s="6"/>
      <c r="Q74" s="6"/>
      <c r="R74" s="6"/>
      <c r="S74" s="6"/>
    </row>
    <row r="75" spans="1:19" x14ac:dyDescent="0.35">
      <c r="A75" s="1" t="s">
        <v>240</v>
      </c>
      <c r="B75" s="1" t="s">
        <v>241</v>
      </c>
      <c r="C75" s="1" t="s">
        <v>242</v>
      </c>
      <c r="D75" s="1" t="s">
        <v>806</v>
      </c>
      <c r="E75" s="1" t="s">
        <v>1763</v>
      </c>
      <c r="F75" s="1">
        <v>978</v>
      </c>
      <c r="G75" s="1" t="s">
        <v>1764</v>
      </c>
      <c r="I75" s="2" t="s">
        <v>1073</v>
      </c>
      <c r="J75" s="2">
        <v>364</v>
      </c>
      <c r="K75" s="3" t="s">
        <v>1198</v>
      </c>
      <c r="N75" s="6"/>
      <c r="O75" s="6"/>
      <c r="P75" s="6"/>
      <c r="Q75" s="6"/>
      <c r="R75" s="6"/>
      <c r="S75" s="6"/>
    </row>
    <row r="76" spans="1:19" x14ac:dyDescent="0.35">
      <c r="A76" s="1" t="s">
        <v>246</v>
      </c>
      <c r="B76" s="1" t="s">
        <v>247</v>
      </c>
      <c r="C76" s="1" t="s">
        <v>248</v>
      </c>
      <c r="D76" s="1" t="s">
        <v>808</v>
      </c>
      <c r="E76" s="1" t="s">
        <v>1767</v>
      </c>
      <c r="F76" s="1">
        <v>951</v>
      </c>
      <c r="G76" s="1" t="s">
        <v>1768</v>
      </c>
      <c r="I76" s="2" t="s">
        <v>1074</v>
      </c>
      <c r="J76" s="2">
        <v>352</v>
      </c>
      <c r="K76" s="3" t="s">
        <v>1075</v>
      </c>
      <c r="N76" s="6"/>
      <c r="O76" s="6"/>
      <c r="P76" s="6"/>
      <c r="Q76" s="6"/>
      <c r="R76" s="6"/>
      <c r="S76" s="6"/>
    </row>
    <row r="77" spans="1:19" x14ac:dyDescent="0.35">
      <c r="A77" s="1" t="s">
        <v>243</v>
      </c>
      <c r="B77" s="1" t="s">
        <v>244</v>
      </c>
      <c r="C77" s="1" t="s">
        <v>245</v>
      </c>
      <c r="D77" s="1" t="s">
        <v>807</v>
      </c>
      <c r="E77" s="1" t="s">
        <v>1765</v>
      </c>
      <c r="F77" s="1">
        <v>208</v>
      </c>
      <c r="G77" s="1" t="s">
        <v>1766</v>
      </c>
      <c r="I77" s="2" t="s">
        <v>1199</v>
      </c>
      <c r="J77" s="2">
        <v>0</v>
      </c>
      <c r="K77" s="3" t="s">
        <v>1200</v>
      </c>
    </row>
    <row r="78" spans="1:19" x14ac:dyDescent="0.35">
      <c r="A78" s="1" t="s">
        <v>249</v>
      </c>
      <c r="B78" s="1" t="s">
        <v>250</v>
      </c>
      <c r="C78" s="1" t="s">
        <v>251</v>
      </c>
      <c r="D78" s="1" t="s">
        <v>809</v>
      </c>
      <c r="E78" s="1" t="s">
        <v>1769</v>
      </c>
      <c r="F78" s="1">
        <v>978</v>
      </c>
      <c r="G78" s="1" t="s">
        <v>1770</v>
      </c>
      <c r="I78" s="2" t="s">
        <v>1076</v>
      </c>
      <c r="J78" s="2">
        <v>388</v>
      </c>
      <c r="K78" s="3" t="s">
        <v>1201</v>
      </c>
    </row>
    <row r="79" spans="1:19" x14ac:dyDescent="0.35">
      <c r="A79" s="1" t="s">
        <v>252</v>
      </c>
      <c r="B79" s="1" t="s">
        <v>253</v>
      </c>
      <c r="C79" s="1" t="s">
        <v>254</v>
      </c>
      <c r="D79" s="1" t="s">
        <v>810</v>
      </c>
      <c r="E79" s="1" t="s">
        <v>1773</v>
      </c>
      <c r="F79" s="1">
        <v>840</v>
      </c>
      <c r="G79" s="1" t="s">
        <v>1774</v>
      </c>
      <c r="I79" s="2" t="s">
        <v>1077</v>
      </c>
      <c r="J79" s="2">
        <v>400</v>
      </c>
      <c r="K79" s="3" t="s">
        <v>1202</v>
      </c>
    </row>
    <row r="80" spans="1:19" x14ac:dyDescent="0.35">
      <c r="A80" s="1" t="s">
        <v>255</v>
      </c>
      <c r="B80" s="1" t="s">
        <v>256</v>
      </c>
      <c r="C80" s="1" t="s">
        <v>257</v>
      </c>
      <c r="D80" s="1" t="s">
        <v>811</v>
      </c>
      <c r="E80" s="1" t="s">
        <v>1775</v>
      </c>
      <c r="F80" s="1">
        <v>320</v>
      </c>
      <c r="G80" s="1" t="s">
        <v>1776</v>
      </c>
      <c r="I80" s="2" t="s">
        <v>1078</v>
      </c>
      <c r="J80" s="2">
        <v>392</v>
      </c>
      <c r="K80" s="3" t="s">
        <v>1203</v>
      </c>
    </row>
    <row r="81" spans="1:11" x14ac:dyDescent="0.35">
      <c r="A81" s="1" t="s">
        <v>2096</v>
      </c>
      <c r="B81" s="1" t="s">
        <v>258</v>
      </c>
      <c r="C81" s="1" t="s">
        <v>259</v>
      </c>
      <c r="D81" s="1" t="s">
        <v>812</v>
      </c>
      <c r="E81" s="1" t="s">
        <v>1777</v>
      </c>
      <c r="F81" s="1">
        <v>0</v>
      </c>
      <c r="G81" s="1" t="s">
        <v>1778</v>
      </c>
      <c r="I81" s="2" t="s">
        <v>1079</v>
      </c>
      <c r="J81" s="2">
        <v>404</v>
      </c>
      <c r="K81" s="3" t="s">
        <v>1204</v>
      </c>
    </row>
    <row r="82" spans="1:11" x14ac:dyDescent="0.35">
      <c r="A82" s="1" t="s">
        <v>260</v>
      </c>
      <c r="B82" s="1" t="s">
        <v>261</v>
      </c>
      <c r="C82" s="1" t="s">
        <v>262</v>
      </c>
      <c r="D82" s="1" t="s">
        <v>813</v>
      </c>
      <c r="E82" s="1" t="s">
        <v>1779</v>
      </c>
      <c r="F82" s="1">
        <v>324</v>
      </c>
      <c r="G82" s="1" t="s">
        <v>1780</v>
      </c>
      <c r="I82" s="2" t="s">
        <v>1080</v>
      </c>
      <c r="J82" s="2">
        <v>417</v>
      </c>
      <c r="K82" s="3" t="s">
        <v>1205</v>
      </c>
    </row>
    <row r="83" spans="1:11" x14ac:dyDescent="0.35">
      <c r="A83" s="1" t="s">
        <v>188</v>
      </c>
      <c r="B83" s="1" t="s">
        <v>189</v>
      </c>
      <c r="C83" s="1" t="s">
        <v>190</v>
      </c>
      <c r="D83" s="1" t="s">
        <v>788</v>
      </c>
      <c r="E83" s="1" t="s">
        <v>1721</v>
      </c>
      <c r="F83" s="1">
        <v>950</v>
      </c>
      <c r="G83" s="1" t="s">
        <v>1722</v>
      </c>
      <c r="I83" s="2" t="s">
        <v>1757</v>
      </c>
      <c r="J83" s="2">
        <v>116</v>
      </c>
      <c r="K83" s="3" t="s">
        <v>1758</v>
      </c>
    </row>
    <row r="84" spans="1:11" x14ac:dyDescent="0.35">
      <c r="A84" s="1" t="s">
        <v>263</v>
      </c>
      <c r="B84" s="1" t="s">
        <v>264</v>
      </c>
      <c r="C84" s="1" t="s">
        <v>265</v>
      </c>
      <c r="D84" s="1" t="s">
        <v>814</v>
      </c>
      <c r="E84" s="1" t="s">
        <v>1781</v>
      </c>
      <c r="F84" s="1">
        <v>952</v>
      </c>
      <c r="G84" s="1" t="s">
        <v>1782</v>
      </c>
      <c r="I84" s="2" t="s">
        <v>1761</v>
      </c>
      <c r="J84" s="2">
        <v>174</v>
      </c>
      <c r="K84" s="3" t="s">
        <v>1762</v>
      </c>
    </row>
    <row r="85" spans="1:11" x14ac:dyDescent="0.35">
      <c r="A85" s="1" t="s">
        <v>266</v>
      </c>
      <c r="B85" s="1" t="s">
        <v>267</v>
      </c>
      <c r="C85" s="1" t="s">
        <v>268</v>
      </c>
      <c r="D85" s="1" t="s">
        <v>815</v>
      </c>
      <c r="E85" s="1" t="s">
        <v>1783</v>
      </c>
      <c r="F85" s="1">
        <v>328</v>
      </c>
      <c r="G85" s="1" t="s">
        <v>1784</v>
      </c>
      <c r="I85" s="2" t="s">
        <v>1083</v>
      </c>
      <c r="J85" s="2">
        <v>408</v>
      </c>
      <c r="K85" s="3" t="s">
        <v>1208</v>
      </c>
    </row>
    <row r="86" spans="1:11" x14ac:dyDescent="0.35">
      <c r="A86" s="1" t="s">
        <v>213</v>
      </c>
      <c r="B86" s="1" t="s">
        <v>214</v>
      </c>
      <c r="C86" s="1" t="s">
        <v>215</v>
      </c>
      <c r="D86" s="1" t="s">
        <v>797</v>
      </c>
      <c r="E86" s="1" t="s">
        <v>1741</v>
      </c>
      <c r="F86" s="1">
        <v>978</v>
      </c>
      <c r="G86" s="1" t="s">
        <v>1742</v>
      </c>
      <c r="I86" s="2" t="s">
        <v>1084</v>
      </c>
      <c r="J86" s="2">
        <v>410</v>
      </c>
      <c r="K86" s="3" t="s">
        <v>1209</v>
      </c>
    </row>
    <row r="87" spans="1:11" x14ac:dyDescent="0.35">
      <c r="A87" s="1" t="s">
        <v>269</v>
      </c>
      <c r="B87" s="1" t="s">
        <v>270</v>
      </c>
      <c r="C87" s="1" t="s">
        <v>271</v>
      </c>
      <c r="D87" s="1" t="s">
        <v>816</v>
      </c>
      <c r="E87" s="1" t="s">
        <v>1785</v>
      </c>
      <c r="F87" s="1">
        <v>332</v>
      </c>
      <c r="G87" s="1" t="s">
        <v>1786</v>
      </c>
      <c r="I87" s="2" t="s">
        <v>1085</v>
      </c>
      <c r="J87" s="2">
        <v>414</v>
      </c>
      <c r="K87" s="3" t="s">
        <v>2097</v>
      </c>
    </row>
    <row r="88" spans="1:11" x14ac:dyDescent="0.35">
      <c r="A88" s="1" t="s">
        <v>276</v>
      </c>
      <c r="B88" s="1" t="s">
        <v>277</v>
      </c>
      <c r="C88" s="1" t="s">
        <v>278</v>
      </c>
      <c r="D88" s="1" t="s">
        <v>819</v>
      </c>
      <c r="E88" s="1" t="s">
        <v>1787</v>
      </c>
      <c r="F88" s="1">
        <v>340</v>
      </c>
      <c r="G88" s="1" t="s">
        <v>1788</v>
      </c>
      <c r="I88" s="2" t="s">
        <v>1771</v>
      </c>
      <c r="J88" s="2">
        <v>136</v>
      </c>
      <c r="K88" s="3" t="s">
        <v>1772</v>
      </c>
    </row>
    <row r="89" spans="1:11" x14ac:dyDescent="0.35">
      <c r="A89" s="1" t="s">
        <v>703</v>
      </c>
      <c r="B89" s="1" t="s">
        <v>130</v>
      </c>
      <c r="C89" s="1" t="s">
        <v>131</v>
      </c>
      <c r="D89" s="1" t="s">
        <v>767</v>
      </c>
      <c r="E89" s="1" t="s">
        <v>1789</v>
      </c>
      <c r="F89" s="1">
        <v>344</v>
      </c>
      <c r="G89" s="1" t="s">
        <v>1790</v>
      </c>
      <c r="I89" s="2" t="s">
        <v>1087</v>
      </c>
      <c r="J89" s="2">
        <v>398</v>
      </c>
      <c r="K89" s="3" t="s">
        <v>1211</v>
      </c>
    </row>
    <row r="90" spans="1:11" x14ac:dyDescent="0.35">
      <c r="A90" s="1" t="s">
        <v>279</v>
      </c>
      <c r="B90" s="1" t="s">
        <v>280</v>
      </c>
      <c r="C90" s="1" t="s">
        <v>281</v>
      </c>
      <c r="D90" s="1" t="s">
        <v>820</v>
      </c>
      <c r="E90" s="1" t="s">
        <v>1791</v>
      </c>
      <c r="F90" s="1">
        <v>348</v>
      </c>
      <c r="G90" s="1" t="s">
        <v>1792</v>
      </c>
      <c r="I90" s="2" t="s">
        <v>1088</v>
      </c>
      <c r="J90" s="2">
        <v>418</v>
      </c>
      <c r="K90" s="3" t="s">
        <v>1212</v>
      </c>
    </row>
    <row r="91" spans="1:11" x14ac:dyDescent="0.35">
      <c r="A91" s="1" t="s">
        <v>299</v>
      </c>
      <c r="B91" s="1" t="s">
        <v>300</v>
      </c>
      <c r="C91" s="1" t="s">
        <v>301</v>
      </c>
      <c r="D91" s="1" t="s">
        <v>827</v>
      </c>
      <c r="E91" s="1" t="s">
        <v>1805</v>
      </c>
      <c r="F91" s="1">
        <v>0</v>
      </c>
      <c r="G91" s="1" t="s">
        <v>1806</v>
      </c>
      <c r="I91" s="2" t="s">
        <v>1089</v>
      </c>
      <c r="J91" s="2">
        <v>422</v>
      </c>
      <c r="K91" s="3" t="s">
        <v>1213</v>
      </c>
    </row>
    <row r="92" spans="1:11" x14ac:dyDescent="0.35">
      <c r="A92" s="6" t="s">
        <v>134</v>
      </c>
      <c r="B92" s="6" t="s">
        <v>135</v>
      </c>
      <c r="C92" s="6" t="s">
        <v>136</v>
      </c>
      <c r="D92" s="6" t="s">
        <v>769</v>
      </c>
      <c r="E92" s="6" t="s">
        <v>1685</v>
      </c>
      <c r="F92" s="6">
        <v>36</v>
      </c>
      <c r="G92" s="6" t="s">
        <v>1686</v>
      </c>
      <c r="I92" s="2" t="s">
        <v>1090</v>
      </c>
      <c r="J92" s="2">
        <v>144</v>
      </c>
      <c r="K92" s="3" t="s">
        <v>1214</v>
      </c>
    </row>
    <row r="93" spans="1:11" x14ac:dyDescent="0.35">
      <c r="A93" s="1" t="s">
        <v>2088</v>
      </c>
      <c r="B93" s="1" t="s">
        <v>202</v>
      </c>
      <c r="C93" s="1" t="s">
        <v>203</v>
      </c>
      <c r="D93" s="1" t="s">
        <v>793</v>
      </c>
      <c r="E93" s="1" t="s">
        <v>1733</v>
      </c>
      <c r="F93" s="1">
        <v>208</v>
      </c>
      <c r="G93" s="1" t="s">
        <v>1734</v>
      </c>
      <c r="I93" s="2" t="s">
        <v>1091</v>
      </c>
      <c r="J93" s="2">
        <v>430</v>
      </c>
      <c r="K93" s="3" t="s">
        <v>1215</v>
      </c>
    </row>
    <row r="94" spans="1:11" x14ac:dyDescent="0.35">
      <c r="A94" s="1" t="s">
        <v>272</v>
      </c>
      <c r="B94" s="1" t="s">
        <v>273</v>
      </c>
      <c r="C94" s="1" t="s">
        <v>274</v>
      </c>
      <c r="D94" s="1" t="s">
        <v>817</v>
      </c>
      <c r="I94" s="2" t="s">
        <v>1092</v>
      </c>
      <c r="J94" s="2">
        <v>426</v>
      </c>
      <c r="K94" s="3" t="s">
        <v>1093</v>
      </c>
    </row>
    <row r="95" spans="1:11" x14ac:dyDescent="0.35">
      <c r="A95" s="6" t="s">
        <v>137</v>
      </c>
      <c r="B95" s="6" t="s">
        <v>138</v>
      </c>
      <c r="C95" s="6" t="s">
        <v>139</v>
      </c>
      <c r="D95" s="6" t="s">
        <v>770</v>
      </c>
      <c r="E95" s="6" t="s">
        <v>1687</v>
      </c>
      <c r="F95" s="6">
        <v>36</v>
      </c>
      <c r="G95" s="6" t="s">
        <v>1688</v>
      </c>
      <c r="I95" s="2" t="s">
        <v>1094</v>
      </c>
      <c r="J95" s="2">
        <v>434</v>
      </c>
      <c r="K95" s="3" t="s">
        <v>1216</v>
      </c>
    </row>
    <row r="96" spans="1:11" x14ac:dyDescent="0.35">
      <c r="A96" s="1" t="s">
        <v>465</v>
      </c>
      <c r="B96" s="1" t="s">
        <v>466</v>
      </c>
      <c r="C96" s="1" t="s">
        <v>467</v>
      </c>
      <c r="D96" s="1" t="s">
        <v>884</v>
      </c>
      <c r="E96" s="1" t="s">
        <v>1922</v>
      </c>
      <c r="F96" s="1">
        <v>840</v>
      </c>
      <c r="G96" s="1" t="s">
        <v>1923</v>
      </c>
      <c r="I96" s="2" t="s">
        <v>1095</v>
      </c>
      <c r="J96" s="2">
        <v>504</v>
      </c>
      <c r="K96" s="3" t="s">
        <v>1217</v>
      </c>
    </row>
    <row r="97" spans="1:11" x14ac:dyDescent="0.35">
      <c r="A97" s="1" t="s">
        <v>386</v>
      </c>
      <c r="B97" s="1" t="s">
        <v>387</v>
      </c>
      <c r="C97" s="1" t="s">
        <v>388</v>
      </c>
      <c r="D97" s="1" t="s">
        <v>857</v>
      </c>
      <c r="E97" s="1" t="s">
        <v>1867</v>
      </c>
      <c r="F97" s="1">
        <v>840</v>
      </c>
      <c r="G97" s="1" t="s">
        <v>1868</v>
      </c>
      <c r="I97" s="2" t="s">
        <v>1096</v>
      </c>
      <c r="J97" s="2">
        <v>498</v>
      </c>
      <c r="K97" s="3" t="s">
        <v>1218</v>
      </c>
    </row>
    <row r="98" spans="1:11" x14ac:dyDescent="0.35">
      <c r="A98" s="1" t="s">
        <v>462</v>
      </c>
      <c r="B98" s="1" t="s">
        <v>463</v>
      </c>
      <c r="C98" s="1" t="s">
        <v>464</v>
      </c>
      <c r="D98" s="1" t="s">
        <v>883</v>
      </c>
      <c r="I98" s="2" t="s">
        <v>1097</v>
      </c>
      <c r="J98" s="2">
        <v>969</v>
      </c>
      <c r="K98" s="3" t="s">
        <v>1219</v>
      </c>
    </row>
    <row r="99" spans="1:11" x14ac:dyDescent="0.35">
      <c r="A99" s="6" t="s">
        <v>115</v>
      </c>
      <c r="B99" s="6" t="s">
        <v>116</v>
      </c>
      <c r="C99" s="6" t="s">
        <v>117</v>
      </c>
      <c r="D99" s="6" t="s">
        <v>762</v>
      </c>
      <c r="E99" s="6" t="s">
        <v>1086</v>
      </c>
      <c r="F99" s="6">
        <v>136</v>
      </c>
      <c r="G99" s="6" t="s">
        <v>1210</v>
      </c>
      <c r="I99" s="2" t="s">
        <v>367</v>
      </c>
      <c r="J99" s="2">
        <v>807</v>
      </c>
      <c r="K99" s="3" t="s">
        <v>1098</v>
      </c>
    </row>
    <row r="100" spans="1:11" x14ac:dyDescent="0.35">
      <c r="A100" s="1" t="s">
        <v>575</v>
      </c>
      <c r="B100" s="1" t="s">
        <v>576</v>
      </c>
      <c r="C100" s="1" t="s">
        <v>577</v>
      </c>
      <c r="D100" s="1" t="s">
        <v>922</v>
      </c>
      <c r="E100" s="1" t="s">
        <v>1995</v>
      </c>
      <c r="F100" s="1">
        <v>90</v>
      </c>
      <c r="G100" s="1" t="s">
        <v>1996</v>
      </c>
      <c r="I100" s="2" t="s">
        <v>1099</v>
      </c>
      <c r="J100" s="2">
        <v>104</v>
      </c>
      <c r="K100" s="3" t="s">
        <v>1220</v>
      </c>
    </row>
    <row r="101" spans="1:11" x14ac:dyDescent="0.35">
      <c r="A101" s="1" t="s">
        <v>602</v>
      </c>
      <c r="B101" s="1" t="s">
        <v>603</v>
      </c>
      <c r="C101" s="1" t="s">
        <v>604</v>
      </c>
      <c r="D101" s="1" t="s">
        <v>931</v>
      </c>
      <c r="I101" s="2" t="s">
        <v>1100</v>
      </c>
      <c r="J101" s="2">
        <v>496</v>
      </c>
      <c r="K101" s="3" t="s">
        <v>1221</v>
      </c>
    </row>
    <row r="102" spans="1:11" x14ac:dyDescent="0.35">
      <c r="A102" s="1" t="s">
        <v>648</v>
      </c>
      <c r="B102" s="1" t="s">
        <v>649</v>
      </c>
      <c r="C102" s="1" t="s">
        <v>650</v>
      </c>
      <c r="D102" s="1" t="s">
        <v>948</v>
      </c>
      <c r="E102" s="1" t="s">
        <v>2039</v>
      </c>
      <c r="F102" s="1">
        <v>840</v>
      </c>
      <c r="G102" s="1" t="s">
        <v>2040</v>
      </c>
      <c r="I102" s="2" t="s">
        <v>1101</v>
      </c>
      <c r="J102" s="2">
        <v>446</v>
      </c>
      <c r="K102" s="3" t="s">
        <v>1272</v>
      </c>
    </row>
    <row r="103" spans="1:11" x14ac:dyDescent="0.35">
      <c r="A103" s="6" t="s">
        <v>86</v>
      </c>
      <c r="B103" s="6" t="s">
        <v>87</v>
      </c>
      <c r="C103" s="6" t="s">
        <v>88</v>
      </c>
      <c r="D103" s="6" t="s">
        <v>752</v>
      </c>
      <c r="E103" s="6" t="s">
        <v>1659</v>
      </c>
      <c r="F103" s="6">
        <v>840</v>
      </c>
      <c r="G103" s="6" t="s">
        <v>1660</v>
      </c>
      <c r="I103" s="2" t="s">
        <v>1222</v>
      </c>
      <c r="J103" s="2">
        <v>478</v>
      </c>
      <c r="K103" s="3" t="s">
        <v>1223</v>
      </c>
    </row>
    <row r="104" spans="1:11" x14ac:dyDescent="0.35">
      <c r="A104" s="1" t="s">
        <v>683</v>
      </c>
      <c r="B104" s="1" t="s">
        <v>684</v>
      </c>
      <c r="C104" s="1" t="s">
        <v>685</v>
      </c>
      <c r="D104" s="1" t="s">
        <v>960</v>
      </c>
      <c r="E104" s="1" t="s">
        <v>2063</v>
      </c>
      <c r="F104" s="1">
        <v>840</v>
      </c>
      <c r="G104" s="1" t="s">
        <v>2064</v>
      </c>
      <c r="I104" s="2" t="s">
        <v>1102</v>
      </c>
      <c r="J104" s="2">
        <v>480</v>
      </c>
      <c r="K104" s="3" t="s">
        <v>1224</v>
      </c>
    </row>
    <row r="105" spans="1:11" x14ac:dyDescent="0.35">
      <c r="A105" s="1" t="s">
        <v>686</v>
      </c>
      <c r="B105" s="1" t="s">
        <v>687</v>
      </c>
      <c r="C105" s="1" t="s">
        <v>688</v>
      </c>
      <c r="D105" s="1" t="s">
        <v>961</v>
      </c>
      <c r="I105" s="2" t="s">
        <v>1103</v>
      </c>
      <c r="J105" s="2">
        <v>462</v>
      </c>
      <c r="K105" s="3" t="s">
        <v>1225</v>
      </c>
    </row>
    <row r="106" spans="1:11" x14ac:dyDescent="0.35">
      <c r="A106" s="6" t="s">
        <v>2091</v>
      </c>
      <c r="B106" s="6" t="s">
        <v>3</v>
      </c>
      <c r="C106" s="6" t="s">
        <v>4</v>
      </c>
      <c r="D106" s="6" t="s">
        <v>724</v>
      </c>
      <c r="E106" s="6" t="s">
        <v>1043</v>
      </c>
      <c r="F106" s="6">
        <v>978</v>
      </c>
      <c r="G106" s="6" t="s">
        <v>1044</v>
      </c>
      <c r="I106" s="2" t="s">
        <v>1104</v>
      </c>
      <c r="J106" s="2">
        <v>454</v>
      </c>
      <c r="K106" s="3" t="s">
        <v>1105</v>
      </c>
    </row>
    <row r="107" spans="1:11" x14ac:dyDescent="0.35">
      <c r="A107" s="1" t="s">
        <v>285</v>
      </c>
      <c r="B107" s="1" t="s">
        <v>286</v>
      </c>
      <c r="C107" s="1" t="s">
        <v>287</v>
      </c>
      <c r="D107" s="1" t="s">
        <v>822</v>
      </c>
      <c r="E107" s="1" t="s">
        <v>1795</v>
      </c>
      <c r="F107" s="1">
        <v>356</v>
      </c>
      <c r="G107" s="1" t="s">
        <v>1796</v>
      </c>
      <c r="I107" s="2" t="s">
        <v>1106</v>
      </c>
      <c r="J107" s="2">
        <v>484</v>
      </c>
      <c r="K107" s="3" t="s">
        <v>1226</v>
      </c>
    </row>
    <row r="108" spans="1:11" x14ac:dyDescent="0.35">
      <c r="A108" s="1" t="s">
        <v>288</v>
      </c>
      <c r="B108" s="1" t="s">
        <v>289</v>
      </c>
      <c r="C108" s="1" t="s">
        <v>290</v>
      </c>
      <c r="D108" s="1" t="s">
        <v>823</v>
      </c>
      <c r="E108" s="1" t="s">
        <v>1797</v>
      </c>
      <c r="F108" s="1">
        <v>360</v>
      </c>
      <c r="G108" s="1" t="s">
        <v>1798</v>
      </c>
      <c r="I108" s="2" t="s">
        <v>1107</v>
      </c>
      <c r="J108" s="2">
        <v>458</v>
      </c>
      <c r="K108" s="3" t="s">
        <v>1227</v>
      </c>
    </row>
    <row r="109" spans="1:11" x14ac:dyDescent="0.35">
      <c r="A109" s="1" t="s">
        <v>293</v>
      </c>
      <c r="B109" s="1" t="s">
        <v>294</v>
      </c>
      <c r="C109" s="1" t="s">
        <v>295</v>
      </c>
      <c r="D109" s="1" t="s">
        <v>825</v>
      </c>
      <c r="E109" s="1" t="s">
        <v>1801</v>
      </c>
      <c r="F109" s="1">
        <v>368</v>
      </c>
      <c r="G109" s="1" t="s">
        <v>1802</v>
      </c>
      <c r="I109" s="2" t="s">
        <v>1108</v>
      </c>
      <c r="J109" s="2">
        <v>943</v>
      </c>
      <c r="K109" s="3" t="s">
        <v>1228</v>
      </c>
    </row>
    <row r="110" spans="1:11" x14ac:dyDescent="0.35">
      <c r="A110" s="1" t="s">
        <v>712</v>
      </c>
      <c r="B110" s="1" t="s">
        <v>291</v>
      </c>
      <c r="C110" s="1" t="s">
        <v>292</v>
      </c>
      <c r="D110" s="1" t="s">
        <v>824</v>
      </c>
      <c r="E110" s="1" t="s">
        <v>1799</v>
      </c>
      <c r="F110" s="1">
        <v>364</v>
      </c>
      <c r="G110" s="1" t="s">
        <v>1800</v>
      </c>
      <c r="I110" s="2" t="s">
        <v>1109</v>
      </c>
      <c r="J110" s="2">
        <v>516</v>
      </c>
      <c r="K110" s="3" t="s">
        <v>1229</v>
      </c>
    </row>
    <row r="111" spans="1:11" x14ac:dyDescent="0.35">
      <c r="A111" s="1" t="s">
        <v>296</v>
      </c>
      <c r="B111" s="1" t="s">
        <v>297</v>
      </c>
      <c r="C111" s="1" t="s">
        <v>298</v>
      </c>
      <c r="D111" s="1" t="s">
        <v>826</v>
      </c>
      <c r="E111" s="1" t="s">
        <v>1803</v>
      </c>
      <c r="F111" s="1">
        <v>978</v>
      </c>
      <c r="G111" s="1" t="s">
        <v>1804</v>
      </c>
      <c r="I111" s="2" t="s">
        <v>1110</v>
      </c>
      <c r="J111" s="2">
        <v>566</v>
      </c>
      <c r="K111" s="3" t="s">
        <v>1230</v>
      </c>
    </row>
    <row r="112" spans="1:11" x14ac:dyDescent="0.35">
      <c r="A112" s="1" t="s">
        <v>282</v>
      </c>
      <c r="B112" s="1" t="s">
        <v>283</v>
      </c>
      <c r="C112" s="1" t="s">
        <v>284</v>
      </c>
      <c r="D112" s="1" t="s">
        <v>821</v>
      </c>
      <c r="E112" s="1" t="s">
        <v>1793</v>
      </c>
      <c r="F112" s="1">
        <v>352</v>
      </c>
      <c r="G112" s="1" t="s">
        <v>1794</v>
      </c>
      <c r="I112" s="2" t="s">
        <v>1111</v>
      </c>
      <c r="J112" s="2">
        <v>558</v>
      </c>
      <c r="K112" s="3" t="s">
        <v>1231</v>
      </c>
    </row>
    <row r="113" spans="1:11" x14ac:dyDescent="0.35">
      <c r="A113" s="1" t="s">
        <v>302</v>
      </c>
      <c r="B113" s="1" t="s">
        <v>303</v>
      </c>
      <c r="C113" s="1" t="s">
        <v>304</v>
      </c>
      <c r="D113" s="1" t="s">
        <v>828</v>
      </c>
      <c r="E113" s="1" t="s">
        <v>1807</v>
      </c>
      <c r="F113" s="1">
        <v>376</v>
      </c>
      <c r="G113" s="1" t="s">
        <v>1808</v>
      </c>
      <c r="I113" s="2" t="s">
        <v>1112</v>
      </c>
      <c r="J113" s="2">
        <v>578</v>
      </c>
      <c r="K113" s="3" t="s">
        <v>1232</v>
      </c>
    </row>
    <row r="114" spans="1:11" x14ac:dyDescent="0.35">
      <c r="A114" s="1" t="s">
        <v>305</v>
      </c>
      <c r="B114" s="1" t="s">
        <v>306</v>
      </c>
      <c r="C114" s="1" t="s">
        <v>307</v>
      </c>
      <c r="D114" s="1" t="s">
        <v>829</v>
      </c>
      <c r="E114" s="1" t="s">
        <v>1809</v>
      </c>
      <c r="F114" s="1">
        <v>978</v>
      </c>
      <c r="G114" s="1" t="s">
        <v>1810</v>
      </c>
      <c r="I114" s="2" t="s">
        <v>1113</v>
      </c>
      <c r="J114" s="2">
        <v>524</v>
      </c>
      <c r="K114" s="3" t="s">
        <v>1233</v>
      </c>
    </row>
    <row r="115" spans="1:11" x14ac:dyDescent="0.35">
      <c r="A115" s="1" t="s">
        <v>308</v>
      </c>
      <c r="B115" s="1" t="s">
        <v>309</v>
      </c>
      <c r="C115" s="1" t="s">
        <v>310</v>
      </c>
      <c r="D115" s="1" t="s">
        <v>830</v>
      </c>
      <c r="E115" s="1" t="s">
        <v>1811</v>
      </c>
      <c r="F115" s="1">
        <v>388</v>
      </c>
      <c r="G115" s="1" t="s">
        <v>1812</v>
      </c>
      <c r="I115" s="2" t="s">
        <v>1114</v>
      </c>
      <c r="J115" s="2">
        <v>554</v>
      </c>
      <c r="K115" s="3" t="s">
        <v>1234</v>
      </c>
    </row>
    <row r="116" spans="1:11" x14ac:dyDescent="0.35">
      <c r="A116" s="1" t="s">
        <v>311</v>
      </c>
      <c r="B116" s="1" t="s">
        <v>312</v>
      </c>
      <c r="C116" s="1" t="s">
        <v>313</v>
      </c>
      <c r="D116" s="1" t="s">
        <v>831</v>
      </c>
      <c r="E116" s="1" t="s">
        <v>1813</v>
      </c>
      <c r="F116" s="1">
        <v>392</v>
      </c>
      <c r="G116" s="1" t="s">
        <v>1814</v>
      </c>
      <c r="I116" s="2" t="s">
        <v>1115</v>
      </c>
      <c r="J116" s="2">
        <v>512</v>
      </c>
      <c r="K116" s="3" t="s">
        <v>1235</v>
      </c>
    </row>
    <row r="117" spans="1:11" x14ac:dyDescent="0.35">
      <c r="A117" s="1" t="s">
        <v>314</v>
      </c>
      <c r="B117" s="1" t="s">
        <v>315</v>
      </c>
      <c r="C117" s="1" t="s">
        <v>316</v>
      </c>
      <c r="D117" s="1" t="s">
        <v>832</v>
      </c>
      <c r="E117" s="1" t="s">
        <v>1815</v>
      </c>
      <c r="F117" s="1">
        <v>0</v>
      </c>
      <c r="G117" s="1" t="s">
        <v>1816</v>
      </c>
      <c r="I117" s="2" t="s">
        <v>1116</v>
      </c>
      <c r="J117" s="2">
        <v>590</v>
      </c>
      <c r="K117" s="3" t="s">
        <v>2084</v>
      </c>
    </row>
    <row r="118" spans="1:11" x14ac:dyDescent="0.35">
      <c r="A118" s="1" t="s">
        <v>317</v>
      </c>
      <c r="B118" s="1" t="s">
        <v>318</v>
      </c>
      <c r="C118" s="1" t="s">
        <v>319</v>
      </c>
      <c r="D118" s="1" t="s">
        <v>833</v>
      </c>
      <c r="E118" s="1" t="s">
        <v>1817</v>
      </c>
      <c r="F118" s="1">
        <v>400</v>
      </c>
      <c r="G118" s="1" t="s">
        <v>1818</v>
      </c>
      <c r="I118" s="2" t="s">
        <v>1117</v>
      </c>
      <c r="J118" s="2">
        <v>604</v>
      </c>
      <c r="K118" s="3" t="s">
        <v>1118</v>
      </c>
    </row>
    <row r="119" spans="1:11" x14ac:dyDescent="0.35">
      <c r="A119" s="1" t="s">
        <v>320</v>
      </c>
      <c r="B119" s="1" t="s">
        <v>321</v>
      </c>
      <c r="C119" s="1" t="s">
        <v>322</v>
      </c>
      <c r="D119" s="1" t="s">
        <v>834</v>
      </c>
      <c r="E119" s="1" t="s">
        <v>1819</v>
      </c>
      <c r="F119" s="1">
        <v>398</v>
      </c>
      <c r="G119" s="1" t="s">
        <v>1820</v>
      </c>
      <c r="I119" s="2" t="s">
        <v>1119</v>
      </c>
      <c r="J119" s="2">
        <v>598</v>
      </c>
      <c r="K119" s="3" t="s">
        <v>2089</v>
      </c>
    </row>
    <row r="120" spans="1:11" x14ac:dyDescent="0.35">
      <c r="A120" s="1" t="s">
        <v>323</v>
      </c>
      <c r="B120" s="1" t="s">
        <v>324</v>
      </c>
      <c r="C120" s="1" t="s">
        <v>325</v>
      </c>
      <c r="D120" s="1" t="s">
        <v>835</v>
      </c>
      <c r="E120" s="1" t="s">
        <v>1821</v>
      </c>
      <c r="F120" s="1">
        <v>404</v>
      </c>
      <c r="G120" s="1" t="s">
        <v>1822</v>
      </c>
      <c r="I120" s="2" t="s">
        <v>1120</v>
      </c>
      <c r="J120" s="2">
        <v>608</v>
      </c>
      <c r="K120" s="3" t="s">
        <v>1236</v>
      </c>
    </row>
    <row r="121" spans="1:11" x14ac:dyDescent="0.35">
      <c r="A121" s="1" t="s">
        <v>326</v>
      </c>
      <c r="B121" s="1" t="s">
        <v>327</v>
      </c>
      <c r="C121" s="1" t="s">
        <v>328</v>
      </c>
      <c r="D121" s="1" t="s">
        <v>836</v>
      </c>
      <c r="I121" s="2" t="s">
        <v>1121</v>
      </c>
      <c r="J121" s="2">
        <v>586</v>
      </c>
      <c r="K121" s="3" t="s">
        <v>1237</v>
      </c>
    </row>
    <row r="122" spans="1:11" x14ac:dyDescent="0.35">
      <c r="A122" s="1" t="s">
        <v>1273</v>
      </c>
      <c r="B122" s="1" t="s">
        <v>1274</v>
      </c>
      <c r="C122" s="1" t="s">
        <v>1275</v>
      </c>
      <c r="D122" s="1" t="s">
        <v>1179</v>
      </c>
      <c r="E122" s="1" t="s">
        <v>1827</v>
      </c>
      <c r="F122" s="1">
        <v>978</v>
      </c>
      <c r="G122" s="1" t="s">
        <v>1828</v>
      </c>
      <c r="I122" s="2" t="s">
        <v>1122</v>
      </c>
      <c r="J122" s="2">
        <v>985</v>
      </c>
      <c r="K122" s="3" t="s">
        <v>1238</v>
      </c>
    </row>
    <row r="123" spans="1:11" x14ac:dyDescent="0.35">
      <c r="A123" s="1" t="s">
        <v>2100</v>
      </c>
      <c r="B123" s="1" t="s">
        <v>335</v>
      </c>
      <c r="C123" s="1" t="s">
        <v>336</v>
      </c>
      <c r="D123" s="1" t="s">
        <v>839</v>
      </c>
      <c r="E123" s="1" t="s">
        <v>1829</v>
      </c>
      <c r="F123" s="1">
        <v>414</v>
      </c>
      <c r="G123" s="1" t="s">
        <v>2097</v>
      </c>
      <c r="I123" s="2" t="s">
        <v>1123</v>
      </c>
      <c r="J123" s="2">
        <v>600</v>
      </c>
      <c r="K123" s="3" t="s">
        <v>1124</v>
      </c>
    </row>
    <row r="124" spans="1:11" x14ac:dyDescent="0.35">
      <c r="A124" s="1" t="s">
        <v>348</v>
      </c>
      <c r="B124" s="1" t="s">
        <v>349</v>
      </c>
      <c r="C124" s="1" t="s">
        <v>350</v>
      </c>
      <c r="D124" s="1" t="s">
        <v>844</v>
      </c>
      <c r="E124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      <c r="K124" s="3" t="s">
        <v>2098</v>
      </c>
    </row>
    <row r="125" spans="1:11" x14ac:dyDescent="0.35">
      <c r="A125" s="1" t="s">
        <v>342</v>
      </c>
      <c r="B125" s="1" t="s">
        <v>343</v>
      </c>
      <c r="C125" s="1" t="s">
        <v>344</v>
      </c>
      <c r="D125" s="1" t="s">
        <v>842</v>
      </c>
      <c r="E125" s="1" t="s">
        <v>1834</v>
      </c>
      <c r="F125" s="1">
        <v>978</v>
      </c>
      <c r="G125" s="1" t="s">
        <v>1835</v>
      </c>
      <c r="I125" s="2" t="s">
        <v>1126</v>
      </c>
      <c r="J125" s="2">
        <v>946</v>
      </c>
      <c r="K125" s="3" t="s">
        <v>1239</v>
      </c>
    </row>
    <row r="126" spans="1:11" x14ac:dyDescent="0.35">
      <c r="A126" s="1" t="s">
        <v>345</v>
      </c>
      <c r="B126" s="1" t="s">
        <v>346</v>
      </c>
      <c r="C126" s="1" t="s">
        <v>347</v>
      </c>
      <c r="D126" s="1" t="s">
        <v>843</v>
      </c>
      <c r="E126" s="1" t="s">
        <v>1836</v>
      </c>
      <c r="F126" s="1">
        <v>422</v>
      </c>
      <c r="G126" s="1" t="s">
        <v>1837</v>
      </c>
      <c r="I126" s="2" t="s">
        <v>1127</v>
      </c>
      <c r="J126" s="2">
        <v>941</v>
      </c>
      <c r="K126" s="3" t="s">
        <v>1240</v>
      </c>
    </row>
    <row r="127" spans="1:11" x14ac:dyDescent="0.35">
      <c r="A127" s="1" t="s">
        <v>351</v>
      </c>
      <c r="B127" s="1" t="s">
        <v>352</v>
      </c>
      <c r="C127" s="1" t="s">
        <v>353</v>
      </c>
      <c r="D127" s="1" t="s">
        <v>845</v>
      </c>
      <c r="E127" s="1" t="s">
        <v>1840</v>
      </c>
      <c r="F127" s="1">
        <v>430</v>
      </c>
      <c r="G127" s="1" t="s">
        <v>1841</v>
      </c>
      <c r="I127" s="2" t="s">
        <v>1128</v>
      </c>
      <c r="J127" s="2">
        <v>643</v>
      </c>
      <c r="K127" s="3" t="s">
        <v>1241</v>
      </c>
    </row>
    <row r="128" spans="1:11" x14ac:dyDescent="0.35">
      <c r="A128" s="1" t="s">
        <v>354</v>
      </c>
      <c r="B128" s="1" t="s">
        <v>355</v>
      </c>
      <c r="C128" s="1" t="s">
        <v>356</v>
      </c>
      <c r="D128" s="1" t="s">
        <v>846</v>
      </c>
      <c r="E128" s="1" t="s">
        <v>1842</v>
      </c>
      <c r="F128" s="1">
        <v>434</v>
      </c>
      <c r="G128" s="1" t="s">
        <v>1843</v>
      </c>
      <c r="I128" s="2" t="s">
        <v>1129</v>
      </c>
      <c r="J128" s="2">
        <v>646</v>
      </c>
      <c r="K128" s="3" t="s">
        <v>1242</v>
      </c>
    </row>
    <row r="129" spans="1:11" x14ac:dyDescent="0.35">
      <c r="A129" s="1" t="s">
        <v>357</v>
      </c>
      <c r="B129" s="1" t="s">
        <v>358</v>
      </c>
      <c r="C129" s="1" t="s">
        <v>359</v>
      </c>
      <c r="D129" s="1" t="s">
        <v>847</v>
      </c>
      <c r="E129" s="1" t="s">
        <v>1844</v>
      </c>
      <c r="F129" s="1">
        <v>756</v>
      </c>
      <c r="G129" s="1" t="s">
        <v>1845</v>
      </c>
      <c r="I129" s="2" t="s">
        <v>1130</v>
      </c>
      <c r="J129" s="2">
        <v>682</v>
      </c>
      <c r="K129" s="3" t="s">
        <v>1243</v>
      </c>
    </row>
    <row r="130" spans="1:11" x14ac:dyDescent="0.35">
      <c r="A130" s="1" t="s">
        <v>360</v>
      </c>
      <c r="B130" s="1" t="s">
        <v>361</v>
      </c>
      <c r="C130" s="1" t="s">
        <v>362</v>
      </c>
      <c r="D130" s="1" t="s">
        <v>848</v>
      </c>
      <c r="E130" s="1" t="s">
        <v>1846</v>
      </c>
      <c r="F130" s="1">
        <v>978</v>
      </c>
      <c r="G130" s="1" t="s">
        <v>1847</v>
      </c>
      <c r="I130" s="2" t="s">
        <v>1131</v>
      </c>
      <c r="J130" s="2">
        <v>90</v>
      </c>
      <c r="K130" s="3" t="s">
        <v>1244</v>
      </c>
    </row>
    <row r="131" spans="1:11" x14ac:dyDescent="0.35">
      <c r="A131" s="1" t="s">
        <v>363</v>
      </c>
      <c r="B131" s="1" t="s">
        <v>364</v>
      </c>
      <c r="C131" s="1" t="s">
        <v>365</v>
      </c>
      <c r="D131" s="1" t="s">
        <v>849</v>
      </c>
      <c r="E131" s="1" t="s">
        <v>1848</v>
      </c>
      <c r="F131" s="1">
        <v>978</v>
      </c>
      <c r="G131" s="1" t="s">
        <v>1849</v>
      </c>
      <c r="I131" s="2" t="s">
        <v>1132</v>
      </c>
      <c r="J131" s="2">
        <v>690</v>
      </c>
      <c r="K131" s="3" t="s">
        <v>1245</v>
      </c>
    </row>
    <row r="132" spans="1:11" x14ac:dyDescent="0.35">
      <c r="A132" s="1" t="s">
        <v>704</v>
      </c>
      <c r="B132" s="1" t="s">
        <v>132</v>
      </c>
      <c r="C132" s="1" t="s">
        <v>133</v>
      </c>
      <c r="D132" s="1" t="s">
        <v>768</v>
      </c>
      <c r="E132" s="1" t="s">
        <v>1850</v>
      </c>
      <c r="F132" s="1">
        <v>446</v>
      </c>
      <c r="G132" s="1" t="s">
        <v>1851</v>
      </c>
      <c r="I132" s="2" t="s">
        <v>1133</v>
      </c>
      <c r="J132" s="2">
        <v>938</v>
      </c>
      <c r="K132" s="3" t="s">
        <v>1246</v>
      </c>
    </row>
    <row r="133" spans="1:11" x14ac:dyDescent="0.35">
      <c r="A133" s="1" t="s">
        <v>714</v>
      </c>
      <c r="B133" s="1" t="s">
        <v>366</v>
      </c>
      <c r="C133" s="1" t="s">
        <v>1852</v>
      </c>
      <c r="D133" s="1" t="s">
        <v>850</v>
      </c>
      <c r="E133" s="1" t="s">
        <v>1853</v>
      </c>
      <c r="F133" s="1">
        <v>807</v>
      </c>
      <c r="G133" s="1" t="s">
        <v>1854</v>
      </c>
      <c r="I133" s="2" t="s">
        <v>1134</v>
      </c>
      <c r="J133" s="2">
        <v>752</v>
      </c>
      <c r="K133" s="3" t="s">
        <v>1247</v>
      </c>
    </row>
    <row r="134" spans="1:11" x14ac:dyDescent="0.35">
      <c r="A134" s="1" t="s">
        <v>368</v>
      </c>
      <c r="B134" s="1" t="s">
        <v>369</v>
      </c>
      <c r="C134" s="1" t="s">
        <v>370</v>
      </c>
      <c r="D134" s="1" t="s">
        <v>851</v>
      </c>
      <c r="E134" s="1" t="s">
        <v>1855</v>
      </c>
      <c r="F134" s="1">
        <v>969</v>
      </c>
      <c r="G134" s="1" t="s">
        <v>1856</v>
      </c>
      <c r="I134" s="2" t="s">
        <v>1135</v>
      </c>
      <c r="J134" s="2">
        <v>702</v>
      </c>
      <c r="K134" s="3" t="s">
        <v>1248</v>
      </c>
    </row>
    <row r="135" spans="1:11" x14ac:dyDescent="0.35">
      <c r="A135" s="1" t="s">
        <v>374</v>
      </c>
      <c r="B135" s="1" t="s">
        <v>375</v>
      </c>
      <c r="C135" s="1" t="s">
        <v>376</v>
      </c>
      <c r="D135" s="1" t="s">
        <v>853</v>
      </c>
      <c r="E135" s="1" t="s">
        <v>1859</v>
      </c>
      <c r="F135" s="1">
        <v>458</v>
      </c>
      <c r="G135" s="1" t="s">
        <v>1860</v>
      </c>
      <c r="I135" s="2" t="s">
        <v>1136</v>
      </c>
      <c r="J135" s="2">
        <v>654</v>
      </c>
      <c r="K135" s="3" t="s">
        <v>1249</v>
      </c>
    </row>
    <row r="136" spans="1:11" x14ac:dyDescent="0.35">
      <c r="A136" s="1" t="s">
        <v>371</v>
      </c>
      <c r="B136" s="1" t="s">
        <v>372</v>
      </c>
      <c r="C136" s="1" t="s">
        <v>373</v>
      </c>
      <c r="D136" s="1" t="s">
        <v>852</v>
      </c>
      <c r="E136" s="1" t="s">
        <v>1857</v>
      </c>
      <c r="F136" s="1">
        <v>454</v>
      </c>
      <c r="G136" s="1" t="s">
        <v>1858</v>
      </c>
      <c r="I136" s="2" t="s">
        <v>1137</v>
      </c>
      <c r="J136" s="2">
        <v>694</v>
      </c>
      <c r="K136" s="3" t="s">
        <v>1138</v>
      </c>
    </row>
    <row r="137" spans="1:11" x14ac:dyDescent="0.35">
      <c r="A137" s="1" t="s">
        <v>377</v>
      </c>
      <c r="B137" s="1" t="s">
        <v>378</v>
      </c>
      <c r="C137" s="1" t="s">
        <v>379</v>
      </c>
      <c r="D137" s="1" t="s">
        <v>854</v>
      </c>
      <c r="E137" s="1" t="s">
        <v>1861</v>
      </c>
      <c r="F137" s="1">
        <v>462</v>
      </c>
      <c r="G137" s="1" t="s">
        <v>1862</v>
      </c>
      <c r="I137" s="2" t="s">
        <v>1139</v>
      </c>
      <c r="J137" s="2">
        <v>706</v>
      </c>
      <c r="K137" s="3" t="s">
        <v>1998</v>
      </c>
    </row>
    <row r="138" spans="1:11" x14ac:dyDescent="0.35">
      <c r="A138" s="1" t="s">
        <v>380</v>
      </c>
      <c r="B138" s="1" t="s">
        <v>381</v>
      </c>
      <c r="C138" s="1" t="s">
        <v>382</v>
      </c>
      <c r="D138" s="1" t="s">
        <v>855</v>
      </c>
      <c r="E138" s="1" t="s">
        <v>1863</v>
      </c>
      <c r="F138" s="1">
        <v>952</v>
      </c>
      <c r="G138" s="1" t="s">
        <v>1864</v>
      </c>
      <c r="I138" s="2" t="s">
        <v>1140</v>
      </c>
      <c r="J138" s="2">
        <v>968</v>
      </c>
      <c r="K138" s="3" t="s">
        <v>1141</v>
      </c>
    </row>
    <row r="139" spans="1:11" x14ac:dyDescent="0.35">
      <c r="A139" s="1" t="s">
        <v>710</v>
      </c>
      <c r="B139" s="1" t="s">
        <v>200</v>
      </c>
      <c r="C139" s="1" t="s">
        <v>201</v>
      </c>
      <c r="D139" s="1" t="s">
        <v>792</v>
      </c>
      <c r="E139" s="1" t="s">
        <v>1731</v>
      </c>
      <c r="F139" s="1">
        <v>238</v>
      </c>
      <c r="G139" s="1" t="s">
        <v>1732</v>
      </c>
      <c r="I139" s="2" t="s">
        <v>1142</v>
      </c>
      <c r="J139" s="2">
        <v>728</v>
      </c>
      <c r="K139" s="3" t="s">
        <v>1250</v>
      </c>
    </row>
    <row r="140" spans="1:11" x14ac:dyDescent="0.35">
      <c r="A140" s="1" t="s">
        <v>383</v>
      </c>
      <c r="B140" s="1" t="s">
        <v>384</v>
      </c>
      <c r="C140" s="1" t="s">
        <v>385</v>
      </c>
      <c r="D140" s="1" t="s">
        <v>856</v>
      </c>
      <c r="E140" s="1" t="s">
        <v>1865</v>
      </c>
      <c r="F140" s="1">
        <v>978</v>
      </c>
      <c r="G140" s="1" t="s">
        <v>1866</v>
      </c>
      <c r="I140" s="2" t="s">
        <v>1251</v>
      </c>
      <c r="J140" s="2">
        <v>678</v>
      </c>
      <c r="K140" s="3" t="s">
        <v>1252</v>
      </c>
    </row>
    <row r="141" spans="1:11" x14ac:dyDescent="0.35">
      <c r="A141" s="1" t="s">
        <v>420</v>
      </c>
      <c r="B141" s="1" t="s">
        <v>421</v>
      </c>
      <c r="C141" s="1" t="s">
        <v>422</v>
      </c>
      <c r="D141" s="1" t="s">
        <v>869</v>
      </c>
      <c r="E141" s="1" t="s">
        <v>1893</v>
      </c>
      <c r="F141" s="1">
        <v>504</v>
      </c>
      <c r="G141" s="1" t="s">
        <v>1894</v>
      </c>
      <c r="I141" s="2" t="s">
        <v>1143</v>
      </c>
      <c r="J141" s="2">
        <v>760</v>
      </c>
      <c r="K141" s="3" t="s">
        <v>1253</v>
      </c>
    </row>
    <row r="142" spans="1:11" x14ac:dyDescent="0.35">
      <c r="A142" s="1" t="s">
        <v>389</v>
      </c>
      <c r="B142" s="1" t="s">
        <v>390</v>
      </c>
      <c r="C142" s="1" t="s">
        <v>391</v>
      </c>
      <c r="D142" s="1" t="s">
        <v>858</v>
      </c>
      <c r="E142" s="1" t="s">
        <v>1869</v>
      </c>
      <c r="F142" s="1">
        <v>978</v>
      </c>
      <c r="G142" s="1" t="s">
        <v>1870</v>
      </c>
      <c r="I142" s="2" t="s">
        <v>1877</v>
      </c>
      <c r="J142" s="2">
        <v>748</v>
      </c>
      <c r="K142" s="3" t="s">
        <v>1878</v>
      </c>
    </row>
    <row r="143" spans="1:11" x14ac:dyDescent="0.35">
      <c r="A143" s="1" t="s">
        <v>395</v>
      </c>
      <c r="B143" s="1" t="s">
        <v>396</v>
      </c>
      <c r="C143" s="1" t="s">
        <v>397</v>
      </c>
      <c r="D143" s="1" t="s">
        <v>860</v>
      </c>
      <c r="E143" s="1" t="s">
        <v>1873</v>
      </c>
      <c r="F143" s="1">
        <v>480</v>
      </c>
      <c r="G143" s="1" t="s">
        <v>1874</v>
      </c>
      <c r="I143" s="2" t="s">
        <v>1145</v>
      </c>
      <c r="J143" s="2">
        <v>764</v>
      </c>
      <c r="K143" s="3" t="s">
        <v>1255</v>
      </c>
    </row>
    <row r="144" spans="1:11" x14ac:dyDescent="0.35">
      <c r="A144" s="1" t="s">
        <v>392</v>
      </c>
      <c r="B144" s="1" t="s">
        <v>393</v>
      </c>
      <c r="C144" s="1" t="s">
        <v>394</v>
      </c>
      <c r="D144" s="1" t="s">
        <v>859</v>
      </c>
      <c r="E144" s="1" t="s">
        <v>1871</v>
      </c>
      <c r="F144" s="1">
        <v>478</v>
      </c>
      <c r="G144" s="1" t="s">
        <v>1872</v>
      </c>
      <c r="I144" s="2" t="s">
        <v>1146</v>
      </c>
      <c r="J144" s="2">
        <v>972</v>
      </c>
      <c r="K144" s="3" t="s">
        <v>617</v>
      </c>
    </row>
    <row r="145" spans="1:11" x14ac:dyDescent="0.35">
      <c r="A145" s="1" t="s">
        <v>398</v>
      </c>
      <c r="B145" s="1" t="s">
        <v>399</v>
      </c>
      <c r="C145" s="1" t="s">
        <v>400</v>
      </c>
      <c r="D145" s="1" t="s">
        <v>861</v>
      </c>
      <c r="E145" s="1" t="s">
        <v>1875</v>
      </c>
      <c r="F145" s="1">
        <v>978</v>
      </c>
      <c r="G145" s="1" t="s">
        <v>1876</v>
      </c>
      <c r="I145" s="2" t="s">
        <v>1147</v>
      </c>
      <c r="J145" s="2">
        <v>934</v>
      </c>
      <c r="K145" s="3" t="s">
        <v>1256</v>
      </c>
    </row>
    <row r="146" spans="1:11" x14ac:dyDescent="0.35">
      <c r="A146" s="1" t="s">
        <v>401</v>
      </c>
      <c r="B146" s="1" t="s">
        <v>402</v>
      </c>
      <c r="C146" s="1" t="s">
        <v>403</v>
      </c>
      <c r="D146" s="1" t="s">
        <v>862</v>
      </c>
      <c r="E146" s="1" t="s">
        <v>1879</v>
      </c>
      <c r="F146" s="1">
        <v>484</v>
      </c>
      <c r="G146" s="1" t="s">
        <v>1880</v>
      </c>
      <c r="I146" s="2" t="s">
        <v>1148</v>
      </c>
      <c r="J146" s="2">
        <v>788</v>
      </c>
      <c r="K146" s="3" t="s">
        <v>1149</v>
      </c>
    </row>
    <row r="147" spans="1:11" x14ac:dyDescent="0.35">
      <c r="A147" s="1" t="s">
        <v>715</v>
      </c>
      <c r="B147" s="1" t="s">
        <v>404</v>
      </c>
      <c r="C147" s="1" t="s">
        <v>405</v>
      </c>
      <c r="D147" s="1" t="s">
        <v>863</v>
      </c>
      <c r="E147" s="1" t="s">
        <v>1881</v>
      </c>
      <c r="F147" s="1">
        <v>840</v>
      </c>
      <c r="G147" s="1" t="s">
        <v>1882</v>
      </c>
      <c r="I147" s="2" t="s">
        <v>1150</v>
      </c>
      <c r="J147" s="2">
        <v>776</v>
      </c>
      <c r="K147" s="3" t="s">
        <v>1257</v>
      </c>
    </row>
    <row r="148" spans="1:11" x14ac:dyDescent="0.35">
      <c r="A148" s="1" t="s">
        <v>406</v>
      </c>
      <c r="B148" s="1" t="s">
        <v>407</v>
      </c>
      <c r="C148" s="1" t="s">
        <v>408</v>
      </c>
      <c r="D148" s="1" t="s">
        <v>864</v>
      </c>
      <c r="E148" s="1" t="s">
        <v>1883</v>
      </c>
      <c r="F148" s="1">
        <v>498</v>
      </c>
      <c r="G148" s="1" t="s">
        <v>1884</v>
      </c>
      <c r="I148" s="2" t="s">
        <v>1151</v>
      </c>
      <c r="J148" s="2">
        <v>949</v>
      </c>
      <c r="K148" s="3" t="s">
        <v>1152</v>
      </c>
    </row>
    <row r="149" spans="1:11" x14ac:dyDescent="0.35">
      <c r="A149" s="1" t="s">
        <v>409</v>
      </c>
      <c r="B149" s="1" t="s">
        <v>410</v>
      </c>
      <c r="C149" s="1" t="s">
        <v>411</v>
      </c>
      <c r="D149" s="1" t="s">
        <v>865</v>
      </c>
      <c r="E149" s="1" t="s">
        <v>1885</v>
      </c>
      <c r="F149" s="1">
        <v>978</v>
      </c>
      <c r="G149" s="1" t="s">
        <v>1886</v>
      </c>
      <c r="I149" s="2" t="s">
        <v>1153</v>
      </c>
      <c r="J149" s="2">
        <v>780</v>
      </c>
      <c r="K149" s="3" t="s">
        <v>1258</v>
      </c>
    </row>
    <row r="150" spans="1:11" x14ac:dyDescent="0.35">
      <c r="A150" s="1" t="s">
        <v>412</v>
      </c>
      <c r="B150" s="1" t="s">
        <v>413</v>
      </c>
      <c r="C150" s="1" t="s">
        <v>414</v>
      </c>
      <c r="D150" s="1" t="s">
        <v>866</v>
      </c>
      <c r="E150" s="1" t="s">
        <v>1887</v>
      </c>
      <c r="F150" s="1">
        <v>496</v>
      </c>
      <c r="G150" s="1" t="s">
        <v>1888</v>
      </c>
      <c r="I150" s="2" t="s">
        <v>1259</v>
      </c>
      <c r="J150" s="2">
        <v>0</v>
      </c>
      <c r="K150" s="3" t="s">
        <v>1260</v>
      </c>
    </row>
    <row r="151" spans="1:11" x14ac:dyDescent="0.35">
      <c r="A151" s="1" t="s">
        <v>2099</v>
      </c>
      <c r="B151" s="1" t="s">
        <v>415</v>
      </c>
      <c r="C151" s="1" t="s">
        <v>416</v>
      </c>
      <c r="D151" s="1" t="s">
        <v>867</v>
      </c>
      <c r="E151" s="1" t="s">
        <v>1889</v>
      </c>
      <c r="F151" s="1">
        <v>978</v>
      </c>
      <c r="G151" s="1" t="s">
        <v>1890</v>
      </c>
      <c r="I151" s="2" t="s">
        <v>1154</v>
      </c>
      <c r="J151" s="2">
        <v>901</v>
      </c>
      <c r="K151" s="3" t="s">
        <v>1155</v>
      </c>
    </row>
    <row r="152" spans="1:11" x14ac:dyDescent="0.35">
      <c r="A152" s="1" t="s">
        <v>417</v>
      </c>
      <c r="B152" s="1" t="s">
        <v>418</v>
      </c>
      <c r="C152" s="1" t="s">
        <v>419</v>
      </c>
      <c r="D152" s="1" t="s">
        <v>868</v>
      </c>
      <c r="E152" s="1" t="s">
        <v>1891</v>
      </c>
      <c r="F152" s="1">
        <v>951</v>
      </c>
      <c r="G152" s="1" t="s">
        <v>1892</v>
      </c>
      <c r="I152" s="2" t="s">
        <v>1156</v>
      </c>
      <c r="J152" s="2">
        <v>834</v>
      </c>
      <c r="K152" s="3" t="s">
        <v>1157</v>
      </c>
    </row>
    <row r="153" spans="1:11" x14ac:dyDescent="0.35">
      <c r="A153" s="1" t="s">
        <v>423</v>
      </c>
      <c r="B153" s="1" t="s">
        <v>424</v>
      </c>
      <c r="C153" s="1" t="s">
        <v>425</v>
      </c>
      <c r="D153" s="1" t="s">
        <v>870</v>
      </c>
      <c r="E153" s="1" t="s">
        <v>1895</v>
      </c>
      <c r="F153" s="1">
        <v>943</v>
      </c>
      <c r="G153" s="1" t="s">
        <v>1896</v>
      </c>
      <c r="I153" s="2" t="s">
        <v>1158</v>
      </c>
      <c r="J153" s="2">
        <v>980</v>
      </c>
      <c r="K153" s="3" t="s">
        <v>1261</v>
      </c>
    </row>
    <row r="154" spans="1:11" x14ac:dyDescent="0.35">
      <c r="A154" s="1" t="s">
        <v>426</v>
      </c>
      <c r="B154" s="1" t="s">
        <v>427</v>
      </c>
      <c r="C154" s="1" t="s">
        <v>428</v>
      </c>
      <c r="D154" s="1" t="s">
        <v>871</v>
      </c>
      <c r="E154" s="1" t="s">
        <v>1897</v>
      </c>
      <c r="F154" s="1">
        <v>104</v>
      </c>
      <c r="G154" s="1" t="s">
        <v>1898</v>
      </c>
      <c r="I154" s="2" t="s">
        <v>1159</v>
      </c>
      <c r="J154" s="2">
        <v>800</v>
      </c>
      <c r="K154" s="3" t="s">
        <v>1160</v>
      </c>
    </row>
    <row r="155" spans="1:11" x14ac:dyDescent="0.35">
      <c r="A155" s="1" t="s">
        <v>429</v>
      </c>
      <c r="B155" s="1" t="s">
        <v>430</v>
      </c>
      <c r="C155" s="1" t="s">
        <v>431</v>
      </c>
      <c r="D155" s="1" t="s">
        <v>872</v>
      </c>
      <c r="E155" s="1" t="s">
        <v>1899</v>
      </c>
      <c r="F155" s="1">
        <v>516</v>
      </c>
      <c r="G155" s="1" t="s">
        <v>1900</v>
      </c>
      <c r="I155" s="2" t="s">
        <v>1903</v>
      </c>
      <c r="J155" s="2">
        <v>840</v>
      </c>
      <c r="K155" s="3" t="s">
        <v>1904</v>
      </c>
    </row>
    <row r="156" spans="1:11" x14ac:dyDescent="0.35">
      <c r="A156" s="1" t="s">
        <v>432</v>
      </c>
      <c r="B156" s="1" t="s">
        <v>433</v>
      </c>
      <c r="C156" s="1" t="s">
        <v>434</v>
      </c>
      <c r="D156" s="1" t="s">
        <v>873</v>
      </c>
      <c r="I156" s="2" t="s">
        <v>1907</v>
      </c>
      <c r="J156" s="4"/>
      <c r="K156" s="5"/>
    </row>
    <row r="157" spans="1:11" x14ac:dyDescent="0.35">
      <c r="A157" s="1" t="s">
        <v>435</v>
      </c>
      <c r="B157" s="1" t="s">
        <v>436</v>
      </c>
      <c r="C157" s="1" t="s">
        <v>437</v>
      </c>
      <c r="D157" s="1" t="s">
        <v>874</v>
      </c>
      <c r="E157" s="1" t="s">
        <v>1901</v>
      </c>
      <c r="F157" s="1">
        <v>524</v>
      </c>
      <c r="G157" s="1" t="s">
        <v>1902</v>
      </c>
      <c r="I157" s="2" t="s">
        <v>1162</v>
      </c>
      <c r="J157" s="2">
        <v>858</v>
      </c>
      <c r="K157" s="3" t="s">
        <v>1262</v>
      </c>
    </row>
    <row r="158" spans="1:11" x14ac:dyDescent="0.35">
      <c r="A158" s="1" t="s">
        <v>450</v>
      </c>
      <c r="B158" s="1" t="s">
        <v>451</v>
      </c>
      <c r="C158" s="1" t="s">
        <v>452</v>
      </c>
      <c r="D158" s="1" t="s">
        <v>879</v>
      </c>
      <c r="E158" s="1" t="s">
        <v>1912</v>
      </c>
      <c r="F158" s="1">
        <v>558</v>
      </c>
      <c r="G158" s="1" t="s">
        <v>1913</v>
      </c>
      <c r="I158" s="2" t="s">
        <v>1163</v>
      </c>
      <c r="J158" s="2">
        <v>860</v>
      </c>
      <c r="K158" s="3" t="s">
        <v>2054</v>
      </c>
    </row>
    <row r="159" spans="1:11" x14ac:dyDescent="0.35">
      <c r="A159" s="1" t="s">
        <v>453</v>
      </c>
      <c r="B159" s="1" t="s">
        <v>454</v>
      </c>
      <c r="C159" s="1" t="s">
        <v>455</v>
      </c>
      <c r="D159" s="1" t="s">
        <v>880</v>
      </c>
      <c r="E159" s="1" t="s">
        <v>1914</v>
      </c>
      <c r="F159" s="1">
        <v>952</v>
      </c>
      <c r="G159" s="1" t="s">
        <v>1915</v>
      </c>
      <c r="I159" s="2" t="s">
        <v>1164</v>
      </c>
      <c r="J159" s="2">
        <v>937</v>
      </c>
      <c r="K159" s="3" t="s">
        <v>2090</v>
      </c>
    </row>
    <row r="160" spans="1:11" x14ac:dyDescent="0.35">
      <c r="A160" s="1" t="s">
        <v>456</v>
      </c>
      <c r="B160" s="1" t="s">
        <v>457</v>
      </c>
      <c r="C160" s="1" t="s">
        <v>458</v>
      </c>
      <c r="D160" s="1" t="s">
        <v>881</v>
      </c>
      <c r="E160" s="1" t="s">
        <v>1916</v>
      </c>
      <c r="F160" s="1">
        <v>566</v>
      </c>
      <c r="G160" s="1" t="s">
        <v>1917</v>
      </c>
      <c r="I160" s="2" t="s">
        <v>1165</v>
      </c>
      <c r="J160" s="2">
        <v>704</v>
      </c>
      <c r="K160" s="3" t="s">
        <v>1263</v>
      </c>
    </row>
    <row r="161" spans="1:11" x14ac:dyDescent="0.35">
      <c r="A161" s="1" t="s">
        <v>459</v>
      </c>
      <c r="B161" s="1" t="s">
        <v>460</v>
      </c>
      <c r="C161" s="1" t="s">
        <v>461</v>
      </c>
      <c r="D161" s="1" t="s">
        <v>882</v>
      </c>
      <c r="I161" s="2" t="s">
        <v>1166</v>
      </c>
      <c r="J161" s="2">
        <v>548</v>
      </c>
      <c r="K161" s="3" t="s">
        <v>1264</v>
      </c>
    </row>
    <row r="162" spans="1:11" x14ac:dyDescent="0.35">
      <c r="A162" s="1" t="s">
        <v>468</v>
      </c>
      <c r="B162" s="1" t="s">
        <v>469</v>
      </c>
      <c r="C162" s="1" t="s">
        <v>470</v>
      </c>
      <c r="D162" s="1" t="s">
        <v>885</v>
      </c>
      <c r="E162" s="1" t="s">
        <v>1926</v>
      </c>
      <c r="F162" s="1">
        <v>578</v>
      </c>
      <c r="G162" s="1" t="s">
        <v>1927</v>
      </c>
      <c r="I162" s="2" t="s">
        <v>1167</v>
      </c>
      <c r="J162" s="2">
        <v>882</v>
      </c>
      <c r="K162" s="3" t="s">
        <v>1168</v>
      </c>
    </row>
    <row r="163" spans="1:11" x14ac:dyDescent="0.35">
      <c r="A163" s="1" t="s">
        <v>444</v>
      </c>
      <c r="B163" s="1" t="s">
        <v>445</v>
      </c>
      <c r="C163" s="1" t="s">
        <v>446</v>
      </c>
      <c r="D163" s="1" t="s">
        <v>877</v>
      </c>
      <c r="I163" s="2" t="s">
        <v>1918</v>
      </c>
      <c r="J163" s="2">
        <v>950</v>
      </c>
      <c r="K163" s="3" t="s">
        <v>1919</v>
      </c>
    </row>
    <row r="164" spans="1:11" x14ac:dyDescent="0.35">
      <c r="A164" s="1" t="s">
        <v>447</v>
      </c>
      <c r="B164" s="1" t="s">
        <v>448</v>
      </c>
      <c r="C164" s="1" t="s">
        <v>449</v>
      </c>
      <c r="D164" s="1" t="s">
        <v>878</v>
      </c>
      <c r="E164" s="1" t="s">
        <v>1910</v>
      </c>
      <c r="F164" s="1">
        <v>554</v>
      </c>
      <c r="G164" s="1" t="s">
        <v>1911</v>
      </c>
      <c r="I164" s="2" t="s">
        <v>1920</v>
      </c>
      <c r="J164" s="2">
        <v>951</v>
      </c>
      <c r="K164" s="3" t="s">
        <v>1921</v>
      </c>
    </row>
    <row r="165" spans="1:11" x14ac:dyDescent="0.35">
      <c r="A165" s="1" t="s">
        <v>471</v>
      </c>
      <c r="B165" s="1" t="s">
        <v>472</v>
      </c>
      <c r="C165" s="1" t="s">
        <v>473</v>
      </c>
      <c r="D165" s="1" t="s">
        <v>886</v>
      </c>
      <c r="E165" s="1" t="s">
        <v>1928</v>
      </c>
      <c r="F165" s="1">
        <v>512</v>
      </c>
      <c r="G165" s="1" t="s">
        <v>1929</v>
      </c>
      <c r="I165" s="2" t="s">
        <v>1924</v>
      </c>
      <c r="J165" s="2">
        <v>952</v>
      </c>
      <c r="K165" s="3" t="s">
        <v>1925</v>
      </c>
    </row>
    <row r="166" spans="1:11" x14ac:dyDescent="0.35">
      <c r="A166" s="1" t="s">
        <v>654</v>
      </c>
      <c r="B166" s="1" t="s">
        <v>655</v>
      </c>
      <c r="C166" s="1" t="s">
        <v>656</v>
      </c>
      <c r="D166" s="1" t="s">
        <v>950</v>
      </c>
      <c r="E166" s="1" t="s">
        <v>2043</v>
      </c>
      <c r="F166" s="1">
        <v>800</v>
      </c>
      <c r="G166" s="1" t="s">
        <v>2044</v>
      </c>
      <c r="I166" s="2" t="s">
        <v>1173</v>
      </c>
      <c r="J166" s="2">
        <v>886</v>
      </c>
      <c r="K166" s="3" t="s">
        <v>1266</v>
      </c>
    </row>
    <row r="167" spans="1:11" x14ac:dyDescent="0.35">
      <c r="A167" s="1" t="s">
        <v>672</v>
      </c>
      <c r="B167" s="1" t="s">
        <v>673</v>
      </c>
      <c r="C167" s="1" t="s">
        <v>674</v>
      </c>
      <c r="D167" s="1" t="s">
        <v>956</v>
      </c>
      <c r="E167" s="1" t="s">
        <v>2053</v>
      </c>
      <c r="F167" s="1">
        <v>860</v>
      </c>
      <c r="G167" s="1" t="s">
        <v>2054</v>
      </c>
      <c r="I167" s="2" t="s">
        <v>1174</v>
      </c>
      <c r="J167" s="2">
        <v>710</v>
      </c>
      <c r="K167" s="3" t="s">
        <v>1267</v>
      </c>
    </row>
    <row r="168" spans="1:11" x14ac:dyDescent="0.35">
      <c r="A168" s="1" t="s">
        <v>474</v>
      </c>
      <c r="B168" s="1" t="s">
        <v>475</v>
      </c>
      <c r="C168" s="1" t="s">
        <v>476</v>
      </c>
      <c r="D168" s="1" t="s">
        <v>887</v>
      </c>
      <c r="E168" s="1" t="s">
        <v>1930</v>
      </c>
      <c r="F168" s="1">
        <v>586</v>
      </c>
      <c r="G168" s="1" t="s">
        <v>1931</v>
      </c>
      <c r="I168" s="2" t="s">
        <v>1175</v>
      </c>
      <c r="J168" s="2">
        <v>967</v>
      </c>
      <c r="K168" s="3" t="s">
        <v>1268</v>
      </c>
    </row>
    <row r="169" spans="1:11" x14ac:dyDescent="0.35">
      <c r="A169" s="1" t="s">
        <v>477</v>
      </c>
      <c r="B169" s="1" t="s">
        <v>478</v>
      </c>
      <c r="C169" s="1" t="s">
        <v>479</v>
      </c>
      <c r="D169" s="1" t="s">
        <v>888</v>
      </c>
      <c r="E169" s="1" t="s">
        <v>1932</v>
      </c>
      <c r="F169" s="1">
        <v>840</v>
      </c>
      <c r="G169" s="1" t="s">
        <v>1933</v>
      </c>
    </row>
    <row r="170" spans="1:11" x14ac:dyDescent="0.35">
      <c r="A170" s="1" t="s">
        <v>483</v>
      </c>
      <c r="B170" s="1" t="s">
        <v>484</v>
      </c>
      <c r="C170" s="1" t="s">
        <v>485</v>
      </c>
      <c r="D170" s="1" t="s">
        <v>890</v>
      </c>
      <c r="E170" s="1" t="s">
        <v>1934</v>
      </c>
      <c r="F170" s="1">
        <v>590</v>
      </c>
      <c r="G170" s="1" t="s">
        <v>2084</v>
      </c>
    </row>
    <row r="171" spans="1:11" x14ac:dyDescent="0.35">
      <c r="A171" s="1" t="s">
        <v>486</v>
      </c>
      <c r="B171" s="1" t="s">
        <v>487</v>
      </c>
      <c r="C171" s="1" t="s">
        <v>488</v>
      </c>
      <c r="D171" s="1" t="s">
        <v>891</v>
      </c>
      <c r="E171" s="1" t="s">
        <v>1935</v>
      </c>
      <c r="F171" s="1">
        <v>598</v>
      </c>
      <c r="G171" s="1" t="s">
        <v>2089</v>
      </c>
    </row>
    <row r="172" spans="1:11" x14ac:dyDescent="0.35">
      <c r="A172" s="1" t="s">
        <v>489</v>
      </c>
      <c r="B172" s="1" t="s">
        <v>490</v>
      </c>
      <c r="C172" s="1" t="s">
        <v>491</v>
      </c>
      <c r="D172" s="1" t="s">
        <v>892</v>
      </c>
      <c r="E172" s="1" t="s">
        <v>1936</v>
      </c>
      <c r="F172" s="1">
        <v>600</v>
      </c>
      <c r="G172" s="1" t="s">
        <v>1937</v>
      </c>
    </row>
    <row r="173" spans="1:11" x14ac:dyDescent="0.35">
      <c r="A173" s="1" t="s">
        <v>438</v>
      </c>
      <c r="B173" s="1" t="s">
        <v>439</v>
      </c>
      <c r="C173" s="1" t="s">
        <v>440</v>
      </c>
      <c r="D173" s="1" t="s">
        <v>875</v>
      </c>
      <c r="E173" s="1" t="s">
        <v>1905</v>
      </c>
      <c r="F173" s="1">
        <v>978</v>
      </c>
      <c r="G173" s="1" t="s">
        <v>1906</v>
      </c>
    </row>
    <row r="174" spans="1:11" x14ac:dyDescent="0.35">
      <c r="A174" s="1" t="s">
        <v>492</v>
      </c>
      <c r="B174" s="1" t="s">
        <v>493</v>
      </c>
      <c r="C174" s="1" t="s">
        <v>494</v>
      </c>
      <c r="D174" s="1" t="s">
        <v>893</v>
      </c>
      <c r="E174" s="1" t="s">
        <v>1938</v>
      </c>
      <c r="F174" s="1">
        <v>604</v>
      </c>
      <c r="G174" s="1" t="s">
        <v>1939</v>
      </c>
    </row>
    <row r="175" spans="1:11" x14ac:dyDescent="0.35">
      <c r="A175" s="1" t="s">
        <v>495</v>
      </c>
      <c r="B175" s="1" t="s">
        <v>496</v>
      </c>
      <c r="C175" s="1" t="s">
        <v>497</v>
      </c>
      <c r="D175" s="1" t="s">
        <v>894</v>
      </c>
      <c r="E175" s="1" t="s">
        <v>1940</v>
      </c>
      <c r="F175" s="1">
        <v>608</v>
      </c>
      <c r="G175" s="1" t="s">
        <v>1941</v>
      </c>
    </row>
    <row r="176" spans="1:11" x14ac:dyDescent="0.35">
      <c r="A176" s="1" t="s">
        <v>498</v>
      </c>
      <c r="B176" s="1" t="s">
        <v>499</v>
      </c>
      <c r="C176" s="1" t="s">
        <v>500</v>
      </c>
      <c r="D176" s="1" t="s">
        <v>895</v>
      </c>
    </row>
    <row r="177" spans="1:7" x14ac:dyDescent="0.35">
      <c r="A177" s="1" t="s">
        <v>501</v>
      </c>
      <c r="B177" s="1" t="s">
        <v>502</v>
      </c>
      <c r="C177" s="1" t="s">
        <v>503</v>
      </c>
      <c r="D177" s="1" t="s">
        <v>896</v>
      </c>
      <c r="E177" s="1" t="s">
        <v>1942</v>
      </c>
      <c r="F177" s="1">
        <v>985</v>
      </c>
      <c r="G177" s="1" t="s">
        <v>1943</v>
      </c>
    </row>
    <row r="178" spans="1:7" x14ac:dyDescent="0.35">
      <c r="A178" s="1" t="s">
        <v>216</v>
      </c>
      <c r="B178" s="1" t="s">
        <v>217</v>
      </c>
      <c r="C178" s="1" t="s">
        <v>218</v>
      </c>
      <c r="D178" s="1" t="s">
        <v>798</v>
      </c>
      <c r="E178" s="1" t="s">
        <v>1743</v>
      </c>
      <c r="F178" s="1">
        <v>978</v>
      </c>
      <c r="G178" s="1" t="s">
        <v>1744</v>
      </c>
    </row>
    <row r="179" spans="1:7" x14ac:dyDescent="0.35">
      <c r="A179" s="1" t="s">
        <v>507</v>
      </c>
      <c r="B179" s="1" t="s">
        <v>508</v>
      </c>
      <c r="C179" s="1" t="s">
        <v>509</v>
      </c>
      <c r="D179" s="1" t="s">
        <v>898</v>
      </c>
      <c r="E179" s="1" t="s">
        <v>1946</v>
      </c>
      <c r="F179" s="1">
        <v>840</v>
      </c>
      <c r="G179" s="1" t="s">
        <v>1947</v>
      </c>
    </row>
    <row r="180" spans="1:7" x14ac:dyDescent="0.35">
      <c r="A180" s="1" t="s">
        <v>504</v>
      </c>
      <c r="B180" s="1" t="s">
        <v>505</v>
      </c>
      <c r="C180" s="1" t="s">
        <v>506</v>
      </c>
      <c r="D180" s="1" t="s">
        <v>897</v>
      </c>
      <c r="E180" s="1" t="s">
        <v>1944</v>
      </c>
      <c r="F180" s="1">
        <v>978</v>
      </c>
      <c r="G180" s="1" t="s">
        <v>1945</v>
      </c>
    </row>
    <row r="181" spans="1:7" x14ac:dyDescent="0.35">
      <c r="A181" s="1" t="s">
        <v>510</v>
      </c>
      <c r="B181" s="1" t="s">
        <v>511</v>
      </c>
      <c r="C181" s="1" t="s">
        <v>512</v>
      </c>
      <c r="D181" s="1" t="s">
        <v>899</v>
      </c>
      <c r="E181" s="1" t="s">
        <v>1948</v>
      </c>
      <c r="F181" s="1">
        <v>634</v>
      </c>
      <c r="G181" s="1" t="s">
        <v>1949</v>
      </c>
    </row>
    <row r="182" spans="1:7" x14ac:dyDescent="0.35">
      <c r="A182" s="6" t="s">
        <v>118</v>
      </c>
      <c r="B182" s="6" t="s">
        <v>119</v>
      </c>
      <c r="C182" s="6" t="s">
        <v>120</v>
      </c>
      <c r="D182" s="6" t="s">
        <v>763</v>
      </c>
      <c r="E182" s="6" t="s">
        <v>1676</v>
      </c>
      <c r="F182" s="6">
        <v>950</v>
      </c>
      <c r="G182" s="6" t="s">
        <v>1677</v>
      </c>
    </row>
    <row r="183" spans="1:7" ht="28" x14ac:dyDescent="0.35">
      <c r="A183" s="6" t="s">
        <v>706</v>
      </c>
      <c r="B183" s="6" t="s">
        <v>148</v>
      </c>
      <c r="C183" s="6" t="s">
        <v>149</v>
      </c>
      <c r="D183" s="6" t="s">
        <v>774</v>
      </c>
      <c r="E183" s="6" t="s">
        <v>1705</v>
      </c>
      <c r="F183" s="6">
        <v>976</v>
      </c>
      <c r="G183" s="6" t="s">
        <v>1706</v>
      </c>
    </row>
    <row r="184" spans="1:7" x14ac:dyDescent="0.35">
      <c r="A184" s="1" t="s">
        <v>176</v>
      </c>
      <c r="B184" s="1" t="s">
        <v>177</v>
      </c>
      <c r="C184" s="1" t="s">
        <v>178</v>
      </c>
      <c r="D184" s="1" t="s">
        <v>784</v>
      </c>
      <c r="E184" s="1" t="s">
        <v>1713</v>
      </c>
      <c r="F184" s="1">
        <v>214</v>
      </c>
      <c r="G184" s="1" t="s">
        <v>1714</v>
      </c>
    </row>
    <row r="185" spans="1:7" x14ac:dyDescent="0.35">
      <c r="A185" s="1" t="s">
        <v>705</v>
      </c>
      <c r="B185" s="1" t="s">
        <v>146</v>
      </c>
      <c r="C185" s="1" t="s">
        <v>147</v>
      </c>
      <c r="D185" s="1" t="s">
        <v>773</v>
      </c>
      <c r="E185" s="1" t="s">
        <v>1950</v>
      </c>
      <c r="F185" s="1">
        <v>950</v>
      </c>
      <c r="G185" s="1" t="s">
        <v>1951</v>
      </c>
    </row>
    <row r="186" spans="1:7" x14ac:dyDescent="0.35">
      <c r="A186" s="1" t="s">
        <v>713</v>
      </c>
      <c r="B186" s="1" t="s">
        <v>337</v>
      </c>
      <c r="C186" s="1" t="s">
        <v>338</v>
      </c>
      <c r="D186" s="1" t="s">
        <v>840</v>
      </c>
      <c r="E186" s="1" t="s">
        <v>1830</v>
      </c>
      <c r="F186" s="1">
        <v>417</v>
      </c>
      <c r="G186" s="1" t="s">
        <v>1831</v>
      </c>
    </row>
    <row r="187" spans="1:7" x14ac:dyDescent="0.35">
      <c r="A187" s="6" t="s">
        <v>164</v>
      </c>
      <c r="B187" s="6" t="s">
        <v>165</v>
      </c>
      <c r="C187" s="6" t="s">
        <v>166</v>
      </c>
      <c r="D187" s="6" t="s">
        <v>780</v>
      </c>
      <c r="E187" s="6" t="s">
        <v>1703</v>
      </c>
      <c r="F187" s="6">
        <v>203</v>
      </c>
      <c r="G187" s="6" t="s">
        <v>1704</v>
      </c>
    </row>
    <row r="188" spans="1:7" x14ac:dyDescent="0.35">
      <c r="A188" s="1" t="s">
        <v>707</v>
      </c>
      <c r="B188" s="1" t="s">
        <v>513</v>
      </c>
      <c r="C188" s="1" t="s">
        <v>514</v>
      </c>
      <c r="D188" s="1" t="s">
        <v>900</v>
      </c>
      <c r="E188" s="1" t="s">
        <v>1952</v>
      </c>
      <c r="F188" s="1">
        <v>978</v>
      </c>
      <c r="G188" s="1" t="s">
        <v>1953</v>
      </c>
    </row>
    <row r="189" spans="1:7" x14ac:dyDescent="0.35">
      <c r="A189" s="1" t="s">
        <v>515</v>
      </c>
      <c r="B189" s="1" t="s">
        <v>516</v>
      </c>
      <c r="C189" s="1" t="s">
        <v>517</v>
      </c>
      <c r="D189" s="1" t="s">
        <v>901</v>
      </c>
      <c r="E189" s="1" t="s">
        <v>1954</v>
      </c>
      <c r="F189" s="1">
        <v>946</v>
      </c>
      <c r="G189" s="1" t="s">
        <v>1955</v>
      </c>
    </row>
    <row r="190" spans="1:7" x14ac:dyDescent="0.35">
      <c r="A190" s="1" t="s">
        <v>663</v>
      </c>
      <c r="B190" s="1" t="s">
        <v>664</v>
      </c>
      <c r="C190" s="1" t="s">
        <v>665</v>
      </c>
      <c r="D190" s="1" t="s">
        <v>953</v>
      </c>
      <c r="E190" s="1" t="s">
        <v>2049</v>
      </c>
      <c r="F190" s="1">
        <v>826</v>
      </c>
      <c r="G190" s="1" t="s">
        <v>2050</v>
      </c>
    </row>
    <row r="191" spans="1:7" x14ac:dyDescent="0.35">
      <c r="A191" s="1" t="s">
        <v>339</v>
      </c>
      <c r="B191" s="1" t="s">
        <v>340</v>
      </c>
      <c r="C191" s="1" t="s">
        <v>341</v>
      </c>
      <c r="D191" s="1" t="s">
        <v>841</v>
      </c>
      <c r="E191" s="1" t="s">
        <v>1832</v>
      </c>
      <c r="F191" s="1">
        <v>418</v>
      </c>
      <c r="G191" s="1" t="s">
        <v>1833</v>
      </c>
    </row>
    <row r="192" spans="1:7" x14ac:dyDescent="0.35">
      <c r="A192" s="1" t="s">
        <v>521</v>
      </c>
      <c r="B192" s="1" t="s">
        <v>522</v>
      </c>
      <c r="C192" s="1" t="s">
        <v>523</v>
      </c>
      <c r="D192" s="1" t="s">
        <v>903</v>
      </c>
      <c r="E192" s="1" t="s">
        <v>1958</v>
      </c>
      <c r="F192" s="1">
        <v>646</v>
      </c>
      <c r="G192" s="1" t="s">
        <v>1959</v>
      </c>
    </row>
    <row r="193" spans="1:7" x14ac:dyDescent="0.35">
      <c r="A193" s="1" t="s">
        <v>689</v>
      </c>
      <c r="B193" s="1" t="s">
        <v>690</v>
      </c>
      <c r="C193" s="1" t="s">
        <v>691</v>
      </c>
      <c r="D193" s="1" t="s">
        <v>962</v>
      </c>
    </row>
    <row r="194" spans="1:7" x14ac:dyDescent="0.35">
      <c r="A194" s="1" t="s">
        <v>526</v>
      </c>
      <c r="B194" s="1" t="s">
        <v>527</v>
      </c>
      <c r="C194" s="1" t="s">
        <v>528</v>
      </c>
      <c r="D194" s="1" t="s">
        <v>905</v>
      </c>
      <c r="E194" s="1" t="s">
        <v>1960</v>
      </c>
      <c r="F194" s="1">
        <v>654</v>
      </c>
      <c r="G194" s="1" t="s">
        <v>1961</v>
      </c>
    </row>
    <row r="195" spans="1:7" x14ac:dyDescent="0.35">
      <c r="A195" s="1" t="s">
        <v>529</v>
      </c>
      <c r="B195" s="1" t="s">
        <v>530</v>
      </c>
      <c r="C195" s="1" t="s">
        <v>531</v>
      </c>
      <c r="D195" s="1" t="s">
        <v>906</v>
      </c>
      <c r="E195" s="1" t="s">
        <v>1962</v>
      </c>
      <c r="F195" s="1">
        <v>951</v>
      </c>
      <c r="G195" s="1" t="s">
        <v>1963</v>
      </c>
    </row>
    <row r="196" spans="1:7" x14ac:dyDescent="0.35">
      <c r="A196" s="1" t="s">
        <v>545</v>
      </c>
      <c r="B196" s="1" t="s">
        <v>546</v>
      </c>
      <c r="C196" s="1" t="s">
        <v>547</v>
      </c>
      <c r="D196" s="1" t="s">
        <v>912</v>
      </c>
      <c r="E196" s="1" t="s">
        <v>1976</v>
      </c>
      <c r="F196" s="1">
        <v>978</v>
      </c>
      <c r="G196" s="1" t="s">
        <v>1977</v>
      </c>
    </row>
    <row r="197" spans="1:7" x14ac:dyDescent="0.35">
      <c r="A197" s="1" t="s">
        <v>537</v>
      </c>
      <c r="B197" s="1" t="s">
        <v>538</v>
      </c>
      <c r="C197" s="1" t="s">
        <v>539</v>
      </c>
      <c r="D197" s="1" t="s">
        <v>909</v>
      </c>
      <c r="E197" s="1" t="s">
        <v>1966</v>
      </c>
      <c r="F197" s="1">
        <v>978</v>
      </c>
      <c r="G197" s="1" t="s">
        <v>1967</v>
      </c>
    </row>
    <row r="198" spans="1:7" x14ac:dyDescent="0.35">
      <c r="A198" s="1" t="s">
        <v>2087</v>
      </c>
      <c r="B198" s="1" t="s">
        <v>540</v>
      </c>
      <c r="C198" s="1" t="s">
        <v>541</v>
      </c>
      <c r="D198" s="1" t="s">
        <v>910</v>
      </c>
      <c r="E198" s="1" t="s">
        <v>1968</v>
      </c>
      <c r="F198" s="1">
        <v>951</v>
      </c>
      <c r="G198" s="1" t="s">
        <v>1969</v>
      </c>
    </row>
    <row r="199" spans="1:7" x14ac:dyDescent="0.35">
      <c r="A199" s="1" t="s">
        <v>708</v>
      </c>
      <c r="B199" s="1" t="s">
        <v>524</v>
      </c>
      <c r="C199" s="1" t="s">
        <v>525</v>
      </c>
      <c r="D199" s="1" t="s">
        <v>904</v>
      </c>
      <c r="E199" s="1" t="s">
        <v>1970</v>
      </c>
      <c r="F199" s="1">
        <v>978</v>
      </c>
      <c r="G199" s="1" t="s">
        <v>1971</v>
      </c>
    </row>
    <row r="200" spans="1:7" x14ac:dyDescent="0.35">
      <c r="A200" s="1" t="s">
        <v>532</v>
      </c>
      <c r="B200" s="1" t="s">
        <v>533</v>
      </c>
      <c r="C200" s="1" t="s">
        <v>534</v>
      </c>
      <c r="D200" s="1" t="s">
        <v>907</v>
      </c>
      <c r="E200" s="1" t="s">
        <v>1964</v>
      </c>
      <c r="F200" s="1">
        <v>951</v>
      </c>
      <c r="G200" s="1" t="s">
        <v>1965</v>
      </c>
    </row>
    <row r="201" spans="1:7" x14ac:dyDescent="0.35">
      <c r="A201" s="1" t="s">
        <v>716</v>
      </c>
      <c r="B201" s="1" t="s">
        <v>535</v>
      </c>
      <c r="C201" s="1" t="s">
        <v>536</v>
      </c>
      <c r="D201" s="1" t="s">
        <v>908</v>
      </c>
      <c r="E201" s="1" t="s">
        <v>1972</v>
      </c>
      <c r="F201" s="1">
        <v>978</v>
      </c>
      <c r="G201" s="1" t="s">
        <v>1973</v>
      </c>
    </row>
    <row r="202" spans="1:7" x14ac:dyDescent="0.35">
      <c r="A202" s="1" t="s">
        <v>185</v>
      </c>
      <c r="B202" s="1" t="s">
        <v>186</v>
      </c>
      <c r="C202" s="1" t="s">
        <v>187</v>
      </c>
      <c r="D202" s="1" t="s">
        <v>787</v>
      </c>
      <c r="E202" s="1" t="s">
        <v>1719</v>
      </c>
      <c r="F202" s="1">
        <v>840</v>
      </c>
      <c r="G202" s="1" t="s">
        <v>1720</v>
      </c>
    </row>
    <row r="203" spans="1:7" x14ac:dyDescent="0.35">
      <c r="A203" s="1" t="s">
        <v>542</v>
      </c>
      <c r="B203" s="1" t="s">
        <v>543</v>
      </c>
      <c r="C203" s="1" t="s">
        <v>544</v>
      </c>
      <c r="D203" s="1" t="s">
        <v>911</v>
      </c>
      <c r="E203" s="1" t="s">
        <v>1974</v>
      </c>
      <c r="F203" s="1">
        <v>882</v>
      </c>
      <c r="G203" s="1" t="s">
        <v>1975</v>
      </c>
    </row>
    <row r="204" spans="1:7" x14ac:dyDescent="0.35">
      <c r="A204" s="6" t="s">
        <v>11</v>
      </c>
      <c r="B204" s="6" t="s">
        <v>12</v>
      </c>
      <c r="C204" s="6" t="s">
        <v>13</v>
      </c>
      <c r="D204" s="6" t="s">
        <v>727</v>
      </c>
      <c r="E204" s="6" t="s">
        <v>1517</v>
      </c>
      <c r="F204" s="6">
        <v>840</v>
      </c>
      <c r="G204" s="6" t="s">
        <v>1518</v>
      </c>
    </row>
    <row r="205" spans="1:7" x14ac:dyDescent="0.35">
      <c r="A205" s="1" t="s">
        <v>548</v>
      </c>
      <c r="B205" s="1" t="s">
        <v>549</v>
      </c>
      <c r="C205" s="1" t="s">
        <v>550</v>
      </c>
      <c r="D205" s="1" t="s">
        <v>913</v>
      </c>
      <c r="E205" s="1" t="s">
        <v>1978</v>
      </c>
      <c r="F205" s="1">
        <v>678</v>
      </c>
      <c r="G205" s="1" t="s">
        <v>1979</v>
      </c>
    </row>
    <row r="206" spans="1:7" x14ac:dyDescent="0.35">
      <c r="A206" s="1" t="s">
        <v>554</v>
      </c>
      <c r="B206" s="1" t="s">
        <v>555</v>
      </c>
      <c r="C206" s="1" t="s">
        <v>556</v>
      </c>
      <c r="D206" s="1" t="s">
        <v>915</v>
      </c>
      <c r="E206" s="1" t="s">
        <v>1982</v>
      </c>
      <c r="F206" s="1">
        <v>952</v>
      </c>
      <c r="G206" s="1" t="s">
        <v>1983</v>
      </c>
    </row>
    <row r="207" spans="1:7" x14ac:dyDescent="0.35">
      <c r="A207" s="1" t="s">
        <v>557</v>
      </c>
      <c r="B207" s="1" t="s">
        <v>558</v>
      </c>
      <c r="C207" s="1" t="s">
        <v>559</v>
      </c>
      <c r="D207" s="1" t="s">
        <v>916</v>
      </c>
      <c r="E207" s="1" t="s">
        <v>1984</v>
      </c>
      <c r="F207" s="1">
        <v>941</v>
      </c>
      <c r="G207" s="1" t="s">
        <v>1985</v>
      </c>
    </row>
    <row r="208" spans="1:7" x14ac:dyDescent="0.35">
      <c r="A208" s="1" t="s">
        <v>560</v>
      </c>
      <c r="B208" s="1" t="s">
        <v>561</v>
      </c>
      <c r="C208" s="1" t="s">
        <v>562</v>
      </c>
      <c r="D208" s="1" t="s">
        <v>917</v>
      </c>
      <c r="E208" s="1" t="s">
        <v>1986</v>
      </c>
      <c r="F208" s="1">
        <v>690</v>
      </c>
      <c r="G208" s="1" t="s">
        <v>2085</v>
      </c>
    </row>
    <row r="209" spans="1:7" x14ac:dyDescent="0.35">
      <c r="A209" s="1" t="s">
        <v>563</v>
      </c>
      <c r="B209" s="1" t="s">
        <v>564</v>
      </c>
      <c r="C209" s="1" t="s">
        <v>565</v>
      </c>
      <c r="D209" s="1" t="s">
        <v>918</v>
      </c>
      <c r="E209" s="1" t="s">
        <v>1987</v>
      </c>
      <c r="F209" s="1">
        <v>694</v>
      </c>
      <c r="G209" s="1" t="s">
        <v>1988</v>
      </c>
    </row>
    <row r="210" spans="1:7" x14ac:dyDescent="0.35">
      <c r="A210" s="1" t="s">
        <v>566</v>
      </c>
      <c r="B210" s="1" t="s">
        <v>567</v>
      </c>
      <c r="C210" s="1" t="s">
        <v>568</v>
      </c>
      <c r="D210" s="1" t="s">
        <v>919</v>
      </c>
      <c r="E210" s="1" t="s">
        <v>1989</v>
      </c>
      <c r="F210" s="1">
        <v>702</v>
      </c>
      <c r="G210" s="1" t="s">
        <v>1990</v>
      </c>
    </row>
    <row r="211" spans="1:7" x14ac:dyDescent="0.35">
      <c r="A211" s="1" t="s">
        <v>569</v>
      </c>
      <c r="B211" s="1" t="s">
        <v>570</v>
      </c>
      <c r="C211" s="1" t="s">
        <v>571</v>
      </c>
      <c r="D211" s="1" t="s">
        <v>920</v>
      </c>
      <c r="E211" s="1" t="s">
        <v>1991</v>
      </c>
      <c r="F211" s="1">
        <v>978</v>
      </c>
      <c r="G211" s="1" t="s">
        <v>1992</v>
      </c>
    </row>
    <row r="212" spans="1:7" x14ac:dyDescent="0.35">
      <c r="A212" s="1" t="s">
        <v>572</v>
      </c>
      <c r="B212" s="1" t="s">
        <v>573</v>
      </c>
      <c r="C212" s="1" t="s">
        <v>574</v>
      </c>
      <c r="D212" s="1" t="s">
        <v>921</v>
      </c>
      <c r="E212" s="1" t="s">
        <v>1993</v>
      </c>
      <c r="F212" s="1">
        <v>978</v>
      </c>
      <c r="G212" s="1" t="s">
        <v>1994</v>
      </c>
    </row>
    <row r="213" spans="1:7" x14ac:dyDescent="0.35">
      <c r="A213" s="1" t="s">
        <v>578</v>
      </c>
      <c r="B213" s="1" t="s">
        <v>579</v>
      </c>
      <c r="C213" s="1" t="s">
        <v>580</v>
      </c>
      <c r="D213" s="1" t="s">
        <v>923</v>
      </c>
      <c r="E213" s="1" t="s">
        <v>1997</v>
      </c>
      <c r="F213" s="1">
        <v>706</v>
      </c>
      <c r="G213" s="1" t="s">
        <v>1998</v>
      </c>
    </row>
    <row r="214" spans="1:7" x14ac:dyDescent="0.35">
      <c r="A214" s="1" t="s">
        <v>596</v>
      </c>
      <c r="B214" s="1" t="s">
        <v>597</v>
      </c>
      <c r="C214" s="1" t="s">
        <v>598</v>
      </c>
      <c r="D214" s="1" t="s">
        <v>929</v>
      </c>
      <c r="E214" s="1" t="s">
        <v>2007</v>
      </c>
      <c r="F214" s="1">
        <v>938</v>
      </c>
      <c r="G214" s="1" t="s">
        <v>2008</v>
      </c>
    </row>
    <row r="215" spans="1:7" x14ac:dyDescent="0.35">
      <c r="A215" s="1" t="s">
        <v>587</v>
      </c>
      <c r="B215" s="1" t="s">
        <v>588</v>
      </c>
      <c r="C215" s="1" t="s">
        <v>589</v>
      </c>
      <c r="D215" s="1" t="s">
        <v>926</v>
      </c>
      <c r="E215" s="1" t="s">
        <v>2001</v>
      </c>
      <c r="F215" s="1">
        <v>728</v>
      </c>
      <c r="G215" s="1" t="s">
        <v>2002</v>
      </c>
    </row>
    <row r="216" spans="1:7" x14ac:dyDescent="0.35">
      <c r="A216" s="1" t="s">
        <v>593</v>
      </c>
      <c r="B216" s="1" t="s">
        <v>594</v>
      </c>
      <c r="C216" s="1" t="s">
        <v>595</v>
      </c>
      <c r="D216" s="1" t="s">
        <v>928</v>
      </c>
      <c r="E216" s="1" t="s">
        <v>2005</v>
      </c>
      <c r="F216" s="1">
        <v>144</v>
      </c>
      <c r="G216" s="1" t="s">
        <v>2006</v>
      </c>
    </row>
    <row r="217" spans="1:7" x14ac:dyDescent="0.35">
      <c r="A217" s="1" t="s">
        <v>607</v>
      </c>
      <c r="B217" s="1" t="s">
        <v>608</v>
      </c>
      <c r="C217" s="1" t="s">
        <v>609</v>
      </c>
      <c r="D217" s="1" t="s">
        <v>933</v>
      </c>
      <c r="E217" s="1" t="s">
        <v>2011</v>
      </c>
      <c r="F217" s="1">
        <v>752</v>
      </c>
      <c r="G217" s="1" t="s">
        <v>2012</v>
      </c>
    </row>
    <row r="218" spans="1:7" x14ac:dyDescent="0.35">
      <c r="A218" s="1" t="s">
        <v>610</v>
      </c>
      <c r="B218" s="1" t="s">
        <v>611</v>
      </c>
      <c r="C218" s="1" t="s">
        <v>612</v>
      </c>
      <c r="D218" s="1" t="s">
        <v>934</v>
      </c>
      <c r="E218" s="1" t="s">
        <v>2013</v>
      </c>
      <c r="F218" s="1">
        <v>756</v>
      </c>
      <c r="G218" s="1" t="s">
        <v>2014</v>
      </c>
    </row>
    <row r="219" spans="1:7" x14ac:dyDescent="0.35">
      <c r="A219" s="1" t="s">
        <v>599</v>
      </c>
      <c r="B219" s="1" t="s">
        <v>600</v>
      </c>
      <c r="C219" s="1" t="s">
        <v>601</v>
      </c>
      <c r="D219" s="1" t="s">
        <v>930</v>
      </c>
      <c r="E219" s="1" t="s">
        <v>2009</v>
      </c>
      <c r="F219" s="1">
        <v>968</v>
      </c>
      <c r="G219" s="1" t="s">
        <v>2010</v>
      </c>
    </row>
    <row r="220" spans="1:7" x14ac:dyDescent="0.35">
      <c r="A220" s="1" t="s">
        <v>717</v>
      </c>
      <c r="B220" s="1" t="s">
        <v>613</v>
      </c>
      <c r="C220" s="1" t="s">
        <v>614</v>
      </c>
      <c r="D220" s="1" t="s">
        <v>935</v>
      </c>
      <c r="E220" s="1" t="s">
        <v>2015</v>
      </c>
      <c r="F220" s="1">
        <v>760</v>
      </c>
      <c r="G220" s="1" t="s">
        <v>2016</v>
      </c>
    </row>
    <row r="221" spans="1:7" x14ac:dyDescent="0.35">
      <c r="A221" s="1" t="s">
        <v>617</v>
      </c>
      <c r="B221" s="1" t="s">
        <v>618</v>
      </c>
      <c r="C221" s="1" t="s">
        <v>619</v>
      </c>
      <c r="D221" s="1" t="s">
        <v>937</v>
      </c>
      <c r="E221" s="1" t="s">
        <v>2019</v>
      </c>
      <c r="F221" s="1">
        <v>972</v>
      </c>
      <c r="G221" s="1" t="s">
        <v>2020</v>
      </c>
    </row>
    <row r="222" spans="1:7" x14ac:dyDescent="0.35">
      <c r="A222" s="1" t="s">
        <v>702</v>
      </c>
      <c r="B222" s="1" t="s">
        <v>615</v>
      </c>
      <c r="C222" s="1" t="s">
        <v>616</v>
      </c>
      <c r="D222" s="1" t="s">
        <v>936</v>
      </c>
      <c r="E222" s="1" t="s">
        <v>2017</v>
      </c>
      <c r="F222" s="1">
        <v>901</v>
      </c>
      <c r="G222" s="1" t="s">
        <v>2018</v>
      </c>
    </row>
    <row r="223" spans="1:7" x14ac:dyDescent="0.35">
      <c r="A223" s="1" t="s">
        <v>701</v>
      </c>
      <c r="B223" s="1" t="s">
        <v>620</v>
      </c>
      <c r="C223" s="1" t="s">
        <v>621</v>
      </c>
      <c r="D223" s="1" t="s">
        <v>938</v>
      </c>
      <c r="E223" s="1" t="s">
        <v>2021</v>
      </c>
      <c r="F223" s="1">
        <v>834</v>
      </c>
      <c r="G223" s="1" t="s">
        <v>2022</v>
      </c>
    </row>
    <row r="224" spans="1:7" x14ac:dyDescent="0.35">
      <c r="A224" s="6" t="s">
        <v>121</v>
      </c>
      <c r="B224" s="6" t="s">
        <v>122</v>
      </c>
      <c r="C224" s="6" t="s">
        <v>123</v>
      </c>
      <c r="D224" s="6" t="s">
        <v>764</v>
      </c>
      <c r="E224" s="6" t="s">
        <v>1680</v>
      </c>
      <c r="F224" s="6">
        <v>950</v>
      </c>
      <c r="G224" s="6" t="s">
        <v>1681</v>
      </c>
    </row>
    <row r="225" spans="1:7" ht="28" x14ac:dyDescent="0.35">
      <c r="A225" s="6" t="s">
        <v>89</v>
      </c>
      <c r="B225" s="6" t="s">
        <v>90</v>
      </c>
      <c r="C225" s="6" t="s">
        <v>91</v>
      </c>
      <c r="D225" s="6" t="s">
        <v>753</v>
      </c>
      <c r="E225" s="6" t="s">
        <v>1655</v>
      </c>
      <c r="F225" s="6">
        <v>840</v>
      </c>
      <c r="G225" s="6" t="s">
        <v>1656</v>
      </c>
    </row>
    <row r="226" spans="1:7" x14ac:dyDescent="0.35">
      <c r="A226" s="1" t="s">
        <v>480</v>
      </c>
      <c r="B226" s="1" t="s">
        <v>481</v>
      </c>
      <c r="C226" s="1" t="s">
        <v>482</v>
      </c>
      <c r="D226" s="1" t="s">
        <v>889</v>
      </c>
    </row>
    <row r="227" spans="1:7" x14ac:dyDescent="0.35">
      <c r="A227" s="1" t="s">
        <v>219</v>
      </c>
      <c r="B227" s="1" t="s">
        <v>220</v>
      </c>
      <c r="C227" s="1" t="s">
        <v>221</v>
      </c>
      <c r="D227" s="1" t="s">
        <v>799</v>
      </c>
      <c r="E227" s="1" t="s">
        <v>1745</v>
      </c>
      <c r="F227" s="1">
        <v>978</v>
      </c>
      <c r="G227" s="1" t="s">
        <v>1746</v>
      </c>
    </row>
    <row r="228" spans="1:7" x14ac:dyDescent="0.35">
      <c r="A228" s="1" t="s">
        <v>622</v>
      </c>
      <c r="B228" s="1" t="s">
        <v>623</v>
      </c>
      <c r="C228" s="1" t="s">
        <v>624</v>
      </c>
      <c r="D228" s="1" t="s">
        <v>939</v>
      </c>
      <c r="E228" s="1" t="s">
        <v>2023</v>
      </c>
      <c r="F228" s="1">
        <v>764</v>
      </c>
      <c r="G228" s="1" t="s">
        <v>2024</v>
      </c>
    </row>
    <row r="229" spans="1:7" x14ac:dyDescent="0.35">
      <c r="A229" s="1" t="s">
        <v>625</v>
      </c>
      <c r="B229" s="1" t="s">
        <v>626</v>
      </c>
      <c r="C229" s="1" t="s">
        <v>627</v>
      </c>
      <c r="D229" s="1" t="s">
        <v>940</v>
      </c>
      <c r="E229" s="1" t="s">
        <v>2025</v>
      </c>
      <c r="F229" s="1">
        <v>840</v>
      </c>
      <c r="G229" s="1" t="s">
        <v>2026</v>
      </c>
    </row>
    <row r="230" spans="1:7" x14ac:dyDescent="0.35">
      <c r="A230" s="1" t="s">
        <v>628</v>
      </c>
      <c r="B230" s="1" t="s">
        <v>629</v>
      </c>
      <c r="C230" s="1" t="s">
        <v>630</v>
      </c>
      <c r="D230" s="1" t="s">
        <v>941</v>
      </c>
      <c r="E230" s="1" t="s">
        <v>2027</v>
      </c>
      <c r="F230" s="1">
        <v>952</v>
      </c>
      <c r="G230" s="1" t="s">
        <v>2028</v>
      </c>
    </row>
    <row r="231" spans="1:7" x14ac:dyDescent="0.35">
      <c r="A231" s="1" t="s">
        <v>631</v>
      </c>
      <c r="B231" s="1" t="s">
        <v>632</v>
      </c>
      <c r="C231" s="1" t="s">
        <v>633</v>
      </c>
      <c r="D231" s="1" t="s">
        <v>942</v>
      </c>
    </row>
    <row r="232" spans="1:7" x14ac:dyDescent="0.35">
      <c r="A232" s="1" t="s">
        <v>634</v>
      </c>
      <c r="B232" s="1" t="s">
        <v>635</v>
      </c>
      <c r="C232" s="1" t="s">
        <v>636</v>
      </c>
      <c r="D232" s="1" t="s">
        <v>943</v>
      </c>
      <c r="E232" s="1" t="s">
        <v>2029</v>
      </c>
      <c r="F232" s="1">
        <v>776</v>
      </c>
      <c r="G232" s="1" t="s">
        <v>2030</v>
      </c>
    </row>
    <row r="233" spans="1:7" x14ac:dyDescent="0.35">
      <c r="A233" s="1" t="s">
        <v>2086</v>
      </c>
      <c r="B233" s="1" t="s">
        <v>637</v>
      </c>
      <c r="C233" s="1" t="s">
        <v>638</v>
      </c>
      <c r="D233" s="1" t="s">
        <v>944</v>
      </c>
      <c r="E233" s="1" t="s">
        <v>2031</v>
      </c>
      <c r="F233" s="1">
        <v>780</v>
      </c>
      <c r="G233" s="1" t="s">
        <v>2032</v>
      </c>
    </row>
    <row r="234" spans="1:7" x14ac:dyDescent="0.35">
      <c r="A234" s="1" t="s">
        <v>639</v>
      </c>
      <c r="B234" s="1" t="s">
        <v>640</v>
      </c>
      <c r="C234" s="1" t="s">
        <v>641</v>
      </c>
      <c r="D234" s="1" t="s">
        <v>945</v>
      </c>
      <c r="E234" s="1" t="s">
        <v>2033</v>
      </c>
      <c r="F234" s="1">
        <v>788</v>
      </c>
      <c r="G234" s="1" t="s">
        <v>2034</v>
      </c>
    </row>
    <row r="235" spans="1:7" x14ac:dyDescent="0.35">
      <c r="A235" s="1" t="s">
        <v>645</v>
      </c>
      <c r="B235" s="1" t="s">
        <v>646</v>
      </c>
      <c r="C235" s="1" t="s">
        <v>647</v>
      </c>
      <c r="D235" s="1" t="s">
        <v>947</v>
      </c>
      <c r="E235" s="1" t="s">
        <v>2037</v>
      </c>
      <c r="F235" s="1">
        <v>934</v>
      </c>
      <c r="G235" s="1" t="s">
        <v>2038</v>
      </c>
    </row>
    <row r="236" spans="1:7" x14ac:dyDescent="0.35">
      <c r="A236" s="1" t="s">
        <v>642</v>
      </c>
      <c r="B236" s="1" t="s">
        <v>643</v>
      </c>
      <c r="C236" s="1" t="s">
        <v>644</v>
      </c>
      <c r="D236" s="1" t="s">
        <v>946</v>
      </c>
      <c r="E236" s="1" t="s">
        <v>2035</v>
      </c>
      <c r="F236" s="1">
        <v>949</v>
      </c>
      <c r="G236" s="1" t="s">
        <v>2036</v>
      </c>
    </row>
    <row r="237" spans="1:7" x14ac:dyDescent="0.35">
      <c r="A237" s="1" t="s">
        <v>651</v>
      </c>
      <c r="B237" s="1" t="s">
        <v>652</v>
      </c>
      <c r="C237" s="1" t="s">
        <v>653</v>
      </c>
      <c r="D237" s="1" t="s">
        <v>949</v>
      </c>
      <c r="E237" s="1" t="s">
        <v>2041</v>
      </c>
      <c r="F237" s="1">
        <v>0</v>
      </c>
      <c r="G237" s="1" t="s">
        <v>2042</v>
      </c>
    </row>
    <row r="238" spans="1:7" x14ac:dyDescent="0.35">
      <c r="A238" s="1" t="s">
        <v>657</v>
      </c>
      <c r="B238" s="1" t="s">
        <v>658</v>
      </c>
      <c r="C238" s="1" t="s">
        <v>659</v>
      </c>
      <c r="D238" s="1" t="s">
        <v>951</v>
      </c>
      <c r="E238" s="1" t="s">
        <v>2045</v>
      </c>
      <c r="F238" s="1">
        <v>980</v>
      </c>
      <c r="G238" s="1" t="s">
        <v>2046</v>
      </c>
    </row>
    <row r="239" spans="1:7" x14ac:dyDescent="0.35">
      <c r="A239" s="1" t="s">
        <v>669</v>
      </c>
      <c r="B239" s="1" t="s">
        <v>670</v>
      </c>
      <c r="C239" s="1" t="s">
        <v>671</v>
      </c>
      <c r="D239" s="1" t="s">
        <v>955</v>
      </c>
      <c r="E239" s="1" t="s">
        <v>2051</v>
      </c>
      <c r="F239" s="1">
        <v>858</v>
      </c>
      <c r="G239" s="1" t="s">
        <v>2052</v>
      </c>
    </row>
    <row r="240" spans="1:7" x14ac:dyDescent="0.35">
      <c r="A240" s="1" t="s">
        <v>675</v>
      </c>
      <c r="B240" s="1" t="s">
        <v>676</v>
      </c>
      <c r="C240" s="1" t="s">
        <v>677</v>
      </c>
      <c r="D240" s="1" t="s">
        <v>957</v>
      </c>
      <c r="E240" s="1" t="s">
        <v>2055</v>
      </c>
      <c r="F240" s="1">
        <v>548</v>
      </c>
      <c r="G240" s="1" t="s">
        <v>2056</v>
      </c>
    </row>
    <row r="241" spans="1:7" x14ac:dyDescent="0.35">
      <c r="A241" s="1" t="s">
        <v>711</v>
      </c>
      <c r="B241" s="1" t="s">
        <v>275</v>
      </c>
      <c r="C241" s="1" t="s">
        <v>2057</v>
      </c>
      <c r="D241" s="1" t="s">
        <v>818</v>
      </c>
      <c r="E241" s="1" t="s">
        <v>2058</v>
      </c>
      <c r="F241" s="1">
        <v>978</v>
      </c>
      <c r="G241" s="1" t="s">
        <v>2059</v>
      </c>
    </row>
    <row r="242" spans="1:7" x14ac:dyDescent="0.35">
      <c r="A242" s="1" t="s">
        <v>718</v>
      </c>
      <c r="B242" s="1" t="s">
        <v>678</v>
      </c>
      <c r="C242" s="1" t="s">
        <v>679</v>
      </c>
      <c r="D242" s="1" t="s">
        <v>958</v>
      </c>
      <c r="E242" s="1" t="s">
        <v>2060</v>
      </c>
      <c r="F242" s="1">
        <v>937</v>
      </c>
      <c r="G242" s="1" t="s">
        <v>2090</v>
      </c>
    </row>
    <row r="243" spans="1:7" x14ac:dyDescent="0.35">
      <c r="A243" s="1" t="s">
        <v>680</v>
      </c>
      <c r="B243" s="1" t="s">
        <v>681</v>
      </c>
      <c r="C243" s="1" t="s">
        <v>682</v>
      </c>
      <c r="D243" s="1" t="s">
        <v>959</v>
      </c>
      <c r="E243" s="1" t="s">
        <v>2061</v>
      </c>
      <c r="F243" s="1">
        <v>704</v>
      </c>
      <c r="G243" s="1" t="s">
        <v>2062</v>
      </c>
    </row>
    <row r="244" spans="1:7" x14ac:dyDescent="0.35">
      <c r="A244" s="1" t="s">
        <v>692</v>
      </c>
      <c r="B244" s="1" t="s">
        <v>693</v>
      </c>
      <c r="C244" s="1" t="s">
        <v>694</v>
      </c>
      <c r="D244" s="1" t="s">
        <v>963</v>
      </c>
      <c r="E244" s="1" t="s">
        <v>2065</v>
      </c>
      <c r="F244" s="1">
        <v>886</v>
      </c>
      <c r="G244" s="1" t="s">
        <v>2066</v>
      </c>
    </row>
    <row r="245" spans="1:7" x14ac:dyDescent="0.35">
      <c r="A245" s="1" t="s">
        <v>695</v>
      </c>
      <c r="B245" s="1" t="s">
        <v>696</v>
      </c>
      <c r="C245" s="1" t="s">
        <v>697</v>
      </c>
      <c r="D245" s="1" t="s">
        <v>964</v>
      </c>
      <c r="E245" s="1" t="s">
        <v>2067</v>
      </c>
      <c r="F245" s="1">
        <v>967</v>
      </c>
      <c r="G245" s="1" t="s">
        <v>2068</v>
      </c>
    </row>
    <row r="246" spans="1:7" x14ac:dyDescent="0.35">
      <c r="A246" s="1" t="s">
        <v>698</v>
      </c>
      <c r="B246" s="1" t="s">
        <v>699</v>
      </c>
      <c r="C246" s="1" t="s">
        <v>700</v>
      </c>
      <c r="D246" s="1" t="s">
        <v>965</v>
      </c>
      <c r="E246" s="1" t="s">
        <v>2069</v>
      </c>
      <c r="F246" s="1">
        <v>840</v>
      </c>
      <c r="G246" s="1" t="s">
        <v>2070</v>
      </c>
    </row>
  </sheetData>
  <sheetProtection algorithmName="SHA-512" hashValue="AePHwjLNFGwBogUmCmqFsPM59ltyfR3Q0C917wVYGcGGyGr/sJfCQrg2F4Ltnn7KV999XS+8+wYIcnD3yKFYvw==" saltValue="Wp7YeMXRnve0eAqMxG++2Q==" spinCount="100000" sheet="1" objects="1" scenarios="1"/>
  <sortState xmlns:xlrd2="http://schemas.microsoft.com/office/spreadsheetml/2017/richdata2" ref="H9:J155">
    <sortCondition ref="H9:H155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1" ma:contentTypeDescription="Create a new document." ma:contentTypeScope="" ma:versionID="8cda5e43355a178765403bf25fc62d8e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0732ab638ef70049696dc25a7a2200f6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Props1.xml><?xml version="1.0" encoding="utf-8"?>
<ds:datastoreItem xmlns:ds="http://schemas.openxmlformats.org/officeDocument/2006/customXml" ds:itemID="{2EB73A9A-A04F-41FF-96F9-A7BAA5B16ED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2D98D2C-0A64-4F31-97E8-09D7C10C922A}"/>
</file>

<file path=customXml/itemProps3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15</vt:i4>
      </vt:variant>
    </vt:vector>
  </HeadingPairs>
  <TitlesOfParts>
    <vt:vector size="22" baseType="lpstr">
      <vt:lpstr>Introduction</vt:lpstr>
      <vt:lpstr>Partie 1 - Présentation</vt:lpstr>
      <vt:lpstr>Partie 2 - Liste de pointag</vt:lpstr>
      <vt:lpstr>Partie 3 - Entités déclarantes</vt:lpstr>
      <vt:lpstr>Partie 4 - Recettes de l’État</vt:lpstr>
      <vt:lpstr>Partie 5 - Données d’entreprise</vt:lpstr>
      <vt:lpstr>Listes</vt:lpstr>
      <vt:lpstr>'Partie 2 - Liste de pointag'!_Toc536002931</vt:lpstr>
      <vt:lpstr>Agency_type</vt:lpstr>
      <vt:lpstr>Commodities_list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EITI International Secretariat</dc:creator>
  <cp:lastModifiedBy>Hugo Paret</cp:lastModifiedBy>
  <cp:lastPrinted>2019-01-03T11:51:23Z</cp:lastPrinted>
  <dcterms:created xsi:type="dcterms:W3CDTF">2018-04-20T09:16:43Z</dcterms:created>
  <dcterms:modified xsi:type="dcterms:W3CDTF">2020-03-02T12:25:36Z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</Properties>
</file>