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mc:AlternateContent xmlns:mc="http://schemas.openxmlformats.org/markup-compatibility/2006">
    <mc:Choice Requires="x15">
      <x15ac:absPath xmlns:x15ac="http://schemas.microsoft.com/office/spreadsheetml/2010/11/ac" url="C:\Users\kr65\Desktop\"/>
    </mc:Choice>
  </mc:AlternateContent>
  <xr:revisionPtr revIDLastSave="0" documentId="8_{CBEAF4B5-82FF-4FAC-A0D6-4FD0032C6DE0}" xr6:coauthVersionLast="45" xr6:coauthVersionMax="45" xr10:uidLastSave="{00000000-0000-0000-0000-000000000000}"/>
  <bookViews>
    <workbookView xWindow="-110" yWindow="-110" windowWidth="19420" windowHeight="10420" tabRatio="773" firstSheet="1" activeTab="2" xr2:uid="{00000000-000D-0000-FFFF-FFFF00000000}"/>
  </bookViews>
  <sheets>
    <sheet name="Introduction" sheetId="13" r:id="rId1"/>
    <sheet name="Parte 1 - Datos generales" sheetId="9" r:id="rId2"/>
    <sheet name="Parte 2 - Lista Divulgaciones" sheetId="8" r:id="rId3"/>
    <sheet name="Parte 3 - Entidades informantes" sheetId="12" r:id="rId4"/>
    <sheet name="Parte 4 - Ingresos del gobierno" sheetId="4" r:id="rId5"/>
    <sheet name="Parte 5 - Datos de empresas" sheetId="11" r:id="rId6"/>
    <sheet name="Lists" sheetId="10" state="hidden" r:id="rId7"/>
  </sheet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 i="4" l="1"/>
  <c r="C34" i="4"/>
  <c r="D34" i="4"/>
  <c r="E34" i="4"/>
  <c r="B35" i="4"/>
  <c r="C35" i="4"/>
  <c r="D35" i="4"/>
  <c r="E35" i="4"/>
  <c r="B36" i="4"/>
  <c r="C36" i="4"/>
  <c r="D36" i="4"/>
  <c r="E36" i="4"/>
  <c r="B42" i="4" l="1"/>
  <c r="C42" i="4"/>
  <c r="D42" i="4"/>
  <c r="E42" i="4"/>
  <c r="B43" i="4"/>
  <c r="C43" i="4"/>
  <c r="D43" i="4"/>
  <c r="E43" i="4"/>
  <c r="D189" i="8" l="1"/>
  <c r="D188" i="8" s="1"/>
  <c r="D181" i="8" l="1"/>
  <c r="I35" i="12" l="1"/>
  <c r="B74" i="11"/>
  <c r="B73" i="11"/>
  <c r="B72" i="11"/>
  <c r="B29" i="11" l="1"/>
  <c r="B27" i="11"/>
  <c r="B26" i="11"/>
  <c r="D184" i="8" l="1"/>
  <c r="D186" i="8"/>
  <c r="B94" i="8"/>
  <c r="B96" i="8"/>
  <c r="E43" i="9" l="1"/>
  <c r="B54" i="11" l="1"/>
  <c r="B53" i="11"/>
  <c r="B52" i="11"/>
  <c r="B51" i="11"/>
  <c r="B50" i="11"/>
  <c r="B49" i="11"/>
  <c r="B48" i="11"/>
  <c r="B47" i="11"/>
  <c r="B46" i="11"/>
  <c r="B45" i="11"/>
  <c r="B44" i="11"/>
  <c r="E18" i="12" l="1"/>
  <c r="E15" i="12"/>
  <c r="E16" i="12"/>
  <c r="E17" i="12"/>
  <c r="B135" i="11" l="1"/>
  <c r="B136" i="11"/>
  <c r="B137" i="11"/>
  <c r="B138" i="11"/>
  <c r="B139" i="11"/>
  <c r="B140" i="11"/>
  <c r="B141" i="11"/>
  <c r="B142" i="11"/>
  <c r="B114" i="11"/>
  <c r="B115" i="11"/>
  <c r="B116" i="11"/>
  <c r="B117" i="11"/>
  <c r="B118" i="11"/>
  <c r="B119" i="11"/>
  <c r="B120" i="11"/>
  <c r="B121" i="11"/>
  <c r="B122" i="11"/>
  <c r="B123" i="11"/>
  <c r="B124" i="11"/>
  <c r="B125" i="11"/>
  <c r="B75" i="11"/>
  <c r="B76" i="11"/>
  <c r="B77" i="11"/>
  <c r="B78" i="11"/>
  <c r="B79" i="11"/>
  <c r="B80" i="11"/>
  <c r="B81" i="11"/>
  <c r="B82" i="11"/>
  <c r="B83" i="11"/>
  <c r="B84" i="11"/>
  <c r="B85" i="11"/>
  <c r="B86" i="11"/>
  <c r="B87" i="11"/>
  <c r="B88" i="11"/>
  <c r="B89" i="11"/>
  <c r="B90" i="11"/>
  <c r="B91" i="11"/>
  <c r="B92" i="11"/>
  <c r="B93" i="11"/>
  <c r="B94" i="11"/>
  <c r="B95" i="11"/>
  <c r="B96" i="11"/>
  <c r="B97" i="11"/>
  <c r="B98" i="11"/>
  <c r="B65" i="11"/>
  <c r="B66" i="11"/>
  <c r="B67" i="11"/>
  <c r="B68" i="11"/>
  <c r="B69" i="11"/>
  <c r="B70" i="11"/>
  <c r="B71" i="11"/>
  <c r="B99" i="11"/>
  <c r="B100" i="11"/>
  <c r="B101" i="11"/>
  <c r="B102" i="11"/>
  <c r="B103" i="11"/>
  <c r="B104" i="11"/>
  <c r="B105" i="11"/>
  <c r="B106" i="11"/>
  <c r="B107" i="11"/>
  <c r="B108" i="11"/>
  <c r="B109" i="11"/>
  <c r="B110" i="11"/>
  <c r="B111" i="11"/>
  <c r="B112" i="11"/>
  <c r="B113" i="11"/>
  <c r="B126" i="11"/>
  <c r="B127" i="11"/>
  <c r="B128" i="11"/>
  <c r="B129" i="11"/>
  <c r="B130" i="11"/>
  <c r="B131" i="11"/>
  <c r="B132" i="11"/>
  <c r="B60" i="11"/>
  <c r="B61" i="11"/>
  <c r="B62" i="11"/>
  <c r="B63" i="11"/>
  <c r="B64" i="11"/>
  <c r="B47" i="4"/>
  <c r="C47" i="4"/>
  <c r="D47" i="4"/>
  <c r="E47" i="4"/>
  <c r="B23" i="11"/>
  <c r="B24" i="11"/>
  <c r="B32" i="11"/>
  <c r="B33" i="11"/>
  <c r="B34" i="11"/>
  <c r="B35" i="11"/>
  <c r="B36" i="11"/>
  <c r="B37" i="11"/>
  <c r="B38" i="11"/>
  <c r="B39" i="11"/>
  <c r="B40" i="11"/>
  <c r="B41" i="11"/>
  <c r="B42" i="11"/>
  <c r="B43" i="11"/>
  <c r="B55" i="11"/>
  <c r="B56" i="11"/>
  <c r="B57" i="11"/>
  <c r="B58" i="11"/>
  <c r="B59" i="11"/>
  <c r="B133" i="11"/>
  <c r="B134" i="11"/>
  <c r="B37" i="4"/>
  <c r="C37" i="4"/>
  <c r="D37" i="4"/>
  <c r="E37" i="4"/>
  <c r="B30" i="4"/>
  <c r="C30" i="4"/>
  <c r="D30" i="4"/>
  <c r="E30" i="4"/>
  <c r="B44" i="4"/>
  <c r="C44" i="4"/>
  <c r="D44" i="4"/>
  <c r="E44" i="4"/>
  <c r="I43" i="12"/>
  <c r="I44" i="12"/>
  <c r="I45" i="12"/>
  <c r="I46" i="12"/>
  <c r="I47" i="12"/>
  <c r="I28" i="12"/>
  <c r="I29" i="12"/>
  <c r="I30" i="12"/>
  <c r="I31" i="12"/>
  <c r="I32" i="12"/>
  <c r="I36" i="12"/>
  <c r="I33" i="12"/>
  <c r="I34" i="12"/>
  <c r="I37" i="12"/>
  <c r="I38" i="12"/>
  <c r="I39" i="12"/>
  <c r="I40" i="12"/>
  <c r="I41" i="12"/>
  <c r="I50" i="12"/>
  <c r="J145" i="11"/>
  <c r="J147" i="11"/>
  <c r="I54" i="4"/>
  <c r="J52" i="4"/>
  <c r="J54" i="4"/>
  <c r="H147" i="11"/>
  <c r="B117" i="8"/>
  <c r="B115" i="8"/>
  <c r="F151" i="8"/>
  <c r="F147" i="8"/>
  <c r="F52" i="8"/>
  <c r="F48" i="8"/>
  <c r="E17" i="9"/>
  <c r="E16" i="9"/>
  <c r="E15" i="9"/>
  <c r="B135" i="8"/>
  <c r="B119" i="8"/>
  <c r="B100" i="8"/>
  <c r="B98" i="8"/>
  <c r="B92" i="8"/>
  <c r="B90" i="8"/>
  <c r="B88" i="8"/>
  <c r="B86" i="8"/>
  <c r="B84" i="8"/>
  <c r="B78" i="8"/>
  <c r="B76" i="8"/>
  <c r="B74" i="8"/>
  <c r="B72" i="8"/>
  <c r="B70" i="8"/>
  <c r="B68" i="8"/>
  <c r="B66" i="8"/>
  <c r="B64" i="8"/>
  <c r="B16" i="11"/>
  <c r="I42" i="12"/>
  <c r="I48" i="12"/>
  <c r="I49" i="12"/>
  <c r="I27" i="12"/>
  <c r="B15" i="11"/>
  <c r="B17" i="11"/>
  <c r="B18" i="11"/>
  <c r="B19" i="11"/>
  <c r="B20" i="11"/>
  <c r="B21" i="11"/>
  <c r="B22" i="11"/>
  <c r="B25" i="11"/>
  <c r="B28" i="11"/>
  <c r="B30" i="11"/>
  <c r="B31" i="11"/>
  <c r="B143" i="11"/>
  <c r="N4" i="4"/>
  <c r="B28" i="4"/>
  <c r="C28" i="4"/>
  <c r="D28" i="4"/>
  <c r="E28" i="4"/>
  <c r="B48" i="4"/>
  <c r="C48" i="4"/>
  <c r="D48" i="4"/>
  <c r="E48" i="4"/>
  <c r="E50" i="4"/>
  <c r="D50" i="4"/>
  <c r="C50" i="4"/>
  <c r="B50" i="4"/>
  <c r="E49" i="4"/>
  <c r="D49" i="4"/>
  <c r="C49" i="4"/>
  <c r="B49" i="4"/>
  <c r="E41" i="4"/>
  <c r="D41" i="4"/>
  <c r="C41" i="4"/>
  <c r="B41" i="4"/>
  <c r="D23" i="4"/>
  <c r="E25" i="4"/>
  <c r="D25" i="4"/>
  <c r="C25" i="4"/>
  <c r="B25" i="4"/>
  <c r="E23" i="4"/>
  <c r="C23" i="4"/>
  <c r="B23" i="4"/>
  <c r="E22" i="4"/>
  <c r="D22" i="4"/>
  <c r="C22" i="4"/>
  <c r="B22" i="4"/>
  <c r="C27" i="4"/>
  <c r="C29" i="4"/>
  <c r="C24" i="4"/>
  <c r="C33" i="4"/>
  <c r="C45" i="4"/>
  <c r="C39" i="4"/>
  <c r="C26" i="4"/>
  <c r="C31" i="4"/>
  <c r="C32" i="4"/>
  <c r="C38" i="4"/>
  <c r="C46" i="4"/>
  <c r="C40" i="4"/>
  <c r="D27" i="4"/>
  <c r="D29" i="4"/>
  <c r="D24" i="4"/>
  <c r="D33" i="4"/>
  <c r="D45" i="4"/>
  <c r="D39" i="4"/>
  <c r="D26" i="4"/>
  <c r="D31" i="4"/>
  <c r="D32" i="4"/>
  <c r="D38" i="4"/>
  <c r="D46" i="4"/>
  <c r="D40" i="4"/>
  <c r="E27" i="4"/>
  <c r="E29" i="4"/>
  <c r="E24" i="4"/>
  <c r="E33" i="4"/>
  <c r="E45" i="4"/>
  <c r="E39" i="4"/>
  <c r="E26" i="4"/>
  <c r="E31" i="4"/>
  <c r="E32" i="4"/>
  <c r="E38" i="4"/>
  <c r="E46" i="4"/>
  <c r="E40" i="4"/>
  <c r="B27" i="4"/>
  <c r="B29" i="4"/>
  <c r="B24" i="4"/>
  <c r="B33" i="4"/>
  <c r="B45" i="4"/>
  <c r="B39" i="4"/>
  <c r="B26" i="4"/>
  <c r="B31" i="4"/>
  <c r="B32" i="4"/>
  <c r="B38" i="4"/>
  <c r="B46" i="4"/>
  <c r="B40" i="4"/>
  <c r="D139" i="8"/>
  <c r="D105" i="8" l="1"/>
  <c r="E53" i="9" s="1"/>
  <c r="E56" i="9" l="1"/>
  <c r="E55" i="9"/>
  <c r="E54"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tc={628E4464-8531-4136-8142-47961D99435F}</author>
  </authors>
  <commentList>
    <comment ref="H104" authorId="0" shapeId="0" xr:uid="{628E4464-8531-4136-8142-47961D99435F}">
      <text>
        <t>[Threaded comment]
Your version of Excel allows you to read this threaded comment; however, any edits to it will get removed if the file is opened in a newer version of Excel. Learn more: https://go.microsoft.com/fwlink/?linkid=870924
Comment:
    Shall it include also reference to "project" definition
Reply:
    Minute#9 of MSG has the definition of "project" (p.9-10): “se aprueba por unanimidad que los flujos se informen por CUIT salvo para el caso de las regalías hidrocarburíferas offshore, en las que se va a desagregar por producto, empresa y yacimiento o área concesionada, y para los cánones de esas mismas áreas, que serán divulgados por empresa y por área o yacimiento" https://www.argentina.gob.ar/sites/default/files/acta_ndeg9._reunion_gmp_1_y_6.10.20_completa_con_anexo_i.pdf</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<sst xmlns="http://schemas.openxmlformats.org/spreadsheetml/2006/main" count="4152" uniqueCount="2132">
  <si>
    <t>Summary data template</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</si>
  <si>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</si>
  <si>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</si>
  <si>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</si>
  <si>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</si>
  <si>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</si>
  <si>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</si>
  <si>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</si>
  <si>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</si>
  <si>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</si>
  <si>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</si>
  <si>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</si>
  <si>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</si>
  <si>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</si>
  <si>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</si>
  <si>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</si>
  <si>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</si>
  <si>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</si>
  <si>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</si>
  <si>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</si>
  <si>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</si>
  <si>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</si>
  <si>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</si>
  <si>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</si>
  <si>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</si>
  <si>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</si>
  <si>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</si>
  <si>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</si>
  <si>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</si>
  <si>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</si>
  <si>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</si>
  <si>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</si>
  <si>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</si>
  <si>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</si>
  <si>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</si>
  <si>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</si>
  <si>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</si>
  <si>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</si>
  <si>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</si>
  <si>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</si>
  <si>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</si>
  <si>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</si>
  <si>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</si>
  <si>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</si>
  <si>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</si>
  <si>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</si>
  <si>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</si>
  <si>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</si>
  <si>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</si>
  <si>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</si>
  <si>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</si>
  <si>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</si>
  <si>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</si>
  <si>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</si>
  <si>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</si>
  <si>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</si>
  <si>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</si>
  <si>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</si>
  <si>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</si>
  <si>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</si>
  <si>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</si>
  <si>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</si>
  <si>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</si>
  <si>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</si>
  <si>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</si>
  <si>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</si>
  <si>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</si>
  <si>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</si>
  <si>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</si>
  <si>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</si>
  <si>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</si>
  <si>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</si>
  <si>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</si>
  <si>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</si>
  <si>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</si>
  <si>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</si>
  <si>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</si>
  <si>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</si>
  <si>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</si>
  <si>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</si>
  <si>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</si>
  <si>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</si>
  <si>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</si>
  <si>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</si>
  <si>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</si>
  <si>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</si>
  <si>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</si>
  <si>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</si>
  <si>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</si>
  <si>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</si>
  <si>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</si>
  <si>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</si>
  <si>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</si>
  <si>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</si>
  <si>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</si>
  <si>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</si>
  <si>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</si>
  <si>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</si>
  <si>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</si>
  <si>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</si>
  <si>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</si>
  <si>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</si>
  <si>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</si>
  <si>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</si>
  <si>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</si>
  <si>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</si>
  <si>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</si>
  <si>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</si>
  <si>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</si>
  <si>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</si>
  <si>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</si>
  <si>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</si>
  <si>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</si>
  <si>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</si>
  <si>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</si>
  <si>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</si>
  <si>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</si>
  <si>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</si>
  <si>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</si>
  <si>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</si>
  <si>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</si>
  <si>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</si>
  <si>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</si>
  <si>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</si>
  <si>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</si>
  <si>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</si>
  <si>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</si>
  <si>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</si>
  <si>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</si>
  <si>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</si>
  <si>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</si>
  <si>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</si>
  <si>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</si>
  <si>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</si>
  <si>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</si>
  <si>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</si>
  <si>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</si>
  <si>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</si>
  <si>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</si>
  <si>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</si>
  <si>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</si>
  <si>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</si>
  <si>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</si>
  <si>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</si>
  <si>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</si>
  <si>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</si>
  <si>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</si>
  <si>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</si>
  <si>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</si>
  <si>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</si>
  <si>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</si>
  <si>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</si>
  <si>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</si>
  <si>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</si>
  <si>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</si>
  <si>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</si>
  <si>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</si>
  <si>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</si>
  <si>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</si>
  <si>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</si>
  <si>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</si>
  <si>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</si>
  <si>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</si>
  <si>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</si>
  <si>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</si>
  <si>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</si>
  <si>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</si>
  <si>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</si>
  <si>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</si>
  <si>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</si>
  <si>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</si>
  <si>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</si>
  <si>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</si>
  <si>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</si>
  <si>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</si>
  <si>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</si>
  <si>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</si>
  <si>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</si>
  <si>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</si>
  <si>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</si>
  <si>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</si>
  <si>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</si>
  <si>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</si>
  <si>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</si>
  <si>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</si>
  <si>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</si>
  <si>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</si>
  <si>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</si>
  <si>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</si>
  <si>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</si>
  <si>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</si>
  <si>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</si>
  <si>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</si>
  <si>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</si>
  <si>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</si>
  <si>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</si>
  <si>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</si>
  <si>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</si>
  <si>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</si>
  <si>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</si>
  <si>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</si>
  <si>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</si>
  <si>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</si>
  <si>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</si>
  <si>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</si>
  <si>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</si>
  <si>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</si>
  <si>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</si>
  <si>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</si>
  <si>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</si>
  <si>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</si>
  <si>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</si>
  <si>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</si>
  <si>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</si>
  <si>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</si>
  <si>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</si>
  <si>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</si>
  <si>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</si>
  <si>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</si>
  <si>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</si>
  <si>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</si>
  <si>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</si>
  <si>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</si>
  <si>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</si>
  <si>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</si>
  <si>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</si>
  <si>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</si>
  <si>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</si>
  <si>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</si>
  <si>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</si>
  <si>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</si>
  <si>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</si>
  <si>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</si>
  <si>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</si>
  <si>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</si>
  <si>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</si>
  <si>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</si>
  <si>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</si>
  <si>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</si>
  <si>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</si>
  <si>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</si>
  <si>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</si>
  <si>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</si>
  <si>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</si>
  <si>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</si>
  <si>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</si>
  <si>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</si>
  <si>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</si>
  <si>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</si>
  <si>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</si>
  <si>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</si>
  <si>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</si>
  <si>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</si>
  <si>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</si>
  <si>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</si>
  <si>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</si>
  <si>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</si>
  <si>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</si>
  <si>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</si>
  <si>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</si>
  <si>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</si>
  <si>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</si>
  <si>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</si>
  <si>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</si>
  <si>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</si>
  <si>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</si>
  <si>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</si>
  <si>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</si>
  <si>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</si>
  <si>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</si>
  <si>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</si>
  <si>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</si>
  <si>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</si>
  <si>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</si>
  <si>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</si>
  <si>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</si>
  <si>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</si>
  <si>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</si>
  <si>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</si>
  <si>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</si>
  <si>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</si>
  <si>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</si>
  <si>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</si>
  <si>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</si>
  <si>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</si>
  <si>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</si>
  <si>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</si>
  <si>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</si>
  <si>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</si>
  <si>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</si>
  <si>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</si>
  <si>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</si>
  <si>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</si>
  <si>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</si>
  <si>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</si>
  <si>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</si>
  <si>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</si>
  <si>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</si>
  <si>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</si>
  <si>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</si>
  <si>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</si>
  <si>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</si>
  <si>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</si>
  <si>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</si>
  <si>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</si>
  <si>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</si>
  <si>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</si>
  <si>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</si>
  <si>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</si>
  <si>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</si>
  <si>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</si>
  <si>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</si>
  <si>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</si>
  <si>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</si>
  <si>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</si>
  <si>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</si>
  <si>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</si>
  <si>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</si>
  <si>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</si>
  <si>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</si>
  <si>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</si>
  <si>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</si>
  <si>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</si>
  <si>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</si>
  <si>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</si>
  <si>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</si>
  <si>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</si>
  <si>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</si>
  <si>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</si>
  <si>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</si>
  <si>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</si>
  <si>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</si>
  <si>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</si>
  <si>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</si>
  <si>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</si>
  <si>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</si>
  <si>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</si>
  <si>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</si>
  <si>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</si>
  <si>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</si>
  <si>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</si>
  <si>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</si>
  <si>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</si>
  <si>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</si>
  <si>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</si>
  <si>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</si>
  <si>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</si>
  <si>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</si>
  <si>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</si>
  <si>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</si>
  <si>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</si>
  <si>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</si>
  <si>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</si>
  <si>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</si>
  <si>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</si>
  <si>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</si>
  <si>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</si>
  <si>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</si>
  <si>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</si>
  <si>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</si>
  <si>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</si>
  <si>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</si>
  <si>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</si>
  <si>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</si>
  <si>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</si>
  <si>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</si>
  <si>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</si>
  <si>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</si>
  <si>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</si>
  <si>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</si>
  <si>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</si>
  <si>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</si>
  <si>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</si>
  <si>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</si>
  <si>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</si>
  <si>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</si>
  <si>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</si>
  <si>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</si>
  <si>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</si>
  <si>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</si>
  <si>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</si>
  <si>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</si>
  <si>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</si>
  <si>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</si>
  <si>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</si>
  <si>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</si>
  <si>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</si>
  <si>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</si>
  <si>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</si>
  <si>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</si>
  <si>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</si>
  <si>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</si>
  <si>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</si>
  <si>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</si>
  <si>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</si>
  <si>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</si>
  <si>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</si>
  <si>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</si>
  <si>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</si>
  <si>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</si>
  <si>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</si>
  <si>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</si>
  <si>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</si>
  <si>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</si>
  <si>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</si>
  <si>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</si>
  <si>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</si>
  <si>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</si>
  <si>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</si>
  <si>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</si>
  <si>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</si>
  <si>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</si>
  <si>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</si>
  <si>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</si>
  <si>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</si>
  <si>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</si>
  <si>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</si>
  <si>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</si>
  <si>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</si>
  <si>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</si>
  <si>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</si>
  <si>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</si>
  <si>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</si>
  <si>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</si>
  <si>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</si>
  <si>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</si>
  <si>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</si>
  <si>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</si>
  <si>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</si>
  <si>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</si>
  <si>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</si>
  <si>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</si>
  <si>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</si>
  <si>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</si>
  <si>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</si>
  <si>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</si>
  <si>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</si>
  <si>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</si>
  <si>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</si>
  <si>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</si>
  <si>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</si>
  <si>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</si>
  <si>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</si>
  <si>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</si>
  <si>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</si>
  <si>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</si>
  <si>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</si>
  <si>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</si>
  <si>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</si>
  <si>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</si>
  <si>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</si>
  <si>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</si>
  <si>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</si>
  <si>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</si>
  <si>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</si>
  <si>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</si>
  <si>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</si>
  <si>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</si>
  <si>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</si>
  <si>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</si>
  <si>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</si>
  <si>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</si>
  <si>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</si>
  <si>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</si>
  <si>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</si>
  <si>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</si>
  <si>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</si>
  <si>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</si>
  <si>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</si>
  <si>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</si>
  <si>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</si>
  <si>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</si>
  <si>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</si>
  <si>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</si>
  <si>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</si>
  <si>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</si>
  <si>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</si>
  <si>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</si>
  <si>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</si>
  <si>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</si>
  <si>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</si>
  <si>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</si>
  <si>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</si>
  <si>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</si>
  <si>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</si>
  <si>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</si>
  <si>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</si>
  <si>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</si>
  <si>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</si>
  <si>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</si>
  <si>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</si>
  <si>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</si>
  <si>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</si>
  <si>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</si>
  <si>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</si>
  <si>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</si>
  <si>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</si>
  <si>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</si>
  <si>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</si>
  <si>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</si>
  <si>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</si>
  <si>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</si>
  <si>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</si>
  <si>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</si>
  <si>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</si>
  <si>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</si>
  <si>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</si>
  <si>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</si>
  <si>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</si>
  <si>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</si>
  <si>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</si>
  <si>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</si>
  <si>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</si>
  <si>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</si>
  <si>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</si>
  <si>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</si>
  <si>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</si>
  <si>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</si>
  <si>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</si>
  <si>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</si>
  <si>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</si>
  <si>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</si>
  <si>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</si>
  <si>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</si>
  <si>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</si>
  <si>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</si>
  <si>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</si>
  <si>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</si>
  <si>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</si>
  <si>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</si>
  <si>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</si>
  <si>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</si>
  <si>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</si>
  <si>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</si>
  <si>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</si>
  <si>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</si>
  <si>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</si>
  <si>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</si>
  <si>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</si>
  <si>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</si>
  <si>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</si>
  <si>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</si>
  <si>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</si>
  <si>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</si>
  <si>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</si>
  <si>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</si>
  <si>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</si>
  <si>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</si>
  <si>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</si>
  <si>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</si>
  <si>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</si>
  <si>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</si>
  <si>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</si>
  <si>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</si>
  <si>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</si>
  <si>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</si>
  <si>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</si>
  <si>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</si>
  <si>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</si>
  <si>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</si>
  <si>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</si>
  <si>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</si>
  <si>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</si>
  <si>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</si>
  <si>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</si>
  <si>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</si>
  <si>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</si>
  <si>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</si>
  <si>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</si>
  <si>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</si>
  <si>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</si>
  <si>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</si>
  <si>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</si>
  <si>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</si>
  <si>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</si>
  <si>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</si>
  <si>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</si>
  <si>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</si>
  <si>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</si>
  <si>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</si>
  <si>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</si>
  <si>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</si>
  <si>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</si>
  <si>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</si>
  <si>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</si>
  <si>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</si>
  <si>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</si>
  <si>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</si>
  <si>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</si>
  <si>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</si>
  <si>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</si>
  <si>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</si>
  <si>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</si>
  <si>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</si>
  <si>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</si>
  <si>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</si>
  <si>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</si>
  <si>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</si>
  <si>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</si>
  <si>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</si>
  <si>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</si>
  <si>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</si>
  <si>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</si>
  <si>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</si>
  <si>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</si>
  <si>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</si>
  <si>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</si>
  <si>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</si>
  <si>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</si>
  <si>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</si>
  <si>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</si>
  <si>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</si>
  <si>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</si>
  <si>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</si>
  <si>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</si>
  <si>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</si>
  <si>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</si>
  <si>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</si>
  <si>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</si>
  <si>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</si>
  <si>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</si>
  <si>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</si>
  <si>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</si>
  <si>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</si>
  <si>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</si>
  <si>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</si>
  <si>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</si>
  <si>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</si>
  <si>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</si>
  <si>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</si>
  <si>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</si>
  <si>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</si>
  <si>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</si>
  <si>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</si>
  <si>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</si>
  <si>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</si>
  <si>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</si>
  <si>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</si>
  <si>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</si>
  <si>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</si>
  <si>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</si>
  <si>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</si>
  <si>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</si>
  <si>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</si>
  <si>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</si>
  <si>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</si>
  <si>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</si>
  <si>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</si>
  <si>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</si>
  <si>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</si>
  <si>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</si>
  <si>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</si>
  <si>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</si>
  <si>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</si>
  <si>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</si>
  <si>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</si>
  <si>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</si>
  <si>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</si>
  <si>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</si>
  <si>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</si>
  <si>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</si>
  <si>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</si>
  <si>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</si>
  <si>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</si>
  <si>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</si>
  <si>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</si>
  <si>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</si>
  <si>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</si>
  <si>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</si>
  <si>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</si>
  <si>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</si>
  <si>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</si>
  <si>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</si>
  <si>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</si>
  <si>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</si>
  <si>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</si>
  <si>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</si>
  <si>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</si>
  <si>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</si>
  <si>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</si>
  <si>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</si>
  <si>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</si>
  <si>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</si>
  <si>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</si>
  <si>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</si>
  <si>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</si>
  <si>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</si>
  <si>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</si>
  <si>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</si>
  <si>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</si>
  <si>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</si>
  <si>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</si>
  <si>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</si>
  <si>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</si>
  <si>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</si>
  <si>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</si>
  <si>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</si>
  <si>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</si>
  <si>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</si>
  <si>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</si>
  <si>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</si>
  <si>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</si>
  <si>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</si>
  <si>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</si>
  <si>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</si>
  <si>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</si>
  <si>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</si>
  <si>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</si>
  <si>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</si>
  <si>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</si>
  <si>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</si>
  <si>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</si>
  <si>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</si>
  <si>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</si>
  <si>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</si>
  <si>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</si>
  <si>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</si>
  <si>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</si>
  <si>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</si>
  <si>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</si>
  <si>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</si>
  <si>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</si>
  <si>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</si>
  <si>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</si>
  <si>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</si>
  <si>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</si>
  <si>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</si>
  <si>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</si>
  <si>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</si>
  <si>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</si>
  <si>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</si>
  <si>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</si>
  <si>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</si>
  <si>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</si>
  <si>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</si>
  <si>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</si>
  <si>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</si>
  <si>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</si>
  <si>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</si>
  <si>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</si>
  <si>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</si>
  <si>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</si>
  <si>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</si>
  <si>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</si>
  <si>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</si>
  <si>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</si>
  <si>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</si>
  <si>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</si>
  <si>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</si>
  <si>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</si>
  <si>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</si>
  <si>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</si>
  <si>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</si>
  <si>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</si>
  <si>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</si>
  <si>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</si>
  <si>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</si>
  <si>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</si>
  <si>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</si>
  <si>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</si>
  <si>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</si>
  <si>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</si>
  <si>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</si>
  <si>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</si>
  <si>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</si>
  <si>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</si>
  <si>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</si>
  <si>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</si>
  <si>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</si>
  <si>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</si>
  <si>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</si>
  <si>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</si>
  <si>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</si>
  <si>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</si>
  <si>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</si>
  <si>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</si>
  <si>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</si>
  <si>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</si>
  <si>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</si>
  <si>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</si>
  <si>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</si>
  <si>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</si>
  <si>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</si>
  <si>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</si>
  <si>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</si>
  <si>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</si>
  <si>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</si>
  <si>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</si>
  <si>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</si>
  <si>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</si>
  <si>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</si>
  <si>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</si>
  <si>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</si>
  <si>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</si>
  <si>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</si>
  <si>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</si>
  <si>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</si>
  <si>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</si>
  <si>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</si>
  <si>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</si>
  <si>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</si>
  <si>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</si>
  <si>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</si>
  <si>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</si>
  <si>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</si>
  <si>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</si>
  <si>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</si>
  <si>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</si>
  <si>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</si>
  <si>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</si>
  <si>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</si>
  <si>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</si>
  <si>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</si>
  <si>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</si>
  <si>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</si>
  <si>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</si>
  <si>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</si>
  <si>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</si>
  <si>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</si>
  <si>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</si>
  <si>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</si>
  <si>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</si>
  <si>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</si>
  <si>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</si>
  <si>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</si>
  <si>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</si>
  <si>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</si>
  <si>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</si>
  <si>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</si>
  <si>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</si>
  <si>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</si>
  <si>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</si>
  <si>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</si>
  <si>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</si>
  <si>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</si>
  <si>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</si>
  <si>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</si>
  <si>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</si>
  <si>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</si>
  <si>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</si>
  <si>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</si>
  <si>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</si>
  <si>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</si>
  <si>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</si>
  <si>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</si>
  <si>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</si>
  <si>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</si>
  <si>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</si>
  <si>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</si>
  <si>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</si>
  <si>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</si>
  <si>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</si>
  <si>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</si>
  <si>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</si>
  <si>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</si>
  <si>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</si>
  <si>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</si>
  <si>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</si>
  <si>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</si>
  <si>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</si>
  <si>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</si>
  <si>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</si>
  <si>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</si>
  <si>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</si>
  <si>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</si>
  <si>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</si>
  <si>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</si>
  <si>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</si>
  <si>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</si>
  <si>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</si>
  <si>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</si>
  <si>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</si>
  <si>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</si>
  <si>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</si>
  <si>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</si>
  <si>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</si>
  <si>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</si>
  <si>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</si>
  <si>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</si>
  <si>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</si>
  <si>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</si>
  <si>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</si>
  <si>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</si>
  <si>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</si>
  <si>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</si>
  <si>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</si>
  <si>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</si>
  <si>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</si>
  <si>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</si>
  <si>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</si>
  <si>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</si>
  <si>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</si>
  <si>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</si>
  <si>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</si>
  <si>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</si>
  <si>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</si>
  <si>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</si>
  <si>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</si>
  <si>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</si>
  <si>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</si>
  <si>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</si>
  <si>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</si>
  <si>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</si>
  <si>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</si>
  <si>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</si>
  <si>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</si>
  <si>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</si>
  <si>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</si>
  <si>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</si>
  <si>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</si>
  <si>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</si>
  <si>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</si>
  <si>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</si>
  <si>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</si>
  <si>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</si>
  <si>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</si>
  <si>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</si>
  <si>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</si>
  <si>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</si>
  <si>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</si>
  <si>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</si>
  <si>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</si>
  <si>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</si>
  <si>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</si>
  <si>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</si>
  <si>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</si>
  <si>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</si>
  <si>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</si>
  <si>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</si>
  <si>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</si>
  <si>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</si>
  <si>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</si>
  <si>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</si>
  <si>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</si>
  <si>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</si>
  <si>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</si>
  <si>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</si>
  <si>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</si>
  <si>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</si>
  <si>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</si>
  <si>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</si>
  <si>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</si>
  <si>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</si>
  <si>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</si>
  <si>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</si>
  <si>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</si>
  <si>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</si>
  <si>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</si>
  <si>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</si>
  <si>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</si>
  <si>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</si>
  <si>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</si>
  <si>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</si>
  <si>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</si>
  <si>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</si>
  <si>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</si>
  <si>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</si>
  <si>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</si>
  <si>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</si>
  <si>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</si>
  <si>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</si>
  <si>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</si>
  <si>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</si>
  <si>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</si>
  <si>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</si>
  <si>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</si>
  <si>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</si>
  <si>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</si>
  <si>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</si>
  <si>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</si>
  <si>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</si>
  <si>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</si>
  <si>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</si>
  <si>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</si>
  <si>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</si>
  <si>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</si>
  <si>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</si>
  <si>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</si>
  <si>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Gas</t>
  </si>
  <si>
    <t>Country or area</t>
  </si>
  <si>
    <t>Fiscal year covered by this data file</t>
  </si>
  <si>
    <t>Table 2 - Simple options</t>
  </si>
  <si>
    <t>List</t>
  </si>
  <si>
    <t>No</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</si>
  <si>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</si>
  <si>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</si>
  <si>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</si>
  <si>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</si>
  <si>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</si>
  <si>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</si>
  <si>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</si>
  <si>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</si>
  <si>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</si>
  <si>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</si>
  <si>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</si>
  <si>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</si>
  <si>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</si>
  <si>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</si>
  <si>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</si>
  <si>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</si>
  <si>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</si>
  <si>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</si>
  <si>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</si>
  <si>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</si>
  <si>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</si>
  <si>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</si>
  <si>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</si>
  <si>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</si>
  <si>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</si>
  <si>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</si>
  <si>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</si>
  <si>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</si>
  <si>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</si>
  <si>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</si>
  <si>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</si>
  <si>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</si>
  <si>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</si>
  <si>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</si>
  <si>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</si>
  <si>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</si>
  <si>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</si>
  <si>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</si>
  <si>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</si>
  <si>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</si>
  <si>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</si>
  <si>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</si>
  <si>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</si>
  <si>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</si>
  <si>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</si>
  <si>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</si>
  <si>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</si>
  <si>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</si>
  <si>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</si>
  <si>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</si>
  <si>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</si>
  <si>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</si>
  <si>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</si>
  <si>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</si>
  <si>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</si>
  <si>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</si>
  <si>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</si>
  <si>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</si>
  <si>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</si>
  <si>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</si>
  <si>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</si>
  <si>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</si>
  <si>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</si>
  <si>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</si>
  <si>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</si>
  <si>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</si>
  <si>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</si>
  <si>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</si>
  <si>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</si>
  <si>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</si>
  <si>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</si>
  <si>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</si>
  <si>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</si>
  <si>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</si>
  <si>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</si>
  <si>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</si>
  <si>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</si>
  <si>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</si>
  <si>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</si>
  <si>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</si>
  <si>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</si>
  <si>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</si>
  <si>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</si>
  <si>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</si>
  <si>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</si>
  <si>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</si>
  <si>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</si>
  <si>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</si>
  <si>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</si>
  <si>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</si>
  <si>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</si>
  <si>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</si>
  <si>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</si>
  <si>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</si>
  <si>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</si>
  <si>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</si>
  <si>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</si>
  <si>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</si>
  <si>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</si>
  <si>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</si>
  <si>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</si>
  <si>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</si>
  <si>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</si>
  <si>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</si>
  <si>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</si>
  <si>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</si>
  <si>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</si>
  <si>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</si>
  <si>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</si>
  <si>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</si>
  <si>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</si>
  <si>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</si>
  <si>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</si>
  <si>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</si>
  <si>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</si>
  <si>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</si>
  <si>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</si>
  <si>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</si>
  <si>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</si>
  <si>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</si>
  <si>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</si>
  <si>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</si>
  <si>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</si>
  <si>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</si>
  <si>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</si>
  <si>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</si>
  <si>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</si>
  <si>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</si>
  <si>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</si>
  <si>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</si>
  <si>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</si>
  <si>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</si>
  <si>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</si>
  <si>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</si>
  <si>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</si>
  <si>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</si>
  <si>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</si>
  <si>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</si>
  <si>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</si>
  <si>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</si>
  <si>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</si>
  <si>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</si>
  <si>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</si>
  <si>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</si>
  <si>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</si>
  <si>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</si>
  <si>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</si>
  <si>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</si>
  <si>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</si>
  <si>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</si>
  <si>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</si>
  <si>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</si>
  <si>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</si>
  <si>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</si>
  <si>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</si>
  <si>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</si>
  <si>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</si>
  <si>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</si>
  <si>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</si>
  <si>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</si>
  <si>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</si>
  <si>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</si>
  <si>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</si>
  <si>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</si>
  <si>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</si>
  <si>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</si>
  <si>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</si>
  <si>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</si>
  <si>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</si>
  <si>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</si>
  <si>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</si>
  <si>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</si>
  <si>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</si>
  <si>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</si>
  <si>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</si>
  <si>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</si>
  <si>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</si>
  <si>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</si>
  <si>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</si>
  <si>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</si>
  <si>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</si>
  <si>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</si>
  <si>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</si>
  <si>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</si>
  <si>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</si>
  <si>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</si>
  <si>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</si>
  <si>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</si>
  <si>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</si>
  <si>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</si>
  <si>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</si>
  <si>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</si>
  <si>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</si>
  <si>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</si>
  <si>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</si>
  <si>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</si>
  <si>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</si>
  <si>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</si>
  <si>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</si>
  <si>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</si>
  <si>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</si>
  <si>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</si>
  <si>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</si>
  <si>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</si>
  <si>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</si>
  <si>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</si>
  <si>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</si>
  <si>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</si>
  <si>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</si>
  <si>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</si>
  <si>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</si>
  <si>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</si>
  <si>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</si>
  <si>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</si>
  <si>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</si>
  <si>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</si>
  <si>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</si>
  <si>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</si>
  <si>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</si>
  <si>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</si>
  <si>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</si>
  <si>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</si>
  <si>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</si>
  <si>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</si>
  <si>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</si>
  <si>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</si>
  <si>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</si>
  <si>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</si>
  <si>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</si>
  <si>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</si>
  <si>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</si>
  <si>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</si>
  <si>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</si>
  <si>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</si>
  <si>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</si>
  <si>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</si>
  <si>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</si>
  <si>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</si>
  <si>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</si>
  <si>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</si>
  <si>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</si>
  <si>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</si>
  <si>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</si>
  <si>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</si>
  <si>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</si>
  <si>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</si>
  <si>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</si>
  <si>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</si>
  <si>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</si>
  <si>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</si>
  <si>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</si>
  <si>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</si>
  <si>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</si>
  <si>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</si>
  <si>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</si>
  <si>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</si>
  <si>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</si>
  <si>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</si>
  <si>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</si>
  <si>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</si>
  <si>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</si>
  <si>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</si>
  <si>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</si>
  <si>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</si>
  <si>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</si>
  <si>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</si>
  <si>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</si>
  <si>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</si>
  <si>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</si>
  <si>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</si>
  <si>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</si>
  <si>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</si>
  <si>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</si>
  <si>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</si>
  <si>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</si>
  <si>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</si>
  <si>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</si>
  <si>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</si>
  <si>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</si>
  <si>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</si>
  <si>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</si>
  <si>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</si>
  <si>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</si>
  <si>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</si>
  <si>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</si>
  <si>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</si>
  <si>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</si>
  <si>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</si>
  <si>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</si>
  <si>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</si>
  <si>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</si>
  <si>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</si>
  <si>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</si>
  <si>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</si>
  <si>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</si>
  <si>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</si>
  <si>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</si>
  <si>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</si>
  <si>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</si>
  <si>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</si>
  <si>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</si>
  <si>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</si>
  <si>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</si>
  <si>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</si>
  <si>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</si>
  <si>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</si>
  <si>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</si>
  <si>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</si>
  <si>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</si>
  <si>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</si>
  <si>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</si>
  <si>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</si>
  <si>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</si>
  <si>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</si>
  <si>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</si>
  <si>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</si>
  <si>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</si>
  <si>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</si>
  <si>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</si>
  <si>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Data source</t>
  </si>
  <si>
    <t>Data coverage / scope</t>
  </si>
  <si>
    <t>Contact details: data submission</t>
  </si>
  <si>
    <t>Table 3 - Reporting options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</si>
  <si>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</si>
  <si>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</si>
  <si>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</si>
  <si>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</si>
  <si>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</si>
  <si>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</si>
  <si>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</si>
  <si>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</si>
  <si>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</si>
  <si>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</si>
  <si>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</si>
  <si>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</si>
  <si>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</si>
  <si>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</si>
  <si>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</si>
  <si>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</si>
  <si>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</si>
  <si>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</si>
  <si>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</si>
  <si>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</si>
  <si>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</si>
  <si>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</si>
  <si>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</si>
  <si>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</si>
  <si>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</si>
  <si>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</si>
  <si>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</si>
  <si>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</si>
  <si>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</si>
  <si>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</si>
  <si>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</si>
  <si>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</si>
  <si>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</si>
  <si>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</si>
  <si>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</si>
  <si>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</si>
  <si>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</si>
  <si>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</si>
  <si>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</si>
  <si>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</si>
  <si>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</si>
  <si>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</si>
  <si>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</si>
  <si>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</si>
  <si>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</si>
  <si>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</si>
  <si>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</si>
  <si>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</si>
  <si>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</si>
  <si>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</si>
  <si>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</si>
  <si>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</si>
  <si>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</si>
  <si>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</si>
  <si>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</si>
  <si>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</si>
  <si>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</si>
  <si>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</si>
  <si>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</si>
  <si>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</si>
  <si>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</si>
  <si>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</si>
  <si>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</si>
  <si>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</si>
  <si>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</si>
  <si>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</si>
  <si>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</si>
  <si>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</si>
  <si>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</si>
  <si>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</si>
  <si>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</si>
  <si>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</si>
  <si>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</si>
  <si>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</si>
  <si>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oz</t>
  </si>
  <si>
    <t>GFS Code</t>
  </si>
  <si>
    <t>1112E1</t>
  </si>
  <si>
    <t>1112E2</t>
  </si>
  <si>
    <t>112E</t>
  </si>
  <si>
    <t>113E</t>
  </si>
  <si>
    <t>1141E</t>
  </si>
  <si>
    <t>1142E</t>
  </si>
  <si>
    <t>114521E</t>
  </si>
  <si>
    <t>114522E</t>
  </si>
  <si>
    <t>11451E</t>
  </si>
  <si>
    <t>1151E</t>
  </si>
  <si>
    <t>1152E</t>
  </si>
  <si>
    <t>1153E1</t>
  </si>
  <si>
    <t>116E</t>
  </si>
  <si>
    <t>1212E</t>
  </si>
  <si>
    <t>1412E1</t>
  </si>
  <si>
    <t>1412E2</t>
  </si>
  <si>
    <t>1413E</t>
  </si>
  <si>
    <t>1415E1</t>
  </si>
  <si>
    <t>1415E2</t>
  </si>
  <si>
    <t>1415E31</t>
  </si>
  <si>
    <t>1415E32</t>
  </si>
  <si>
    <t>1415E4</t>
  </si>
  <si>
    <t>1415E5</t>
  </si>
  <si>
    <t>1421E</t>
  </si>
  <si>
    <t>1422E</t>
  </si>
  <si>
    <t>143E</t>
  </si>
  <si>
    <t>144E1</t>
  </si>
  <si>
    <t>GFS description</t>
  </si>
  <si>
    <t>Table 6 - GFS Codes / Classification</t>
  </si>
  <si>
    <t>Combined</t>
  </si>
  <si>
    <t>GFS Level 1</t>
  </si>
  <si>
    <t>GFS Level 2</t>
  </si>
  <si>
    <t>GFS Level 3</t>
  </si>
  <si>
    <t>GFS Level 4</t>
  </si>
  <si>
    <t>Sector</t>
  </si>
  <si>
    <t>Sector(s)</t>
  </si>
  <si>
    <t>Total</t>
  </si>
  <si>
    <t>Table 7 - Sectors</t>
  </si>
  <si>
    <t>Project phases</t>
  </si>
  <si>
    <t>Table 8 - Project phases</t>
  </si>
  <si>
    <t>Reporting projects' list</t>
  </si>
  <si>
    <t>Mica (2525)</t>
  </si>
  <si>
    <t>Zinc (2608)</t>
  </si>
  <si>
    <t>Table 9 - Government entity types</t>
  </si>
  <si>
    <r>
      <rPr>
        <b/>
        <sz val="11"/>
        <rFont val="Franklin Gothic Book"/>
        <family val="2"/>
      </rPr>
      <t xml:space="preserve">Give us your feedback or report a conflict in the data! Write to us at  </t>
    </r>
    <r>
      <rPr>
        <b/>
        <u/>
        <sz val="11"/>
        <color rgb="FF188FBB"/>
        <rFont val="Franklin Gothic Book"/>
        <family val="2"/>
      </rPr>
      <t>data@eiti.org</t>
    </r>
  </si>
  <si>
    <r>
      <rPr>
        <i/>
        <sz val="10.5"/>
        <rFont val="Calibri"/>
        <family val="2"/>
      </rPr>
      <t xml:space="preserve">The International Secretariat can provide advice and support on request. Please contact </t>
    </r>
    <r>
      <rPr>
        <i/>
        <u/>
        <sz val="10.5"/>
        <color theme="10"/>
        <rFont val="Calibri"/>
        <family val="2"/>
      </rPr>
      <t>data@eiti.org</t>
    </r>
  </si>
  <si>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</si>
  <si>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</si>
  <si>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</si>
  <si>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</si>
  <si>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</si>
  <si>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t>Este libro consta de cinco partes. Ingrese los datos comenzando por la parte 1 y avance hasta llegar a la parte 5</t>
  </si>
  <si>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</si>
  <si>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</si>
  <si>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</si>
  <si>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</si>
  <si>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</si>
  <si>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</si>
  <si>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</si>
  <si>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</si>
  <si>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Plantilla de datos resumidos para las divulgaciones sistemáticas EITI</t>
  </si>
  <si>
    <t>Versión 2.0 al 1 de julio de 2019</t>
  </si>
  <si>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</si>
  <si>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</si>
  <si>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</si>
  <si>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</si>
  <si>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</si>
  <si>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</si>
  <si>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</si>
  <si>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</si>
  <si>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</si>
  <si>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</si>
  <si>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</si>
  <si>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</si>
  <si>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</si>
  <si>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</si>
  <si>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</si>
  <si>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</si>
  <si>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</si>
  <si>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</si>
  <si>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t>Completado el día:</t>
  </si>
  <si>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</si>
  <si>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</si>
  <si>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</si>
  <si>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</si>
  <si>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</si>
  <si>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</si>
  <si>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</si>
  <si>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</si>
  <si>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</si>
  <si>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</si>
  <si>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</si>
  <si>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</si>
  <si>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</si>
  <si>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</si>
  <si>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Código ISO Alfa-3</t>
  </si>
  <si>
    <t/>
  </si>
  <si>
    <t>Denominación de la moneda nacional</t>
  </si>
  <si>
    <t>Moneda nacional ISO-4217</t>
  </si>
  <si>
    <t>Ejercicio fiscal comprendido en este archivo de datos</t>
  </si>
  <si>
    <t>Fecha de inicio</t>
  </si>
  <si>
    <t>Fecha de cierre</t>
  </si>
  <si>
    <t>Fuente de los datos</t>
  </si>
  <si>
    <t>¿Hay un Informe EITI elaborado por un Administrador Independiente?</t>
  </si>
  <si>
    <t>¿Cómo se llama la empresa?</t>
  </si>
  <si>
    <t>Fecha en la que se hizo público el Informe EITI</t>
  </si>
  <si>
    <t>Dirección web, Informe EITI</t>
  </si>
  <si>
    <t>¿El gobierno divulga sistemáticamente datos concernientes al EITI en un mismo lugar?</t>
  </si>
  <si>
    <t xml:space="preserve">Fecha de publicación de los datos concernientes al EITI </t>
  </si>
  <si>
    <t>Enlace al sitio web (URL) de los datos concernientes al EITI</t>
  </si>
  <si>
    <t>¿Hay otros archivos de importancia?</t>
  </si>
  <si>
    <t>Fecha en la que se hizo público el otro archivo</t>
  </si>
  <si>
    <t>Dirección web</t>
  </si>
  <si>
    <t>¿Tiene el gobierno una política de datos abiertos?</t>
  </si>
  <si>
    <t>Portal / archivos de datos abiertos</t>
  </si>
  <si>
    <t>Extensión / alcance de los datos</t>
  </si>
  <si>
    <t>Sectores comprendidos</t>
  </si>
  <si>
    <t>Petróleo</t>
  </si>
  <si>
    <t>Minería (incluida la explotación de canteras)</t>
  </si>
  <si>
    <t>Otros sectores ajenos a la etapa "upstream"</t>
  </si>
  <si>
    <t>En caso afirmativo, indicar el nombre (agregando nuevas filas en caso de haber más de uno)</t>
  </si>
  <si>
    <t>Cantidad de entidades gubernamentales informantes (incluidas las empresas de titularidad estatal receptoras)</t>
  </si>
  <si>
    <t>Cantidad de empresas informantes (incluidas las empresas de titularidad estatal pagadoras)</t>
  </si>
  <si>
    <t xml:space="preserve">Tipo de cambio utilizado: 1 USD = </t>
  </si>
  <si>
    <t>Fuente del tipo de cambio (dirección web,…)</t>
  </si>
  <si>
    <t>… por flujo de ingresos</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</si>
  <si>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</si>
  <si>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</si>
  <si>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</si>
  <si>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</si>
  <si>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</si>
  <si>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</si>
  <si>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</si>
  <si>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No se aplican</t>
  </si>
  <si>
    <t>No disponibles</t>
  </si>
  <si>
    <t>Nombre e información de contacto de la persona que presenta el archivo:</t>
  </si>
  <si>
    <t>Nombre</t>
  </si>
  <si>
    <t>Organización</t>
  </si>
  <si>
    <t>Dirección de correo electrónico</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</si>
  <si>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</si>
  <si>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</si>
  <si>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</si>
  <si>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</si>
  <si>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</si>
  <si>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</si>
  <si>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</si>
  <si>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</si>
  <si>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</si>
  <si>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</si>
  <si>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¿El gobierno publica información relativa a</t>
  </si>
  <si>
    <t>las leyes y regulaciones?</t>
  </si>
  <si>
    <t>una exposición general de los roles de los organismos gubernamentales?</t>
  </si>
  <si>
    <t>el régimen de derechos sobre minerales y petróleo?</t>
  </si>
  <si>
    <t>el régimen fiscal?</t>
  </si>
  <si>
    <t>el/los proceso(s) de adjudicación?</t>
  </si>
  <si>
    <t>y los criterios técnicos y financieros empleados?</t>
  </si>
  <si>
    <t xml:space="preserve">el/los proceso(s) de transferencia? </t>
  </si>
  <si>
    <t>el/los proceso(s)/las rondas de licitación?</t>
  </si>
  <si>
    <t>Cantidad de adjudicaciones y transferencias de licencias durante el año comprendido</t>
  </si>
  <si>
    <t>Registro de licencias para el sector minero</t>
  </si>
  <si>
    <t>Registro de licencias para el sector petrolero</t>
  </si>
  <si>
    <t>Registro de licencias para otro(s) sector(es) - agregar filas en caso de haber varios</t>
  </si>
  <si>
    <t>Política del gobierno en materia de divulgación de contratos</t>
  </si>
  <si>
    <t>¿Se divulgan los contratos o el texto integral de las licencias?</t>
  </si>
  <si>
    <t>Registro de contratos para el sector minero</t>
  </si>
  <si>
    <t>Registro de contratos para el sector petrolero</t>
  </si>
  <si>
    <t>Registro de contratos para otro(s) sector(es) - agregar filas en caso de haber varios</t>
  </si>
  <si>
    <t>Política del gobierno en materia de beneficiarios reales</t>
  </si>
  <si>
    <t>¿Se divulgan datos sobre los beneficiarios reales?</t>
  </si>
  <si>
    <t>Registro de beneficiarios reales</t>
  </si>
  <si>
    <t>¿El gobierno informa de qué modo participa en el sector extractivo?</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</si>
  <si>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</si>
  <si>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</si>
  <si>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t>Exposición general de las industrias extractivas, incluida toda actividad de exploración significativa</t>
  </si>
  <si>
    <t>(Códigos del Sistema Armonizado)</t>
  </si>
  <si>
    <t>Divulgación de volúmenes de producción</t>
  </si>
  <si>
    <t>Divulgación de valores de producción</t>
  </si>
  <si>
    <t>Petróleo crudo (2709), volumen</t>
  </si>
  <si>
    <t>Gas natural (2711), volumen</t>
  </si>
  <si>
    <t>Oro (7108), volumen</t>
  </si>
  <si>
    <t>Plata (7106), volumen</t>
  </si>
  <si>
    <t>Cobre (2603), volumen</t>
  </si>
  <si>
    <t>Agregar productos básicos aquí, volumen</t>
  </si>
  <si>
    <t>Divulgación de volúmenes de exportación</t>
  </si>
  <si>
    <t>Divulgación de valores de exportación</t>
  </si>
  <si>
    <t>¿El gobierno divulga integralmente los ingresos del sector extractivo por flujo de ingresos?</t>
  </si>
  <si>
    <t>¿Se encuentran disponibles al público las decisiones del grupo multipartícipe referentes a los umbrales de importancia relativa?</t>
  </si>
  <si>
    <t>Cuánto abarca la conciliación</t>
  </si>
  <si>
    <t>¿El gobierno divulga datos sobre los ingresos en especie y las ventas de la porción de la producción que corresponde al Estado?</t>
  </si>
  <si>
    <t>En caso afirmativo, ¿cuál fue el volumen recibido?</t>
  </si>
  <si>
    <t>En caso afirmativo, ¿qué se vendió?</t>
  </si>
  <si>
    <t>En caso afirmativo, ¿cuál fue el total de ingresos transferidos al estado procedentes de la venta de petróleo, gas y minerales?</t>
  </si>
  <si>
    <t>¿El gobierno divulga información sobre los acuerdos de infraestructura y permuta?</t>
  </si>
  <si>
    <t>En caso afirmativo, ¿cuál fue el total de ingresos recibidos por acuerdos de infraestructura y permuta?</t>
  </si>
  <si>
    <t>¿El gobierno divulga información sobre los ingresos por transporte?</t>
  </si>
  <si>
    <t>En caso afirmativo, ¿cuál fue el total de ingresos recibidos por el transporte de productos básicos?</t>
  </si>
  <si>
    <t>¿El gobierno divulga información sobre las transacciones de empresas de titularidad estatal?</t>
  </si>
  <si>
    <t>En caso afirmativo, ¿cuál fue el total de ingresos recibidos por las empresas de titularidad estatal?</t>
  </si>
  <si>
    <t>En caso afirmativo, ¿cuál fue el total de ingresos subnacionales recibidos?</t>
  </si>
  <si>
    <t>Puntualidad de los datos (cantidad de años desde el cierre del ejercicio fiscal hasta la publicación)</t>
  </si>
  <si>
    <t>¿El gobierno divulga periódicamente los datos financieros del requisito 4.1 (divulgación integral de los flujos de ingresos tanto para el gobierno como para las empresas) del Estándar EITI?</t>
  </si>
  <si>
    <t>¿Los datos están sujetos a auditorías independientes y creíbles en las que se aplican estándares internacionales?</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</si>
  <si>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</si>
  <si>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</si>
  <si>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</si>
  <si>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</si>
  <si>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t>¿El gobierno aclara si todos los ingresos del sector extractivo se registran en el presupuesto nacional (es decir, si se incluyen en la cuenta única del tesoro / cuenta consolidada del gobierno?</t>
  </si>
  <si>
    <t>¿El gobierno divulga el valor de los ingresos no registrados en el presupuesto?</t>
  </si>
  <si>
    <t>¿El gobierno divulga información sobre las transferencias subnacionales?</t>
  </si>
  <si>
    <t>En caso afirmativo, ¿cuánto debería haber transferido el gobierno según la fórmula de reparto de ingresos?</t>
  </si>
  <si>
    <t>En caso afirmativo, ¿qué monto de transferencias podría justificar el gobierno?</t>
  </si>
  <si>
    <t>¿El gobierno divulga si hay ingresos del sector extractivo que estén reservados (es decir, asignados a usos, programas o zonas geográficas específicos)?</t>
  </si>
  <si>
    <t>¿El gobierno divulga una descripción del presupuesto y los procesos de auditoría del país?</t>
  </si>
  <si>
    <t>¿El gobierno divulga información disponible al público referente a presupuestos y gastos? - agregar filas en caso de haber varias</t>
  </si>
  <si>
    <t>¿El gobierno divulga información sobre gastos sociales?</t>
  </si>
  <si>
    <t>En caso afirmativo, ¿cuál fue el total de gastos sociales obligatorios recibidos?</t>
  </si>
  <si>
    <t>En caso afirmativo, ¿cuál fue el total de gastos sociales voluntarios recibidos?</t>
  </si>
  <si>
    <t>¿Las empresas divulgan información sobre gastos sociales?</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</si>
  <si>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</si>
  <si>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</si>
  <si>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</si>
  <si>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</si>
  <si>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</si>
  <si>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t>¿El gobierno o las empresas de titularidad estatal divulgan información sobre gastos cuasifiscales?</t>
  </si>
  <si>
    <t>En caso afirmativo, ¿cuál fue el total de gastos cuasifiscales desembolsados por las empresas de titularidad estatal?</t>
  </si>
  <si>
    <t>¿El gobierno divulga información sobre la contribución económica?</t>
  </si>
  <si>
    <t>Producto Interno Bruto Minería Artesanal y el sector informal</t>
  </si>
  <si>
    <t>Producto Interno Bruto - todos los sectores</t>
  </si>
  <si>
    <t>Ingresos del gobierno - industrias extractivas</t>
  </si>
  <si>
    <t>Ingresos del gobierno - todos los sectores</t>
  </si>
  <si>
    <t>Exportaciones - industrias extractivas</t>
  </si>
  <si>
    <t>Exportaciones - todos los sectores</t>
  </si>
  <si>
    <t>Nivel de empleo - sector extractivo - hombres</t>
  </si>
  <si>
    <t>Nivel de empleo - sector extractivo - mujeres</t>
  </si>
  <si>
    <t>Nivel de empleo - sector extractivo</t>
  </si>
  <si>
    <t>Nivel de empleo - todos los sectores</t>
  </si>
  <si>
    <t>Inversiones - sector extractivo</t>
  </si>
  <si>
    <t>Inversiones - todos los sectores</t>
  </si>
  <si>
    <t>las normas legales y administrativas pertinentes en materia de gestión ambiental?</t>
  </si>
  <si>
    <t>las bases de datos con evaluaciones de impacto ambiental, esquemas de certificación o documentación similar de la gestión ambiental?</t>
  </si>
  <si>
    <t>otra información pertinente en materia de administración y procedimientos de seguimiento ambiental?</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</si>
  <si>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</si>
  <si>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Inclusión</t>
  </si>
  <si>
    <t>Fuente / unidades</t>
  </si>
  <si>
    <t>Sm3 (metros cúbicos estándar)</t>
  </si>
  <si>
    <t>Sm3 e.p.</t>
  </si>
  <si>
    <t>Calculado utilizando los datos referentes al total de ingresos del gobierno (parte 4) y al total por empresa (parte 5)</t>
  </si>
  <si>
    <t>personas</t>
  </si>
  <si>
    <t>Comentarios / Notas</t>
  </si>
  <si>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</si>
  <si>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</si>
  <si>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</si>
  <si>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</si>
  <si>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</si>
  <si>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</si>
  <si>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</si>
  <si>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</si>
  <si>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</si>
  <si>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</si>
  <si>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</si>
  <si>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</si>
  <si>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</si>
  <si>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Otro</t>
  </si>
  <si>
    <t>Gobierno central</t>
  </si>
  <si>
    <t>&lt; Tipo de organismo &gt;</t>
  </si>
  <si>
    <t>Agregar nuevas filas cuando sea necesario, haciendo clic con el botón derecho en el número de fila a la izquierda y seleccionando "Insertar"</t>
  </si>
  <si>
    <t>Lista de empresas informantes</t>
  </si>
  <si>
    <t>Referencias identificatorias de la empresa</t>
  </si>
  <si>
    <t>Nombre completo de la empresa</t>
  </si>
  <si>
    <t>Número identificatorio de la empresa</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</si>
  <si>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</si>
  <si>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</si>
  <si>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</si>
  <si>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</si>
  <si>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Petróleo y gas</t>
  </si>
  <si>
    <t>Minería</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</si>
  <si>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</si>
  <si>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</si>
  <si>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</si>
  <si>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</si>
  <si>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</si>
  <si>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</si>
  <si>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</si>
  <si>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</si>
  <si>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</si>
  <si>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</si>
  <si>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</si>
  <si>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</si>
  <si>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</si>
  <si>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</si>
  <si>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</si>
  <si>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</si>
  <si>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</si>
  <si>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r>
      <t>Requisito EITI 4.1.d</t>
    </r>
    <r>
      <rPr>
        <b/>
        <i/>
        <u/>
        <sz val="11"/>
        <rFont val="Franklin Gothic Book"/>
        <family val="2"/>
      </rPr>
      <t>: Divulgación completa del gobierno</t>
    </r>
  </si>
  <si>
    <t>Clasificación según EFP</t>
  </si>
  <si>
    <t>Denominación del flujo de ingresos</t>
  </si>
  <si>
    <t>Entidad gubernamental</t>
  </si>
  <si>
    <t>Valor de ingresos</t>
  </si>
  <si>
    <t>Información adicional</t>
  </si>
  <si>
    <t>Toda información adicional que no reúna las condiciones para ser incluida en la tabla precedente, se ruega incluirla a continuación como comentarios.</t>
  </si>
  <si>
    <t>Incluir comentarios aquí. Las retenciones tributarias y los impuestos deducidos directamente del salario no se pagan por cuenta de las empresas, por lo cual deberían excluirse</t>
  </si>
  <si>
    <t>Inserte filas adicionales según sea necesario P. ej., la siguiente tabla comprende los ingresos excluidos</t>
  </si>
  <si>
    <t>Montos deducidos directamente del salario</t>
  </si>
  <si>
    <t>Autoridad tributaria</t>
  </si>
  <si>
    <t>Retención tributaria</t>
  </si>
  <si>
    <t>Incluir comentarios aquí.</t>
  </si>
  <si>
    <t>Marco de las EFP para el régimen informativo del EITI</t>
  </si>
  <si>
    <r>
      <t>Requisito EITI 5.1.b</t>
    </r>
    <r>
      <rPr>
        <i/>
        <u/>
        <sz val="11"/>
        <rFont val="Franklin Gothic Book"/>
        <family val="2"/>
      </rPr>
      <t>: Clasificación de los ingresos</t>
    </r>
  </si>
  <si>
    <t>¿Qué son las EFP?</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</si>
  <si>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</si>
  <si>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&lt;Elegir del menú&gt;</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</si>
  <si>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</si>
  <si>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</si>
  <si>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</si>
  <si>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</si>
  <si>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</si>
  <si>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</si>
  <si>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</si>
  <si>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</si>
  <si>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</si>
  <si>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</si>
  <si>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</si>
  <si>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</si>
  <si>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</si>
  <si>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</si>
  <si>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</si>
  <si>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</si>
  <si>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</si>
  <si>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Sí</t>
  </si>
  <si>
    <t>&lt; Elija una opción &gt;</t>
  </si>
  <si>
    <t>Parcialmente</t>
  </si>
  <si>
    <t>No aplica</t>
  </si>
  <si>
    <t>Sí, divulgado sistemáticamente</t>
  </si>
  <si>
    <t>Sí, a través de informe EITI</t>
  </si>
  <si>
    <t>No disponible</t>
  </si>
  <si>
    <t>&lt;Elija un sector&gt;</t>
  </si>
  <si>
    <t>Petróleo y Gas</t>
  </si>
  <si>
    <t>&lt; Elija una fase &gt;</t>
  </si>
  <si>
    <t>Exploración</t>
  </si>
  <si>
    <t>Producción</t>
  </si>
  <si>
    <t>Desarrollo</t>
  </si>
  <si>
    <t>Gobierno de estado</t>
  </si>
  <si>
    <t>Gobierno Local</t>
  </si>
  <si>
    <t xml:space="preserve">Empresas de titularidad estatal &amp; corporaciones públicas </t>
  </si>
  <si>
    <t>Otra</t>
  </si>
  <si>
    <t>Impuestos (11E)</t>
  </si>
  <si>
    <t>Aportes sociales (12E)</t>
  </si>
  <si>
    <t>Impuestos a las ganancias, las utilidades y las ganancias de capital (111E)</t>
  </si>
  <si>
    <t>Impuestos a la nómina y al personal de trabajo</t>
  </si>
  <si>
    <t>Impuestos a la nómina y al personal de trabajo (112E)</t>
  </si>
  <si>
    <t>Impuestos a la propiedad (113E)</t>
  </si>
  <si>
    <t>Impuestos ordinarios a las ganancias, las utilidades y las ganancias de capital</t>
  </si>
  <si>
    <t>Impuestos extraordinarios a las ganancias, las utilidades y las ganancias de capital (1112E2)</t>
  </si>
  <si>
    <t>Impuestos extraordinarios a las ganancias, las utilidades y las ganancias de capital</t>
  </si>
  <si>
    <t>Impuestos ordinarios a las ganancias, las utilidades y las ganancias de capital (1112E1)</t>
  </si>
  <si>
    <t>Impuestos a la propiedad</t>
  </si>
  <si>
    <t>Impuestos generales a los bienes y servicios (IVA, impuesto a las ventas, impuesto a los ingresos brutos) (1141E)</t>
  </si>
  <si>
    <t>Impuestos generales a los bienes y servicios (IVA, impuesto a las ventas, impuesto a los ingresos brutos)</t>
  </si>
  <si>
    <t>Impuestos a los bienes y servicios (114E)</t>
  </si>
  <si>
    <t>Impuestos al consumo (1142E)</t>
  </si>
  <si>
    <t>Impuestos al consumo</t>
  </si>
  <si>
    <t>Tasas de licencia (114521E)</t>
  </si>
  <si>
    <t>Tasas de licencia</t>
  </si>
  <si>
    <t>Impuestos sobre el uso de bienes/permiso para usar bienes o realizar actividades (1145E)</t>
  </si>
  <si>
    <t>Impuestos a las emisiones y la contaminación (114522E)</t>
  </si>
  <si>
    <t>Impuestos a las emisiones y la contaminación</t>
  </si>
  <si>
    <t>Impuestos a vehículos motorizados (11451E)</t>
  </si>
  <si>
    <t>Impuestos a vehículos motorizados</t>
  </si>
  <si>
    <t>Tasas aduaneras y a importaciones (1151E)</t>
  </si>
  <si>
    <t>Tasas aduaneras y a importaciones</t>
  </si>
  <si>
    <t>Impuestos sobre las transacciones y el comercio internacional (115E)</t>
  </si>
  <si>
    <t>Impuestos a las exportaciones (1152E)</t>
  </si>
  <si>
    <t>Impuestos a las exportaciones</t>
  </si>
  <si>
    <t>Utilidades de monopolios de exportación de recursos naturales (1153E1)</t>
  </si>
  <si>
    <t>Utilidades de monopolios de exportación de recursos naturales</t>
  </si>
  <si>
    <t>Otros impuestos a pagar por compañías de recursos naturales (116E)</t>
  </si>
  <si>
    <t>Otros impuestos a pagar por compañías de recursos naturales</t>
  </si>
  <si>
    <t>Contribuciones de empleadores a la seguridad social (1212E)</t>
  </si>
  <si>
    <t>Contribuciones de empleadores a la seguridad social</t>
  </si>
  <si>
    <t>Provenientes de empresas estatales (1412E1)</t>
  </si>
  <si>
    <t>Provenientes de empresas estatales</t>
  </si>
  <si>
    <t>Otros ingresos (14E)</t>
  </si>
  <si>
    <t>Ingresos por propiedades (141E)</t>
  </si>
  <si>
    <t>Dividendos (1412E)</t>
  </si>
  <si>
    <t>Provenientes de participaciones (capital) gubernamental (1412E2)</t>
  </si>
  <si>
    <t>Provenientes de participaciones (capital) gubernamental</t>
  </si>
  <si>
    <t>Retiros de ingresos de cuasicorporaciones (1413E)</t>
  </si>
  <si>
    <t>Retiros de ingresos de cuasicorporaciones</t>
  </si>
  <si>
    <t>Regalías (1415E1)</t>
  </si>
  <si>
    <t>Regalías</t>
  </si>
  <si>
    <t>Alquiler (1415E)</t>
  </si>
  <si>
    <t>Bonificaciones (1415E2)</t>
  </si>
  <si>
    <t>Bonificaciones</t>
  </si>
  <si>
    <t>Entregado/pagado directamente al gobierno (1415E31)</t>
  </si>
  <si>
    <t>Entregado/pagado directamente al gobierno</t>
  </si>
  <si>
    <t>Derechos sobre la producción (en efectivo y en especie) (1415E3)</t>
  </si>
  <si>
    <t>Entregado/pagado a empresas estatales (1415E32)</t>
  </si>
  <si>
    <t>Entregado/pagado a empresas estatales</t>
  </si>
  <si>
    <t>Transferencias obligatorias al gobierno (infraestructura, etc.) (1415E4)</t>
  </si>
  <si>
    <t>Transferencias obligatorias al gobierno (infraestructura, etc.)</t>
  </si>
  <si>
    <t>Pagos de otros alquileres (1415E5)</t>
  </si>
  <si>
    <t>Pagos de otros alquileres</t>
  </si>
  <si>
    <t>Venta de bienes y servicios por unidades de gobierno (1421E)</t>
  </si>
  <si>
    <t>Venta de bienes y servicios por unidades de gobierno</t>
  </si>
  <si>
    <t>Venta de bienes y servicios (142E)</t>
  </si>
  <si>
    <t>Honorarios administrativos por servicios del gobierno (1422E)</t>
  </si>
  <si>
    <t>Honorarios administrativos por servicios del gobierno</t>
  </si>
  <si>
    <t>Multas, penalidades y prendas (143E)</t>
  </si>
  <si>
    <t>Multas, penalidades y prendas</t>
  </si>
  <si>
    <t>Transferencias voluntarias al gobierno (donaciones) (144E1)</t>
  </si>
  <si>
    <t>Transferencias voluntarias al gobierno (donaciones)</t>
  </si>
  <si>
    <t>Sal y cloruro de sodio puro (2501)</t>
  </si>
  <si>
    <t>Piritas de hierro (2502)</t>
  </si>
  <si>
    <t>Azufre de cualquier clase (2503)</t>
  </si>
  <si>
    <t>Grafito natural (2504)</t>
  </si>
  <si>
    <t>Arenas naturales de cualquier clase (2505)</t>
  </si>
  <si>
    <t>Cuarzo (2506)</t>
  </si>
  <si>
    <t>Caolin (2507)</t>
  </si>
  <si>
    <t>Las demás arcillas (2508)</t>
  </si>
  <si>
    <t>Creta. (2509)</t>
  </si>
  <si>
    <t>Fosfatos de calcio naturales (2510)</t>
  </si>
  <si>
    <t>Sulfato de bario natural (2511)</t>
  </si>
  <si>
    <t>Harinas silíceas fósiles (2512)</t>
  </si>
  <si>
    <t>Piedra pómez (2513)</t>
  </si>
  <si>
    <t>Pizarra (2514)</t>
  </si>
  <si>
    <t>Mármol (2515)</t>
  </si>
  <si>
    <t>Granito (2516)</t>
  </si>
  <si>
    <t>Cantos (2517)</t>
  </si>
  <si>
    <t>Dolomita (2518)</t>
  </si>
  <si>
    <t>Carbonato de magnesio natural (magnesita) (2519)</t>
  </si>
  <si>
    <t>Yeso natural (2520)</t>
  </si>
  <si>
    <t>Castinas (2521)</t>
  </si>
  <si>
    <t>Cal viva (2522)</t>
  </si>
  <si>
    <t>Cementos hidráulicos (2523)</t>
  </si>
  <si>
    <t>Amianto (asbesto). (2524)</t>
  </si>
  <si>
    <t>Esteatita natural (2526)</t>
  </si>
  <si>
    <t>Boratos naturales y sus concentrados (2528)</t>
  </si>
  <si>
    <t>Feldespato (2529)</t>
  </si>
  <si>
    <t>Materias minerales no expresadas ni comprendidas en otra parte. (2530)</t>
  </si>
  <si>
    <t>Hierro (2601)</t>
  </si>
  <si>
    <t>Manganeso (2602)</t>
  </si>
  <si>
    <t>Cobre (2603)</t>
  </si>
  <si>
    <t>Níquel (2604)</t>
  </si>
  <si>
    <t>Cobalto (2605)</t>
  </si>
  <si>
    <t>Aluminio (2606)</t>
  </si>
  <si>
    <t>Plomo (2607)</t>
  </si>
  <si>
    <t>Estaño (2609)</t>
  </si>
  <si>
    <t>Cromo (2610)</t>
  </si>
  <si>
    <t>Volframio (tungsteno) (2611)</t>
  </si>
  <si>
    <t>Uranio o torio (2612)</t>
  </si>
  <si>
    <t>Molibdeno (2613)</t>
  </si>
  <si>
    <t>Titanio (2614)</t>
  </si>
  <si>
    <t>Metales preciosos (2616)</t>
  </si>
  <si>
    <t>Demás minerales (2617)</t>
  </si>
  <si>
    <t>Escorias granuladas (2618)</t>
  </si>
  <si>
    <t>Escorias (excepto granuladas) (2619)</t>
  </si>
  <si>
    <t>Cenizas y residuos (2620)</t>
  </si>
  <si>
    <t>Demás escorias y cenizas (2621)</t>
  </si>
  <si>
    <t>Hullas (2701)</t>
  </si>
  <si>
    <t>Lignitos (2702)</t>
  </si>
  <si>
    <t>Turba (2703)</t>
  </si>
  <si>
    <t>Coques y semicoques (2704)</t>
  </si>
  <si>
    <t>Gas de hulla (2705)</t>
  </si>
  <si>
    <t>Alquitranes de hulla (2706)</t>
  </si>
  <si>
    <t>Aceites y productos de destilación de alquitranes de hulla (2707)</t>
  </si>
  <si>
    <t>Brea y coque de brea de alquitrán de hulla (2708)</t>
  </si>
  <si>
    <t>Petróleo crudo (2709)</t>
  </si>
  <si>
    <t>Aceites de petróleo (excepto crudos) (2710)</t>
  </si>
  <si>
    <t>Gas natural (2711)</t>
  </si>
  <si>
    <t>Vaselina (2712)</t>
  </si>
  <si>
    <t>Coque de petróleo (2713)</t>
  </si>
  <si>
    <t>Betunes y asfaltos (2714)</t>
  </si>
  <si>
    <t>Mezclas bituminosas (2715)</t>
  </si>
  <si>
    <t>Energía eléctrica (2716)</t>
  </si>
  <si>
    <t>Diamantes (7102)</t>
  </si>
  <si>
    <t>Plata (7106)</t>
  </si>
  <si>
    <t>Oro (7108)</t>
  </si>
  <si>
    <t>Criolita (2527)</t>
  </si>
  <si>
    <r>
      <rPr>
        <i/>
        <sz val="10.5"/>
        <rFont val="Calibri"/>
        <family val="2"/>
      </rPr>
      <t xml:space="preserve">Moneda de la información presentada </t>
    </r>
    <r>
      <rPr>
        <i/>
        <sz val="10.5"/>
        <color theme="10"/>
        <rFont val="Calibri"/>
        <family val="2"/>
      </rPr>
      <t>(código de divisas ISO-4217)</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</si>
  <si>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</si>
  <si>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</si>
  <si>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r>
      <t xml:space="preserve">Requisito EITI 4.7: </t>
    </r>
    <r>
      <rPr>
        <b/>
        <u/>
        <sz val="11"/>
        <rFont val="Franklin Gothic Book"/>
        <family val="2"/>
      </rPr>
      <t>Desglose</t>
    </r>
  </si>
  <si>
    <r>
      <t xml:space="preserve">Requisito EITI 7.2: </t>
    </r>
    <r>
      <rPr>
        <b/>
        <u/>
        <sz val="11"/>
        <rFont val="Franklin Gothic Book"/>
        <family val="2"/>
      </rPr>
      <t>Accesibilidad y apertura de los datos</t>
    </r>
  </si>
  <si>
    <r>
      <t>Requisito EITI 6.4:</t>
    </r>
    <r>
      <rPr>
        <b/>
        <sz val="11"/>
        <rFont val="Franklin Gothic Book"/>
        <family val="2"/>
      </rPr>
      <t xml:space="preserve"> Impacto ambiental</t>
    </r>
  </si>
  <si>
    <r>
      <t>Requisito EITI 6.3:</t>
    </r>
    <r>
      <rPr>
        <b/>
        <sz val="11"/>
        <rFont val="Franklin Gothic Book"/>
        <family val="2"/>
      </rPr>
      <t xml:space="preserve"> Contribución económica</t>
    </r>
  </si>
  <si>
    <t>&lt; ¿Reportado a través de EITI o divulgado sistemáticamente? &gt;</t>
  </si>
  <si>
    <r>
      <t>Requisito EITI 6.2:</t>
    </r>
    <r>
      <rPr>
        <b/>
        <sz val="11"/>
        <rFont val="Franklin Gothic Book"/>
        <family val="2"/>
      </rPr>
      <t xml:space="preserve"> Gastos cuasifiscales</t>
    </r>
  </si>
  <si>
    <r>
      <t>Requisito EITI 6.1:</t>
    </r>
    <r>
      <rPr>
        <b/>
        <sz val="11"/>
        <rFont val="Franklin Gothic Book"/>
        <family val="2"/>
      </rPr>
      <t xml:space="preserve"> Gastos sociales</t>
    </r>
  </si>
  <si>
    <r>
      <t>Requisito EITI 5.3:</t>
    </r>
    <r>
      <rPr>
        <b/>
        <sz val="11"/>
        <rFont val="Franklin Gothic Book"/>
        <family val="2"/>
      </rPr>
      <t xml:space="preserve"> Gestión de ingresos y gastos</t>
    </r>
  </si>
  <si>
    <r>
      <t>Requisito EITI 5.2:</t>
    </r>
    <r>
      <rPr>
        <b/>
        <sz val="11"/>
        <rFont val="Franklin Gothic Book"/>
        <family val="2"/>
      </rPr>
      <t xml:space="preserve"> Transferencias subnacionales</t>
    </r>
  </si>
  <si>
    <r>
      <t>Requisito EITI 5.1:</t>
    </r>
    <r>
      <rPr>
        <b/>
        <sz val="11"/>
        <rFont val="Franklin Gothic Book"/>
        <family val="2"/>
      </rPr>
      <t xml:space="preserve"> Distribución de ingresos de las industrias extractivas</t>
    </r>
  </si>
  <si>
    <r>
      <t>Requisito EITI 4.9:</t>
    </r>
    <r>
      <rPr>
        <b/>
        <sz val="11"/>
        <rFont val="Franklin Gothic Book"/>
        <family val="2"/>
      </rPr>
      <t xml:space="preserve"> Calidad de los datos</t>
    </r>
  </si>
  <si>
    <r>
      <t>Requisito EITI 4.8:</t>
    </r>
    <r>
      <rPr>
        <b/>
        <sz val="11"/>
        <rFont val="Franklin Gothic Book"/>
        <family val="2"/>
      </rPr>
      <t xml:space="preserve"> Puntualidad de los datos</t>
    </r>
  </si>
  <si>
    <r>
      <t>Requisito EITI 4.6:</t>
    </r>
    <r>
      <rPr>
        <b/>
        <sz val="11"/>
        <rFont val="Franklin Gothic Book"/>
        <family val="2"/>
      </rPr>
      <t xml:space="preserve"> Pagos directos subnacionales</t>
    </r>
  </si>
  <si>
    <r>
      <t>Requisito EITI 4.5:</t>
    </r>
    <r>
      <rPr>
        <b/>
        <sz val="11"/>
        <rFont val="Franklin Gothic Book"/>
        <family val="2"/>
      </rPr>
      <t xml:space="preserve"> Transacciones de empresas de titularidad estatal</t>
    </r>
  </si>
  <si>
    <r>
      <t>Requisito EITI 4.4:</t>
    </r>
    <r>
      <rPr>
        <b/>
        <sz val="11"/>
        <rFont val="Franklin Gothic Book"/>
        <family val="2"/>
      </rPr>
      <t xml:space="preserve"> Ingresos por transporte</t>
    </r>
  </si>
  <si>
    <r>
      <t>Requisito EITI 4.3:</t>
    </r>
    <r>
      <rPr>
        <b/>
        <sz val="11"/>
        <rFont val="Franklin Gothic Book"/>
        <family val="2"/>
      </rPr>
      <t xml:space="preserve"> Acuerdos de permuta</t>
    </r>
  </si>
  <si>
    <r>
      <t>Requisito EITI 4.2:</t>
    </r>
    <r>
      <rPr>
        <b/>
        <sz val="11"/>
        <rFont val="Franklin Gothic Book"/>
        <family val="2"/>
      </rPr>
      <t xml:space="preserve"> Ingresos en especie</t>
    </r>
  </si>
  <si>
    <r>
      <t>Requisito EITI 4.1:</t>
    </r>
    <r>
      <rPr>
        <b/>
        <sz val="11"/>
        <rFont val="Franklin Gothic Book"/>
        <family val="2"/>
      </rPr>
      <t xml:space="preserve"> Exhaustividad</t>
    </r>
  </si>
  <si>
    <r>
      <t>Requisito EITI 3.3:</t>
    </r>
    <r>
      <rPr>
        <b/>
        <sz val="11"/>
        <rFont val="Franklin Gothic Book"/>
        <family val="2"/>
      </rPr>
      <t xml:space="preserve"> Exportaciones</t>
    </r>
  </si>
  <si>
    <r>
      <t>Requisito EITI 3.2:</t>
    </r>
    <r>
      <rPr>
        <b/>
        <sz val="11"/>
        <rFont val="Franklin Gothic Book"/>
        <family val="2"/>
      </rPr>
      <t xml:space="preserve"> Producción por producto básico</t>
    </r>
  </si>
  <si>
    <t>HS Product Description w volumen</t>
  </si>
  <si>
    <t>Sal y cloruro de sodio puro (2501), volumenn</t>
  </si>
  <si>
    <t>Piritas de hierro (2502), volumen</t>
  </si>
  <si>
    <t>Azufre de cualquier clase (2503), volumen</t>
  </si>
  <si>
    <t>Grafito natural (2504), volumen</t>
  </si>
  <si>
    <t>Arenas naturales de cualquier clase (2505), volumen</t>
  </si>
  <si>
    <t>Cuarzo (2506), volumen</t>
  </si>
  <si>
    <t>Caolin (2507), volumen</t>
  </si>
  <si>
    <t>Las demás arcillas (2508), volumen</t>
  </si>
  <si>
    <t>Creta. (2509), volumen</t>
  </si>
  <si>
    <t>Fosfatos de calcio naturales (2510), volumen</t>
  </si>
  <si>
    <t>Sulfato de bario natural (2511), volumen</t>
  </si>
  <si>
    <t>Harinas silíceas fósiles (2512), volumen</t>
  </si>
  <si>
    <t>Piedra pómez (2513), volumen</t>
  </si>
  <si>
    <t>Pizarra (2514), volumen</t>
  </si>
  <si>
    <t>Mármol (2515), volumen</t>
  </si>
  <si>
    <t>Granito (2516), volumen</t>
  </si>
  <si>
    <t>Cantos (2517), volumen</t>
  </si>
  <si>
    <t>Dolomita (2518), volumen</t>
  </si>
  <si>
    <t>Carbonato de magnesio natural (magnesita) (2519), volumen</t>
  </si>
  <si>
    <t>Yeso natural (2520), volumen</t>
  </si>
  <si>
    <t>Castinas (2521), volumen</t>
  </si>
  <si>
    <t>Cal viva (2522), volumen</t>
  </si>
  <si>
    <t>Cementos hidráulicos (2523), volumen</t>
  </si>
  <si>
    <t>Amianto (asbesto). (2524), volumen</t>
  </si>
  <si>
    <t>Mica (2525), volumen</t>
  </si>
  <si>
    <t>Esteatita natural (2526), volumen</t>
  </si>
  <si>
    <t>Criolita (2527), volumen</t>
  </si>
  <si>
    <t>Boratos naturales y sus concentrados (2528), volumen</t>
  </si>
  <si>
    <t>Feldespato (2529), volumen</t>
  </si>
  <si>
    <t>Materias minerales no expresadas ni comprendidas en otra parte. (2530), volumen</t>
  </si>
  <si>
    <t>Hierro (2601), volumen</t>
  </si>
  <si>
    <t>Manganeso (2602), volumen</t>
  </si>
  <si>
    <t>Níquel (2604), volumen</t>
  </si>
  <si>
    <t>Cobalto (2605), volumen</t>
  </si>
  <si>
    <t>Aluminio (2606), volumen</t>
  </si>
  <si>
    <t>Plomo (2607), volumen</t>
  </si>
  <si>
    <t>Zinc (2608), volumen</t>
  </si>
  <si>
    <t>Estaño (2609), volumen</t>
  </si>
  <si>
    <t>Cromo (2610), volumen</t>
  </si>
  <si>
    <t>Volframio (tungsteno) (2611), volumen</t>
  </si>
  <si>
    <t>Uranio o torio (2612), volumen</t>
  </si>
  <si>
    <t>Molibdeno (2613), volumen</t>
  </si>
  <si>
    <t>Titanio (2614), volumen</t>
  </si>
  <si>
    <t>Metales preciosos (2616), volumen</t>
  </si>
  <si>
    <t>Demás minerales (2617), volumen</t>
  </si>
  <si>
    <t>Escorias granuladas (2618), volumen</t>
  </si>
  <si>
    <t>Escorias (excepto granuladas) (2619), volumen</t>
  </si>
  <si>
    <t>Cenizas y residuos (2620), volumen</t>
  </si>
  <si>
    <t>Demás escorias y cenizas (2621), volumen</t>
  </si>
  <si>
    <t>Hullas (2701), volumen</t>
  </si>
  <si>
    <t>Lignitos (2702), volumen</t>
  </si>
  <si>
    <t>Turba (2703), volumen</t>
  </si>
  <si>
    <t>Coques y semicoques (2704), volumen</t>
  </si>
  <si>
    <t>Gas de hulla (2705), volumen</t>
  </si>
  <si>
    <t>Alquitranes de hulla (2706), volumen</t>
  </si>
  <si>
    <t>Aceites y productos de destilación de alquitranes de hulla (2707), volumen</t>
  </si>
  <si>
    <t>Brea y coque de brea de alquitrán de hulla (2708), volumen</t>
  </si>
  <si>
    <t>Aceites de petróleo (excepto crudos) (2710), volumen</t>
  </si>
  <si>
    <t>Vaselina (2712), volumen</t>
  </si>
  <si>
    <t>Coque de petróleo (2713), volumen</t>
  </si>
  <si>
    <t>Betunes y asfaltos (2714), volumen</t>
  </si>
  <si>
    <t>Mezclas bituminosas (2715), volumen</t>
  </si>
  <si>
    <t>Energía eléctrica (2716), volumen</t>
  </si>
  <si>
    <t>Diamantes (7102), volumen</t>
  </si>
  <si>
    <r>
      <t>Requisito EITI 3.1:</t>
    </r>
    <r>
      <rPr>
        <b/>
        <sz val="11"/>
        <rFont val="Franklin Gothic Book"/>
        <family val="2"/>
      </rPr>
      <t xml:space="preserve"> Exploración</t>
    </r>
  </si>
  <si>
    <r>
      <t>Requisito EITI 2.6:</t>
    </r>
    <r>
      <rPr>
        <b/>
        <sz val="11"/>
        <rFont val="Franklin Gothic Book"/>
        <family val="2"/>
      </rPr>
      <t xml:space="preserve"> Participación estatal</t>
    </r>
  </si>
  <si>
    <r>
      <t>Requisito EITI 2.5:</t>
    </r>
    <r>
      <rPr>
        <b/>
        <sz val="11"/>
        <rFont val="Franklin Gothic Book"/>
        <family val="2"/>
      </rPr>
      <t xml:space="preserve"> Beneficiarios reales</t>
    </r>
  </si>
  <si>
    <r>
      <t>Requisito EITI 2.4:</t>
    </r>
    <r>
      <rPr>
        <b/>
        <sz val="11"/>
        <rFont val="Franklin Gothic Book"/>
        <family val="2"/>
      </rPr>
      <t xml:space="preserve"> Divulgación de contratos</t>
    </r>
  </si>
  <si>
    <r>
      <t>Requisito EITI 2.3:</t>
    </r>
    <r>
      <rPr>
        <b/>
        <sz val="11"/>
        <rFont val="Franklin Gothic Book"/>
        <family val="2"/>
      </rPr>
      <t xml:space="preserve"> Registro de licencias</t>
    </r>
  </si>
  <si>
    <r>
      <t>Requisito EITI 2.2:</t>
    </r>
    <r>
      <rPr>
        <b/>
        <sz val="11"/>
        <rFont val="Franklin Gothic Book"/>
        <family val="2"/>
      </rPr>
      <t xml:space="preserve"> Adjudicación de contratos y licencias</t>
    </r>
  </si>
  <si>
    <r>
      <t>Requisito EITI 2.1:</t>
    </r>
    <r>
      <rPr>
        <b/>
        <sz val="11"/>
        <rFont val="Franklin Gothic Book"/>
        <family val="2"/>
      </rPr>
      <t xml:space="preserve"> Marco legal y régimen fiscal</t>
    </r>
  </si>
  <si>
    <t>Total en USD</t>
  </si>
  <si>
    <t>Tipo de compañía</t>
  </si>
  <si>
    <t>Niobio, Vanadio, Circonio (2615)</t>
  </si>
  <si>
    <t>Niobio, Vanadio, Circonio (2615), volumen</t>
  </si>
  <si>
    <t>https://www.argentina.gob.ar/produccion/eiti</t>
  </si>
  <si>
    <t>Administración Federal de Ingresos Públicos (AFIP)</t>
  </si>
  <si>
    <t>YPF S.A.</t>
  </si>
  <si>
    <t>SINOPEC ARGENTINA EXPLORATION AND PRODUCTION, INC.</t>
  </si>
  <si>
    <t>TOTAL AUSTRAL S.A.</t>
  </si>
  <si>
    <t>Vista Oil &amp; Gas Argentina SA</t>
  </si>
  <si>
    <t>CHEVRON ARGENTINA S.R.L.</t>
  </si>
  <si>
    <t>YSUR ENERGÍA ARGENTINA S.R.L.</t>
  </si>
  <si>
    <t>O&amp;G DEVELOPMENTS LTD S.A.</t>
  </si>
  <si>
    <t>EXXONMOBIL EXPLORATION ARGENTINA S.R.L.</t>
  </si>
  <si>
    <t>CERRO VANGUARDIA S.A.</t>
  </si>
  <si>
    <t>COMPAÑIA MINERA AGUILAR S.A.</t>
  </si>
  <si>
    <t>ESTELAR RESOURCES LIMITED  S.A</t>
  </si>
  <si>
    <t>MINA PIRQUITAS LLC SUCURSAL ARGENTINA</t>
  </si>
  <si>
    <t>MINAS ARGENTINAS SA</t>
  </si>
  <si>
    <t>MINERA ALUMBRERA LIMITED sucursal argentina</t>
  </si>
  <si>
    <t>MINERA ANDINA DEL SOL S.R.L.</t>
  </si>
  <si>
    <t>MINERA DEL ALTIPLANO S.A.</t>
  </si>
  <si>
    <t>MINERA DON NICOLAS S.A.</t>
  </si>
  <si>
    <t>MINERA SANTA CRUZ S.A.</t>
  </si>
  <si>
    <t>MINERA TRITON ARGENTINA S.A.</t>
  </si>
  <si>
    <t>OROPLATA S.A.</t>
  </si>
  <si>
    <t>PATAGONIA GOLD S.A.</t>
  </si>
  <si>
    <t>SALES DE JUJUY S. A. (EX - OROCOBRE S. A.)</t>
  </si>
  <si>
    <t>empresas de titularidad estatal y corporaciones públicas</t>
  </si>
  <si>
    <t>privada</t>
  </si>
  <si>
    <t>Impuesto al Dioxido de Carbono</t>
  </si>
  <si>
    <t>Impuesto a las Ganancias de las Personas Fisicas y Sucesiones Indivisas</t>
  </si>
  <si>
    <t>Impuesto a las Ganancias Sociedades</t>
  </si>
  <si>
    <t>Impuesto a los Combutible Liquidos y GNC</t>
  </si>
  <si>
    <t>Fondo Fiduciario para el subsidio a los consumos residenciales de Gas natural y GLP</t>
  </si>
  <si>
    <t>Dividendos YPF</t>
  </si>
  <si>
    <t xml:space="preserve">Secretaría de Medio Ambiente </t>
  </si>
  <si>
    <t>Secretaría de Energía</t>
  </si>
  <si>
    <t>Impuesto al Valor Agregado (IVA)</t>
  </si>
  <si>
    <t>Impuesto a los Créditos y Débitos Bancarios</t>
  </si>
  <si>
    <t>Contribuciones a la Seguridad Social</t>
  </si>
  <si>
    <t>Derechos de Exportación</t>
  </si>
  <si>
    <t>Aportes a la Seguridad Social</t>
  </si>
  <si>
    <t>Tasa Ambiental Anual</t>
  </si>
  <si>
    <t>Doré</t>
  </si>
  <si>
    <t>Bullón Doré</t>
  </si>
  <si>
    <t>https://www.sec.gov/cgi-bin/browse-edgar?CIK=CVX&amp;amp;Find=Search&amp;amp;owner=exclude&amp;amp;action=getcompany</t>
  </si>
  <si>
    <t>https://www.sec.gov/cgi-bin/browse-edgar?CIK=34088&amp;owner=exclude</t>
  </si>
  <si>
    <t>Secretaría de Minería (SEMIN), Ministerio de Desarrollo Productivo</t>
  </si>
  <si>
    <t>Secretaría de Energía (SEN), Ministerio de Economía</t>
  </si>
  <si>
    <t>Secretaría de Control y Monitoreo Ambiental, Ministerio de Ambiente y Desarrollo Sustentable</t>
  </si>
  <si>
    <t>Gas Natural, Petróleo Crudo</t>
  </si>
  <si>
    <t>Oro, Plata</t>
  </si>
  <si>
    <t>Concentrados de Plomo, Concentrados de Zinc</t>
  </si>
  <si>
    <t xml:space="preserve">Oro, Plata </t>
  </si>
  <si>
    <t>Plata, Cinc</t>
  </si>
  <si>
    <t>Cloruro de litio, Carbonato de litio</t>
  </si>
  <si>
    <t>Bullón Doré, Oro, Plata</t>
  </si>
  <si>
    <t>Barras de plata en Bruto, Concentrado de Oro y Plata, Bullón Dorado</t>
  </si>
  <si>
    <t>Doré, Concentrado de Oro y Plata</t>
  </si>
  <si>
    <t>https://live.euronext.com/en/product/equities/GB00B03MLX29-XAMS/company-information
https://www.londonstockexchange.com/stock/RDSB/royal-dutch-shell-plc/company-page
https://www.sec.gov/cgi-bin/browse-edgar?CIK=1306965</t>
  </si>
  <si>
    <t>https://www.bmv.com.mx/es/emisoras/informacionfinanciera/VISTA-32700-CGEN_CAPIT 
https://www.sec.gov/cgi-bin/viewer?action=view&amp;cik=1762506&amp;accession_number=0001193125-20- 127083&amp;xbrl_type=v</t>
  </si>
  <si>
    <t>Los datos de pagos correspondientes a la empresa YSUR ENERGÍA S.A. están incluidos en los datos que informa YPF S.A. ya que desde 2018 YSUR consolida sus estados financieros con YPF y no realiza pagos por su propia cuenta, sino a través de YPF.</t>
  </si>
  <si>
    <t>Consultor Independiente - Santiago J. Dondo</t>
  </si>
  <si>
    <t>El Informe fue elaborado por un Consultor Independiente bajo la "modalidad flexible" adoptada por Argentina por la pandemia COVID-19.</t>
  </si>
  <si>
    <t>https://www.argentina.gob.ar/sites/default/files/informe_de_alcance_materialidad_y_divulgacion_sistematica_0.pdf</t>
  </si>
  <si>
    <t>Informe de Alcance, Materialidad y Divulgación Sistemática</t>
  </si>
  <si>
    <t>http://datos.minem.gob.ar/dataset</t>
  </si>
  <si>
    <t>En proceso de ser ajustado para cumplir con los requisitos EITI.</t>
  </si>
  <si>
    <t>Por la implementación adaptada de Argentina, se incluye únicamente las actividades de exploración y explotación offshore, bajo jurisdicción del Estado Nacional argentino.</t>
  </si>
  <si>
    <t>Por decisión del GMP, se incluye en este primer Informe EITI la minería metalífera de Primera Categoría.</t>
  </si>
  <si>
    <t>Ver explicación en detalle en el Informe (Sección 3, Capítulo B)</t>
  </si>
  <si>
    <t>Consultor Intependiente</t>
  </si>
  <si>
    <t xml:space="preserve">Santiago J. Dondo </t>
  </si>
  <si>
    <t>sjdondo@gmail.com</t>
  </si>
  <si>
    <t>Segúnla modalidad de "informe flexible" no se ha realizado conciliación de los datos informados, aunque se presenta un "cotejo global" en el Informe EITI (Capítulo 3).</t>
  </si>
  <si>
    <t>Sector Hidrocarburos</t>
  </si>
  <si>
    <t>Sector Minero</t>
  </si>
  <si>
    <t>https://www.argentina.gob.ar/sites/default/files/marco_regulatorio_argentino.pdf</t>
  </si>
  <si>
    <t>Capítulo C, Requisito 2.2</t>
  </si>
  <si>
    <t>No aplica por implementación adaptada, las licencias son otorgadas por las Provincias.</t>
  </si>
  <si>
    <t>Capítulo C, Requisito 2.3</t>
  </si>
  <si>
    <t>El requisito pide que los contratos se divulguen a partir de 2021.</t>
  </si>
  <si>
    <t>No aplica por implemetación adaptada, los contratos, permisos y concesiones son otorgados por las provincias.</t>
  </si>
  <si>
    <t>Capítulo C, Requisito 3.1</t>
  </si>
  <si>
    <t>Litio: https://www.argentina.gob.ar/sites/default/files/catalogo_de_proyectos_avanzados_de_litio-espanol.pdf
Cobre: https://www.argentina.gob.ar/sites/default/files/catalogo_de_proyectos_avanzados_de_cobre-espanol.pdf
Oro: https://www.argentina.gob.ar/sites/default/files/catalogo_de_proyectos_avanzados_de_oro-espanol.pdf
Plata: https://www.argentina.gob.ar/sites/default/files/catalogo_de_proyectos_avanzados_de_plata-espanol.pdf</t>
  </si>
  <si>
    <t>Capítulo C, Requisito 4.1</t>
  </si>
  <si>
    <t>Debido al secreto fiscal vigente en el país, las entidades de gobierno divulgaron información agregada (no por empresa) salvo los pagos por cánones y regalías offshore.</t>
  </si>
  <si>
    <t>https://www.sec.gov/cgi-bin/browse-edgar?CIK=1067428&amp;owner=exclude
https://www2.asx.com.au/markets/trade-our-cash-market/announcements.agg
https://web.jse.co.za/trade/listed-companies/issuer-profiles/anglogold-ashanti-ltd</t>
  </si>
  <si>
    <t>https://www.londonstockexchange.com/stock/GLEN/glencore-plc/company-page
https://web.jse.co.za/trade/listed-companies/issuer-profiles/glencore-plc-0</t>
  </si>
  <si>
    <t>https://www.sec.gov/cgi-bin/browse-edgar?CIK=1264089&amp;owner=exclude
https://money.tmx.com/en/quote/YRI/financials-filings
https://www.londonstockexchange.com/stock/AUY/yamana-gold-inc/company-page</t>
  </si>
  <si>
    <t>https://www.nasdaq.com/market-activity/stocks/ssrm
https://money.tmx.com/en/quote/SSRM/financials-filings</t>
  </si>
  <si>
    <t>https://www.sec.gov/cgi-bin/browse-edgar?CIK=1164727&amp;owner=exclude
https://money.tmx.com/en/quote/NGT/financials- filings?selectedTab=filings
https://www.lse.co.uk/rns/GLEN/
https://web.jse.co.za/trade/listed-companies/issuer-profiles/glencore-plc-0</t>
  </si>
  <si>
    <t>https://www.sec.gov/cgi-bin/browse-edgar?CIK=756894&amp;owner=exclude
https://money.tmx.com/en/quote/ABX/financials- filings?selectedTab=filings
https://www1.hkexnews.hk/search/titlesearch.xhtml?lang=en</t>
  </si>
  <si>
    <t xml:space="preserve">https://ir.livent.com/financials-and-filings/sec-filings/default.aspx </t>
  </si>
  <si>
    <t>https://www.nasdaq.com/market-activity/stocks/paas
https://money.tmx.com/en/quote/PAAS</t>
  </si>
  <si>
    <t>https://www.sec.gov/cgi-bin/browse-edgar?CIK=1164727&amp;owner=exclude
https://money.tmx.com/en/quote/NGT/financials- filings?selectedTab=filings</t>
  </si>
  <si>
    <t>https://money.tmx.com/en/quote/PGDC/financials‐filings</t>
  </si>
  <si>
    <t>https://www2.asx.com.au/markets/company/ore</t>
  </si>
  <si>
    <t>Aries</t>
  </si>
  <si>
    <t>Carina</t>
  </si>
  <si>
    <t>Vega Pleyade</t>
  </si>
  <si>
    <t>Capítulo C, Requisito 2.6</t>
  </si>
  <si>
    <t>Capítulo C, Requisito 5.1</t>
  </si>
  <si>
    <t xml:space="preserve">Litio </t>
  </si>
  <si>
    <t xml:space="preserve">Mineral: Litio </t>
  </si>
  <si>
    <t>Capítulo C, Requisito 3.3</t>
  </si>
  <si>
    <t>Minerales de plata y sus concentrados</t>
  </si>
  <si>
    <t>Toneladas</t>
  </si>
  <si>
    <t>Sm3</t>
  </si>
  <si>
    <t>Capítulo C, Requisito 3.2</t>
  </si>
  <si>
    <t xml:space="preserve">El requisito no aplica por inexistencia </t>
  </si>
  <si>
    <t>Minería: El requisito no aplica por inexistencia.</t>
  </si>
  <si>
    <t>Hidrocarburos: El requisito no aplica por desición del GMP .</t>
  </si>
  <si>
    <t>Capítulo C, Requisito 4.5</t>
  </si>
  <si>
    <t>El requisito no aplica por implementación adaptada.</t>
  </si>
  <si>
    <t>El requisito no aplica por desición del GMP.</t>
  </si>
  <si>
    <t>Capítulo C, Requisito 2.5</t>
  </si>
  <si>
    <t>Sector minero</t>
  </si>
  <si>
    <t>Sector hidrocarburos</t>
  </si>
  <si>
    <t xml:space="preserve">Magallanes AM 6 </t>
  </si>
  <si>
    <t>Magallanes AM 6</t>
  </si>
  <si>
    <t>Enarsa E1</t>
  </si>
  <si>
    <t>CONDENSADO</t>
  </si>
  <si>
    <t>GASOLINA</t>
  </si>
  <si>
    <t>Gasolinas</t>
  </si>
  <si>
    <t>TOTAL AUSTRAL SA</t>
  </si>
  <si>
    <t>YPF SA</t>
  </si>
  <si>
    <t>MOBIL ARGENTINA S.A.</t>
  </si>
  <si>
    <t>https://www.sec.gov/cgi-bin/browse- edgar?CIK=34088&amp;owner=exclude</t>
  </si>
  <si>
    <t>http://www.bcra.gob.ar/PublicacionesEstadisticas/Tipos_de_cambios.asp</t>
  </si>
  <si>
    <t xml:space="preserve">Tipo de Cambio de Referencia Comunicación “A” 3500 (Mayorista)” BCRA </t>
  </si>
  <si>
    <t>Solo las informaciones provistas por las empresas. AFIP proveyó información agregada (no por empresa).</t>
  </si>
  <si>
    <t>Capítulo C, Requisito 2.2. y 2.4.</t>
  </si>
  <si>
    <t>https://www.argentina.gob.ar/sites/default/files/3.3.informe_expo_metales.pdf</t>
  </si>
  <si>
    <t>No divulgado por Secreto Estadistico</t>
  </si>
  <si>
    <t>Capítulo C, Requisito 4.1 Ingresos por pago de dividendos YPF.</t>
  </si>
  <si>
    <t>Capitulo B- Sección 5</t>
  </si>
  <si>
    <t>Capítulo C, Requisito 5.3</t>
  </si>
  <si>
    <t>El GMP acordó que si bien este requisito no resulta exigible
en un EITI de nivel nacional, sí se trata de un aspecto muy relevante que merece mayor profundización en el 2do Ciclo de Reporte.</t>
  </si>
  <si>
    <t>Según el Informe de Materialidad, en base a la información obtenida y recabada, no existen pagos ambientales ni sociales al Estado Nacional, significativos desde el punto de vista económico.</t>
  </si>
  <si>
    <t>Sector minero PBI 5.036M y Sector Hidrocarburos 27.416M</t>
  </si>
  <si>
    <t>Sector minero: https://www.argentina.gob.ar/sites/default/files/d_empleo. Pdf</t>
  </si>
  <si>
    <t>Informa YPF</t>
  </si>
  <si>
    <t>https://www.sec.gov/cgi-bin/browse-edgar?action=%20%20%20getcompany&amp;CIK=0000904851&amp;owner=include&amp;count=40&amp;hidefilings=0 https://www.cnv.gov.ar/SitioWeb/Empresas/Empresa/30546689979?fdesde=21/12/2016</t>
  </si>
  <si>
    <t>https://www.londonstockexchange.com/stock/TTA/total-se/company-page
https://www.sec.gov/cgi-bin/browse-edgar?CIK=879764&amp;owner=exclude
https://live.euronext.com/en/product/equities/FR0000120271-XPAR/financial-calendar</t>
  </si>
  <si>
    <t>Carbonato de Litio</t>
  </si>
  <si>
    <t xml:space="preserve">Concentrado de Cobre y oro, Oro Doré y Concentrado de molibdeno </t>
  </si>
  <si>
    <t>Capítulo C, Requisito 2.5 y Anexo III</t>
  </si>
  <si>
    <t>Sólo de aquellas empresas que participaron del Informe EITI.</t>
  </si>
  <si>
    <t>Plata en bruto</t>
  </si>
  <si>
    <t>Sector de Hidrocarburos: Luego de analizadas las conclusiones del Informe de Materialidad, el GMP resolvió la no aplicabilidad del requisito por no tratarse de ingresos materiales, es decir, que su omisión no tendría efectos significativos sobre el carácter exhaustivo de lo divulgado por el gobierno y las empresas.</t>
  </si>
  <si>
    <t>https://www.agn.gob.ar/</t>
  </si>
  <si>
    <t>Ver pág 36 del Informe. El monto corresponde a los principales 5 flujos de ingresos.</t>
  </si>
  <si>
    <t>Informe EITI Capitulo C, Requisito 6.3 y pág 39.</t>
  </si>
  <si>
    <t>Total minería + hidrocarburos. Pág 40 del Informe EITI.</t>
  </si>
  <si>
    <t>En la Sección "Exploración" hay información sobre el CAPEX de los proyectos mineros: https://www.argentina.gob.ar/eiti/mineria</t>
  </si>
  <si>
    <t>https://www.argentina.gob.ar/produccion/energia/eiti/Informes</t>
  </si>
  <si>
    <t>Pago retroactivo 2012</t>
  </si>
  <si>
    <t>https://www.argentina.gob.ar/prooduccion/grupo-multiparticipe/actas</t>
  </si>
  <si>
    <t>Ver minuta GMP Nº 10 del 5 de Noviembre de 2020. Los umbrales acordados por el GMP también están incluidos en el Informe EITI (Capítulo B).</t>
  </si>
  <si>
    <t>Gasolina</t>
  </si>
  <si>
    <t>Condensado</t>
  </si>
  <si>
    <t>Ven en el Informe pues no se puede sumar en peso los distintos tipos de plomo</t>
  </si>
  <si>
    <t>Canon de Concesiones de explotación offshore</t>
  </si>
  <si>
    <t>Canon de Permisos de Explotacion offshore</t>
  </si>
  <si>
    <t>Derechos de Importacion</t>
  </si>
  <si>
    <t>Regalias</t>
  </si>
  <si>
    <t>Tasa Estadistica</t>
  </si>
  <si>
    <t>Venta de Pliegos</t>
  </si>
  <si>
    <t>Sector Minero: https://www.argentina.gob.ar/sites/default/files/a_-_valor_bruto_y_pib_v2.pdf
Sector Hidrocarburos: EITI Report</t>
  </si>
  <si>
    <t>Sector hidrocarburos: Capítulo C, Requisito 3.2
Sector Minero: https://www.argentina.gob.ar/sites/default/files/informe_de_producciones_metaliferas_principales_final_2018_1.pdf</t>
  </si>
  <si>
    <t>Sector Minero
Sector Hidrocarburos: EITI Report</t>
  </si>
  <si>
    <t>Not available</t>
  </si>
  <si>
    <t>S</t>
  </si>
  <si>
    <t>Sm3 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</si>
</sst>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yyyy\-mm\-dd"/>
    <numFmt numFmtId="166" formatCode="0.0\ %"/>
    <numFmt numFmtId="167" formatCode="_ * #,##0_ ;_ * \-#,##0_ ;_ * &quot;-&quot;??_ ;_ @_ "/>
  </numFmts>
  <fonts count="73"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sz val="11"/>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theme="7" tint="0.39997558519241921"/>
        <bgColor indexed="64"/>
      </patternFill>
    </fill>
    <fill>
      <patternFill patternType="solid">
        <fgColor theme="7" tint="0.39997558519241921"/>
        <bgColor theme="4" tint="0.79998168889431442"/>
      </patternFill>
    </fill>
  </fills>
  <borders count="47">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hair">
        <color auto="1"/>
      </bottom>
      <diagonal/>
    </border>
  </borders>
  <cellStyleXfs count="10">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69" fillId="0" borderId="0">
      <alignment vertical="center"/>
    </xf>
    <xf numFmtId="0" fontId="72" fillId="0" borderId="0"/>
    <xf numFmtId="43" fontId="72" fillId="0" borderId="0" applyFont="0" applyFill="0" applyBorder="0" applyAlignment="0" applyProtection="0"/>
  </cellStyleXfs>
  <cellXfs count="370">
    <xf numFmtId="0" fontId="0" fillId="0" borderId="0" xfId="0"/>
    <xf numFmtId="0" fontId="6" fillId="0" borderId="0" xfId="0" applyFont="1" applyAlignment="1"/>
    <xf numFmtId="0" fontId="0" fillId="0" borderId="0" xfId="0" applyAlignment="1"/>
    <xf numFmtId="0" fontId="0" fillId="0" borderId="6" xfId="0" applyFont="1" applyFill="1" applyBorder="1" applyAlignment="1"/>
    <xf numFmtId="0" fontId="0" fillId="0" borderId="7" xfId="0" applyFont="1" applyFill="1" applyBorder="1" applyAlignment="1"/>
    <xf numFmtId="0" fontId="0" fillId="0" borderId="6" xfId="0" applyFill="1" applyBorder="1" applyAlignment="1"/>
    <xf numFmtId="0" fontId="0" fillId="0" borderId="7"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3"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4" borderId="0" xfId="3" applyFont="1" applyFill="1" applyAlignment="1">
      <alignment horizontal="left" vertical="center"/>
    </xf>
    <xf numFmtId="0" fontId="33" fillId="4" borderId="0" xfId="3" applyFont="1" applyFill="1" applyBorder="1" applyAlignment="1">
      <alignment horizontal="left" vertical="center"/>
    </xf>
    <xf numFmtId="0" fontId="24" fillId="4" borderId="0" xfId="3" applyFont="1" applyFill="1" applyBorder="1" applyAlignment="1">
      <alignment vertical="center"/>
    </xf>
    <xf numFmtId="0" fontId="39" fillId="4" borderId="0" xfId="2" applyFont="1" applyFill="1" applyBorder="1" applyAlignment="1"/>
    <xf numFmtId="0" fontId="30" fillId="0" borderId="34" xfId="3" applyFont="1" applyFill="1" applyBorder="1" applyAlignment="1">
      <alignment horizontal="left" vertical="center"/>
    </xf>
    <xf numFmtId="0" fontId="40" fillId="4"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39" xfId="3" applyFont="1" applyFill="1" applyBorder="1" applyAlignment="1">
      <alignment horizontal="left" vertical="center"/>
    </xf>
    <xf numFmtId="0" fontId="34" fillId="0" borderId="39" xfId="3" applyFont="1" applyFill="1" applyBorder="1" applyAlignment="1">
      <alignment vertical="center"/>
    </xf>
    <xf numFmtId="0" fontId="43"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5" borderId="0" xfId="3" applyFont="1" applyFill="1" applyBorder="1" applyAlignment="1">
      <alignment horizontal="left" vertical="center"/>
    </xf>
    <xf numFmtId="0" fontId="24" fillId="5" borderId="0" xfId="3" applyFont="1" applyFill="1" applyBorder="1" applyAlignment="1">
      <alignment horizontal="left" vertical="center"/>
    </xf>
    <xf numFmtId="0" fontId="33" fillId="5" borderId="0" xfId="3" applyFont="1" applyFill="1" applyBorder="1" applyAlignment="1">
      <alignment horizontal="left" vertical="center"/>
    </xf>
    <xf numFmtId="0" fontId="33" fillId="5" borderId="0" xfId="3" applyFont="1" applyFill="1" applyBorder="1" applyAlignment="1">
      <alignment vertical="center"/>
    </xf>
    <xf numFmtId="0" fontId="36" fillId="5" borderId="0" xfId="3" applyFont="1" applyFill="1" applyBorder="1" applyAlignment="1">
      <alignment vertical="center"/>
    </xf>
    <xf numFmtId="0" fontId="34" fillId="5" borderId="0" xfId="3" applyFont="1" applyFill="1" applyBorder="1" applyAlignment="1">
      <alignment vertical="center"/>
    </xf>
    <xf numFmtId="0" fontId="37" fillId="5" borderId="0" xfId="3" applyFont="1" applyFill="1" applyBorder="1" applyAlignment="1">
      <alignment horizontal="left" vertical="center"/>
    </xf>
    <xf numFmtId="0" fontId="34" fillId="5" borderId="0" xfId="3" applyFont="1" applyFill="1" applyBorder="1" applyAlignment="1">
      <alignment horizontal="left" vertical="center" wrapText="1" indent="2"/>
    </xf>
    <xf numFmtId="0" fontId="29" fillId="5" borderId="0" xfId="3" applyFont="1" applyFill="1" applyBorder="1" applyAlignment="1">
      <alignment vertical="center"/>
    </xf>
    <xf numFmtId="0" fontId="34" fillId="5" borderId="0" xfId="3" applyFont="1" applyFill="1" applyBorder="1" applyAlignment="1">
      <alignment vertical="center" wrapText="1"/>
    </xf>
    <xf numFmtId="0" fontId="37" fillId="5" borderId="0" xfId="3" applyFont="1" applyFill="1" applyBorder="1" applyAlignment="1">
      <alignment vertical="center"/>
    </xf>
    <xf numFmtId="0" fontId="24" fillId="5" borderId="0" xfId="3" applyFont="1" applyFill="1" applyBorder="1" applyAlignment="1">
      <alignment vertical="center"/>
    </xf>
    <xf numFmtId="0" fontId="30" fillId="5" borderId="0" xfId="3" applyFont="1" applyFill="1" applyBorder="1" applyAlignment="1">
      <alignment vertical="center"/>
    </xf>
    <xf numFmtId="0" fontId="35" fillId="5" borderId="0" xfId="3" applyFont="1" applyFill="1" applyBorder="1" applyAlignment="1">
      <alignment vertical="center"/>
    </xf>
    <xf numFmtId="0" fontId="37" fillId="5" borderId="0" xfId="3" applyFont="1" applyFill="1" applyBorder="1" applyAlignment="1">
      <alignment horizontal="left" vertical="center" indent="2"/>
    </xf>
    <xf numFmtId="0" fontId="40" fillId="6" borderId="34" xfId="3" applyFont="1" applyFill="1" applyBorder="1" applyAlignment="1">
      <alignment horizontal="left" vertical="center"/>
    </xf>
    <xf numFmtId="0" fontId="39" fillId="5" borderId="0" xfId="4" applyFont="1" applyFill="1" applyBorder="1" applyAlignment="1"/>
    <xf numFmtId="0" fontId="41" fillId="5" borderId="23" xfId="3" applyFont="1" applyFill="1" applyBorder="1" applyAlignment="1">
      <alignment vertical="center" wrapText="1"/>
    </xf>
    <xf numFmtId="0" fontId="43" fillId="5" borderId="24" xfId="3" applyFont="1" applyFill="1" applyBorder="1" applyAlignment="1">
      <alignment vertical="center" wrapText="1"/>
    </xf>
    <xf numFmtId="0" fontId="44" fillId="5" borderId="25" xfId="3" applyFont="1" applyFill="1" applyBorder="1" applyAlignment="1">
      <alignment vertical="center" wrapText="1"/>
    </xf>
    <xf numFmtId="0" fontId="41" fillId="5" borderId="26" xfId="3" applyFont="1" applyFill="1" applyBorder="1" applyAlignment="1">
      <alignment vertical="center" wrapText="1"/>
    </xf>
    <xf numFmtId="0" fontId="43" fillId="5" borderId="1" xfId="3" applyFont="1" applyFill="1" applyBorder="1" applyAlignment="1">
      <alignment vertical="center" wrapText="1"/>
    </xf>
    <xf numFmtId="0" fontId="43" fillId="5" borderId="27" xfId="3" applyFont="1" applyFill="1" applyBorder="1" applyAlignment="1">
      <alignment vertical="center" wrapText="1"/>
    </xf>
    <xf numFmtId="0" fontId="43" fillId="5" borderId="30" xfId="3" applyFont="1" applyFill="1" applyBorder="1" applyAlignment="1">
      <alignment vertical="center" wrapText="1"/>
    </xf>
    <xf numFmtId="0" fontId="43" fillId="5" borderId="31" xfId="3" applyFont="1" applyFill="1" applyBorder="1" applyAlignment="1">
      <alignment vertical="center" wrapText="1"/>
    </xf>
    <xf numFmtId="0" fontId="44" fillId="5" borderId="30" xfId="3" applyFont="1" applyFill="1" applyBorder="1" applyAlignment="1">
      <alignment vertical="center" wrapText="1"/>
    </xf>
    <xf numFmtId="0" fontId="44" fillId="5" borderId="28" xfId="3" applyFont="1" applyFill="1" applyBorder="1" applyAlignment="1">
      <alignment vertical="center" wrapText="1"/>
    </xf>
    <xf numFmtId="0" fontId="43" fillId="5" borderId="20" xfId="3" applyFont="1" applyFill="1" applyBorder="1" applyAlignment="1">
      <alignment vertical="center" wrapText="1"/>
    </xf>
    <xf numFmtId="0" fontId="43" fillId="5" borderId="29" xfId="3" applyFont="1" applyFill="1" applyBorder="1" applyAlignment="1">
      <alignment vertical="center" wrapText="1"/>
    </xf>
    <xf numFmtId="0" fontId="40" fillId="0" borderId="0" xfId="3" applyFont="1" applyFill="1" applyBorder="1" applyAlignment="1">
      <alignment horizontal="left" vertical="center"/>
    </xf>
    <xf numFmtId="0" fontId="35" fillId="0" borderId="8"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3" xfId="3" applyFont="1" applyFill="1" applyBorder="1" applyAlignment="1" applyProtection="1">
      <alignment horizontal="left" vertical="center" indent="2"/>
      <protection locked="0"/>
    </xf>
    <xf numFmtId="0" fontId="43" fillId="3" borderId="5" xfId="3" applyFont="1" applyFill="1" applyBorder="1" applyAlignment="1">
      <alignment horizontal="left" vertical="center"/>
    </xf>
    <xf numFmtId="0" fontId="24" fillId="0" borderId="3" xfId="3" applyFont="1" applyFill="1" applyBorder="1" applyAlignment="1" applyProtection="1">
      <alignment horizontal="left" vertical="center" indent="2"/>
      <protection locked="0"/>
    </xf>
    <xf numFmtId="0" fontId="34" fillId="0" borderId="4" xfId="3" applyFont="1" applyFill="1" applyBorder="1" applyAlignment="1">
      <alignment vertical="center"/>
    </xf>
    <xf numFmtId="0" fontId="43" fillId="0" borderId="2" xfId="3" applyFont="1" applyFill="1" applyBorder="1" applyAlignment="1">
      <alignment horizontal="left" vertical="center"/>
    </xf>
    <xf numFmtId="0" fontId="34" fillId="0" borderId="9" xfId="3" applyFont="1" applyFill="1" applyBorder="1" applyAlignment="1">
      <alignment vertical="center"/>
    </xf>
    <xf numFmtId="0" fontId="43" fillId="3" borderId="10" xfId="3" applyFont="1" applyFill="1" applyBorder="1" applyAlignment="1">
      <alignment horizontal="left" vertical="center"/>
    </xf>
    <xf numFmtId="0" fontId="34" fillId="0" borderId="8" xfId="3" applyFont="1" applyFill="1" applyBorder="1" applyAlignment="1" applyProtection="1">
      <alignment horizontal="left" vertical="center" indent="2"/>
      <protection locked="0"/>
    </xf>
    <xf numFmtId="0" fontId="33" fillId="2" borderId="15" xfId="3" applyFont="1" applyFill="1" applyBorder="1" applyAlignment="1">
      <alignment horizontal="left" vertical="center"/>
    </xf>
    <xf numFmtId="0" fontId="34" fillId="0" borderId="3" xfId="3" applyFont="1" applyFill="1" applyBorder="1" applyAlignment="1" applyProtection="1">
      <alignment horizontal="left" vertical="center" wrapText="1" indent="2"/>
      <protection locked="0"/>
    </xf>
    <xf numFmtId="0" fontId="34" fillId="0" borderId="11"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Border="1" applyAlignment="1">
      <alignment horizontal="left" vertical="center"/>
    </xf>
    <xf numFmtId="0" fontId="43" fillId="0" borderId="11" xfId="3" applyFont="1" applyFill="1" applyBorder="1" applyAlignment="1">
      <alignment horizontal="left" vertical="center"/>
    </xf>
    <xf numFmtId="0" fontId="43" fillId="0" borderId="10" xfId="3" applyFont="1" applyFill="1" applyBorder="1" applyAlignment="1">
      <alignment horizontal="left" vertical="center"/>
    </xf>
    <xf numFmtId="0" fontId="47" fillId="3" borderId="2" xfId="3" applyFont="1" applyFill="1" applyBorder="1" applyAlignment="1">
      <alignment vertical="center"/>
    </xf>
    <xf numFmtId="0" fontId="33" fillId="0" borderId="22" xfId="3" applyFont="1" applyFill="1" applyBorder="1" applyAlignment="1">
      <alignment horizontal="left" vertical="center"/>
    </xf>
    <xf numFmtId="0" fontId="33" fillId="0" borderId="15"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47" fillId="3" borderId="0" xfId="3" applyFont="1" applyFill="1" applyBorder="1" applyAlignment="1">
      <alignment vertical="center"/>
    </xf>
    <xf numFmtId="0" fontId="34" fillId="0" borderId="3" xfId="3" applyFont="1" applyFill="1" applyBorder="1" applyAlignment="1" applyProtection="1">
      <alignment horizontal="left" vertical="center" indent="4"/>
      <protection locked="0"/>
    </xf>
    <xf numFmtId="0" fontId="43" fillId="0" borderId="38" xfId="3" applyFont="1" applyFill="1" applyBorder="1" applyAlignment="1">
      <alignment horizontal="left" vertical="center"/>
    </xf>
    <xf numFmtId="0" fontId="43" fillId="3" borderId="20" xfId="3" applyFont="1" applyFill="1" applyBorder="1" applyAlignment="1">
      <alignment horizontal="left" vertical="center"/>
    </xf>
    <xf numFmtId="0" fontId="34" fillId="0" borderId="0" xfId="3" applyFont="1" applyFill="1" applyBorder="1" applyAlignment="1" applyProtection="1">
      <alignment horizontal="left" vertical="center" indent="4"/>
      <protection locked="0"/>
    </xf>
    <xf numFmtId="10" fontId="34" fillId="0" borderId="4" xfId="3" applyNumberFormat="1" applyFont="1" applyFill="1" applyBorder="1" applyAlignment="1">
      <alignment horizontal="left" vertical="center"/>
    </xf>
    <xf numFmtId="0" fontId="35" fillId="0" borderId="22" xfId="3" applyFont="1" applyFill="1" applyBorder="1" applyAlignment="1" applyProtection="1">
      <alignment vertical="center"/>
      <protection locked="0"/>
    </xf>
    <xf numFmtId="0" fontId="41" fillId="0" borderId="15" xfId="3" applyFont="1" applyFill="1" applyBorder="1" applyAlignment="1">
      <alignment horizontal="left" vertical="center"/>
    </xf>
    <xf numFmtId="0" fontId="48" fillId="0" borderId="15" xfId="3" applyFont="1" applyFill="1" applyBorder="1" applyAlignment="1">
      <alignment vertical="center"/>
    </xf>
    <xf numFmtId="0" fontId="34" fillId="0" borderId="8" xfId="3" applyFont="1" applyFill="1" applyBorder="1" applyAlignment="1" applyProtection="1">
      <alignment vertical="center"/>
      <protection locked="0"/>
    </xf>
    <xf numFmtId="0" fontId="34" fillId="6" borderId="4" xfId="3" applyFont="1" applyFill="1" applyBorder="1" applyAlignment="1">
      <alignment vertical="center"/>
    </xf>
    <xf numFmtId="165" fontId="34" fillId="6" borderId="4" xfId="3" applyNumberFormat="1" applyFont="1" applyFill="1" applyBorder="1" applyAlignment="1">
      <alignment vertical="center"/>
    </xf>
    <xf numFmtId="0" fontId="34" fillId="6" borderId="0" xfId="3" applyFont="1" applyFill="1" applyBorder="1" applyAlignment="1">
      <alignment vertical="center"/>
    </xf>
    <xf numFmtId="165" fontId="34" fillId="6" borderId="0" xfId="3" applyNumberFormat="1" applyFont="1" applyFill="1" applyBorder="1" applyAlignment="1">
      <alignment vertical="center"/>
    </xf>
    <xf numFmtId="0" fontId="34" fillId="6" borderId="35" xfId="3" applyFont="1" applyFill="1" applyBorder="1" applyAlignment="1">
      <alignment vertical="center" wrapText="1"/>
    </xf>
    <xf numFmtId="0" fontId="34" fillId="6" borderId="1"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4" fillId="0" borderId="8" xfId="3" applyFont="1" applyFill="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1" fillId="0" borderId="0" xfId="2" applyFont="1" applyFill="1"/>
    <xf numFmtId="0" fontId="24" fillId="0" borderId="0" xfId="3" applyFont="1" applyFill="1" applyBorder="1" applyAlignment="1">
      <alignment horizontal="left" vertical="center"/>
    </xf>
    <xf numFmtId="0" fontId="28" fillId="0" borderId="23" xfId="2" applyFont="1" applyFill="1" applyBorder="1" applyAlignment="1">
      <alignment horizontal="left" vertical="center" wrapText="1"/>
    </xf>
    <xf numFmtId="0" fontId="34" fillId="0" borderId="23" xfId="3" applyFont="1" applyFill="1" applyBorder="1" applyAlignment="1">
      <alignment vertical="center" wrapText="1"/>
    </xf>
    <xf numFmtId="0" fontId="33" fillId="3" borderId="23" xfId="3" applyFont="1" applyFill="1" applyBorder="1" applyAlignment="1">
      <alignment horizontal="left" vertical="center"/>
    </xf>
    <xf numFmtId="0" fontId="34" fillId="0" borderId="24" xfId="3" applyFont="1" applyFill="1" applyBorder="1" applyAlignment="1">
      <alignment horizontal="left" vertical="center" indent="1"/>
    </xf>
    <xf numFmtId="0" fontId="34" fillId="0" borderId="24" xfId="3" applyFont="1" applyFill="1" applyBorder="1" applyAlignment="1">
      <alignment vertical="center" wrapText="1"/>
    </xf>
    <xf numFmtId="0" fontId="33" fillId="3" borderId="24" xfId="3" applyFont="1" applyFill="1" applyBorder="1" applyAlignment="1">
      <alignment horizontal="left" vertical="center"/>
    </xf>
    <xf numFmtId="0" fontId="34" fillId="0" borderId="24" xfId="3" applyFont="1" applyFill="1" applyBorder="1" applyAlignment="1">
      <alignment horizontal="left" vertical="center" indent="3"/>
    </xf>
    <xf numFmtId="0" fontId="34" fillId="0" borderId="25" xfId="3" applyFont="1" applyFill="1" applyBorder="1" applyAlignment="1">
      <alignment horizontal="left" vertical="center" indent="3"/>
    </xf>
    <xf numFmtId="0" fontId="33" fillId="3" borderId="25" xfId="3" applyFont="1" applyFill="1" applyBorder="1" applyAlignment="1">
      <alignment horizontal="left" vertical="center"/>
    </xf>
    <xf numFmtId="0" fontId="33" fillId="0" borderId="31"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4" xfId="3" applyFont="1" applyFill="1" applyBorder="1" applyAlignment="1">
      <alignment horizontal="left" vertical="center"/>
    </xf>
    <xf numFmtId="0" fontId="34" fillId="0" borderId="30" xfId="3" applyFont="1" applyFill="1" applyBorder="1" applyAlignment="1">
      <alignment horizontal="left" vertical="center" indent="5"/>
    </xf>
    <xf numFmtId="0" fontId="34" fillId="0" borderId="30" xfId="3" applyFont="1" applyFill="1" applyBorder="1" applyAlignment="1">
      <alignment horizontal="left" vertical="center" indent="1"/>
    </xf>
    <xf numFmtId="0" fontId="34" fillId="0" borderId="37" xfId="3" applyFont="1" applyFill="1" applyBorder="1" applyAlignment="1">
      <alignment horizontal="left" vertical="center"/>
    </xf>
    <xf numFmtId="0" fontId="33" fillId="0" borderId="37" xfId="3" applyFont="1" applyFill="1" applyBorder="1" applyAlignment="1">
      <alignment horizontal="left" vertical="center"/>
    </xf>
    <xf numFmtId="0" fontId="37" fillId="0" borderId="23" xfId="3" applyFont="1" applyFill="1" applyBorder="1" applyAlignment="1">
      <alignment vertical="center"/>
    </xf>
    <xf numFmtId="0" fontId="34" fillId="0" borderId="25" xfId="3" applyFont="1" applyFill="1" applyBorder="1" applyAlignment="1">
      <alignment horizontal="left" vertical="center" indent="1"/>
    </xf>
    <xf numFmtId="0" fontId="33" fillId="0" borderId="23" xfId="3" applyFont="1" applyFill="1" applyBorder="1" applyAlignment="1">
      <alignment vertical="center"/>
    </xf>
    <xf numFmtId="0" fontId="34" fillId="0" borderId="24" xfId="3" applyFont="1" applyFill="1" applyBorder="1" applyAlignment="1">
      <alignment horizontal="left" vertical="center" wrapText="1" indent="1"/>
    </xf>
    <xf numFmtId="0" fontId="34" fillId="0" borderId="24" xfId="3" applyFont="1" applyFill="1" applyBorder="1" applyAlignment="1">
      <alignment horizontal="left" vertical="center" wrapText="1" indent="3"/>
    </xf>
    <xf numFmtId="0" fontId="34" fillId="0" borderId="25" xfId="3" applyFont="1" applyFill="1" applyBorder="1" applyAlignment="1">
      <alignment horizontal="left" vertical="center" wrapText="1" indent="3"/>
    </xf>
    <xf numFmtId="0" fontId="34" fillId="0" borderId="25" xfId="3" applyFont="1" applyFill="1" applyBorder="1" applyAlignment="1">
      <alignment horizontal="left" vertical="center" wrapText="1" indent="1"/>
    </xf>
    <xf numFmtId="0" fontId="24" fillId="0" borderId="23" xfId="3" applyFont="1" applyFill="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6" fontId="34" fillId="0" borderId="25" xfId="6" applyNumberFormat="1" applyFont="1" applyFill="1" applyBorder="1" applyAlignment="1">
      <alignment vertical="center" wrapText="1"/>
    </xf>
    <xf numFmtId="0" fontId="34" fillId="0" borderId="25" xfId="3"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3" fillId="0" borderId="20" xfId="3" applyFont="1" applyFill="1" applyBorder="1" applyAlignment="1">
      <alignment horizontal="left" vertical="center"/>
    </xf>
    <xf numFmtId="0" fontId="34" fillId="4" borderId="23" xfId="3" applyFont="1" applyFill="1" applyBorder="1" applyAlignment="1">
      <alignment vertical="center" wrapText="1"/>
    </xf>
    <xf numFmtId="0" fontId="24" fillId="4" borderId="23" xfId="3" applyFont="1" applyFill="1" applyBorder="1" applyAlignment="1">
      <alignment vertical="center"/>
    </xf>
    <xf numFmtId="0" fontId="36" fillId="0" borderId="24"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6" borderId="24" xfId="3" applyFont="1" applyFill="1" applyBorder="1" applyAlignment="1">
      <alignment vertical="center" wrapText="1"/>
    </xf>
    <xf numFmtId="0" fontId="34" fillId="6" borderId="25" xfId="3" applyFont="1" applyFill="1" applyBorder="1" applyAlignment="1">
      <alignment vertical="center" wrapText="1"/>
    </xf>
    <xf numFmtId="0" fontId="36" fillId="6" borderId="25" xfId="4" applyFont="1" applyFill="1" applyBorder="1" applyAlignment="1">
      <alignment vertical="center"/>
    </xf>
    <xf numFmtId="0" fontId="34" fillId="6" borderId="24" xfId="3" applyFont="1" applyFill="1" applyBorder="1" applyAlignment="1">
      <alignment horizontal="left" vertical="center" wrapText="1" indent="3"/>
    </xf>
    <xf numFmtId="0" fontId="24" fillId="6" borderId="25" xfId="3" applyFont="1" applyFill="1" applyBorder="1" applyAlignment="1">
      <alignment vertical="center"/>
    </xf>
    <xf numFmtId="0" fontId="53" fillId="0" borderId="0" xfId="3" applyFont="1" applyFill="1" applyBorder="1" applyAlignment="1">
      <alignment horizontal="left" vertical="center"/>
    </xf>
    <xf numFmtId="0" fontId="54"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7"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26" fillId="5" borderId="0" xfId="0" applyFont="1" applyFill="1" applyBorder="1" applyAlignment="1">
      <alignment vertical="center"/>
    </xf>
    <xf numFmtId="0" fontId="33" fillId="0" borderId="0" xfId="0" applyFont="1" applyAlignment="1"/>
    <xf numFmtId="167" fontId="33" fillId="0" borderId="0" xfId="1" applyNumberFormat="1" applyFont="1"/>
    <xf numFmtId="0" fontId="43" fillId="0" borderId="0" xfId="0" applyFont="1"/>
    <xf numFmtId="164" fontId="33" fillId="0" borderId="0" xfId="1" applyFont="1"/>
    <xf numFmtId="0" fontId="53" fillId="0" borderId="32" xfId="0" applyFont="1" applyBorder="1"/>
    <xf numFmtId="0" fontId="53" fillId="0" borderId="15" xfId="0" applyFont="1" applyBorder="1"/>
    <xf numFmtId="164" fontId="53" fillId="0" borderId="33" xfId="1" applyFont="1" applyBorder="1"/>
    <xf numFmtId="0" fontId="57" fillId="0" borderId="0" xfId="5" applyFont="1"/>
    <xf numFmtId="0" fontId="33" fillId="0" borderId="0" xfId="3" applyFont="1" applyFill="1" applyBorder="1" applyAlignment="1">
      <alignment vertical="center"/>
    </xf>
    <xf numFmtId="164" fontId="33" fillId="0" borderId="0" xfId="1" applyFont="1" applyAlignment="1">
      <alignment horizontal="right"/>
    </xf>
    <xf numFmtId="0" fontId="57" fillId="0" borderId="0" xfId="5" applyNumberFormat="1" applyFont="1"/>
    <xf numFmtId="164" fontId="33" fillId="0" borderId="0" xfId="0" applyNumberFormat="1" applyFont="1"/>
    <xf numFmtId="0" fontId="43" fillId="5" borderId="0" xfId="3" applyFont="1" applyFill="1" applyBorder="1" applyAlignment="1">
      <alignment horizontal="left" vertical="center" indent="1"/>
    </xf>
    <xf numFmtId="0" fontId="43" fillId="5" borderId="0" xfId="3" applyFont="1" applyFill="1" applyBorder="1" applyAlignment="1">
      <alignment horizontal="left" vertical="center"/>
    </xf>
    <xf numFmtId="164" fontId="43" fillId="5" borderId="0" xfId="1" applyFont="1" applyFill="1" applyBorder="1" applyAlignment="1">
      <alignment horizontal="left" vertical="center"/>
    </xf>
    <xf numFmtId="0" fontId="53" fillId="5" borderId="1" xfId="3" applyFont="1" applyFill="1" applyBorder="1" applyAlignment="1">
      <alignment horizontal="left" vertical="center"/>
    </xf>
    <xf numFmtId="164" fontId="53" fillId="5" borderId="1" xfId="1" applyFont="1" applyFill="1" applyBorder="1" applyAlignment="1">
      <alignment horizontal="left" vertical="center"/>
    </xf>
    <xf numFmtId="0" fontId="43" fillId="5" borderId="1" xfId="3" applyFont="1" applyFill="1" applyBorder="1" applyAlignment="1">
      <alignment horizontal="left" vertical="center"/>
    </xf>
    <xf numFmtId="164" fontId="43" fillId="5" borderId="1" xfId="1" applyFont="1" applyFill="1" applyBorder="1" applyAlignment="1">
      <alignment horizontal="left" vertical="center"/>
    </xf>
    <xf numFmtId="0" fontId="43" fillId="5" borderId="1" xfId="0" applyFont="1" applyFill="1" applyBorder="1"/>
    <xf numFmtId="0" fontId="43" fillId="5" borderId="19" xfId="3" applyFont="1" applyFill="1" applyBorder="1" applyAlignment="1">
      <alignment horizontal="left" vertical="center"/>
    </xf>
    <xf numFmtId="164" fontId="43" fillId="5" borderId="19" xfId="1" applyFont="1" applyFill="1" applyBorder="1" applyAlignment="1">
      <alignment horizontal="left" vertical="center"/>
    </xf>
    <xf numFmtId="0" fontId="44" fillId="0" borderId="0" xfId="3" applyFont="1" applyFill="1" applyAlignment="1">
      <alignment horizontal="left" vertical="center"/>
    </xf>
    <xf numFmtId="0" fontId="53" fillId="5" borderId="0" xfId="0" applyFont="1" applyFill="1" applyBorder="1" applyAlignment="1">
      <alignment vertical="center"/>
    </xf>
    <xf numFmtId="0" fontId="59" fillId="0" borderId="0" xfId="3" applyFont="1" applyFill="1" applyBorder="1" applyAlignment="1">
      <alignment horizontal="left" vertical="center"/>
    </xf>
    <xf numFmtId="0" fontId="59" fillId="0" borderId="0" xfId="3" applyFont="1" applyFill="1" applyAlignment="1">
      <alignment horizontal="left" vertical="center"/>
    </xf>
    <xf numFmtId="0" fontId="59" fillId="0" borderId="0" xfId="3" applyFont="1" applyFill="1" applyBorder="1" applyAlignment="1">
      <alignment vertical="center"/>
    </xf>
    <xf numFmtId="0" fontId="59" fillId="0" borderId="0" xfId="3" quotePrefix="1" applyFont="1" applyFill="1" applyBorder="1" applyAlignment="1">
      <alignment horizontal="left" vertical="center"/>
    </xf>
    <xf numFmtId="0" fontId="5" fillId="0" borderId="13" xfId="0" applyFont="1" applyFill="1" applyBorder="1" applyAlignment="1"/>
    <xf numFmtId="0" fontId="5" fillId="0" borderId="14" xfId="0" applyFont="1" applyFill="1" applyBorder="1" applyAlignment="1"/>
    <xf numFmtId="0" fontId="2" fillId="0" borderId="0" xfId="3" applyFont="1" applyFill="1" applyAlignment="1">
      <alignment horizontal="left" vertical="center"/>
    </xf>
    <xf numFmtId="0" fontId="33" fillId="0" borderId="24" xfId="3" applyFont="1" applyFill="1" applyBorder="1" applyAlignment="1">
      <alignment vertical="center"/>
    </xf>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3" fillId="0" borderId="1" xfId="3" applyFont="1" applyFill="1" applyBorder="1" applyAlignment="1">
      <alignment horizontal="left" vertical="center"/>
    </xf>
    <xf numFmtId="0" fontId="34" fillId="6" borderId="25" xfId="3" applyFont="1" applyFill="1" applyBorder="1" applyAlignment="1">
      <alignment horizontal="left" vertical="center" wrapText="1" indent="3"/>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16" fillId="0" borderId="0" xfId="3" applyFont="1" applyFill="1" applyBorder="1" applyAlignment="1" applyProtection="1">
      <alignment vertical="center"/>
      <protection locked="0"/>
    </xf>
    <xf numFmtId="0" fontId="64" fillId="0" borderId="2" xfId="3" applyFont="1" applyFill="1" applyBorder="1" applyAlignment="1" applyProtection="1">
      <alignment horizontal="left" vertical="center"/>
      <protection locked="0"/>
    </xf>
    <xf numFmtId="0" fontId="65" fillId="0" borderId="2" xfId="3" applyFont="1" applyFill="1" applyBorder="1" applyAlignment="1">
      <alignment horizontal="left" vertical="center"/>
    </xf>
    <xf numFmtId="0" fontId="64" fillId="0" borderId="2" xfId="3" applyFont="1" applyFill="1" applyBorder="1" applyAlignment="1">
      <alignment horizontal="left" vertical="center"/>
    </xf>
    <xf numFmtId="0" fontId="66" fillId="0" borderId="2" xfId="3" applyFont="1" applyFill="1" applyBorder="1" applyAlignment="1">
      <alignment horizontal="left" vertical="center"/>
    </xf>
    <xf numFmtId="0" fontId="65" fillId="0" borderId="0" xfId="3" applyFont="1" applyFill="1" applyBorder="1" applyAlignment="1">
      <alignment horizontal="left" vertical="center"/>
    </xf>
    <xf numFmtId="0" fontId="64" fillId="0" borderId="0" xfId="3" applyFont="1" applyFill="1" applyBorder="1" applyAlignment="1">
      <alignment horizontal="left" vertical="center"/>
    </xf>
    <xf numFmtId="0" fontId="66" fillId="0" borderId="0" xfId="3" applyFont="1" applyFill="1" applyBorder="1" applyAlignment="1">
      <alignment horizontal="left" vertical="center"/>
    </xf>
    <xf numFmtId="0" fontId="65"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1" fillId="0" borderId="0" xfId="3" applyFont="1" applyFill="1" applyAlignment="1">
      <alignment horizontal="left" vertical="center"/>
    </xf>
    <xf numFmtId="0" fontId="67" fillId="0" borderId="24" xfId="2" applyFont="1" applyFill="1" applyBorder="1" applyAlignment="1">
      <alignment horizontal="left" vertical="center" wrapText="1"/>
    </xf>
    <xf numFmtId="0" fontId="30" fillId="3" borderId="34" xfId="3" applyFont="1" applyFill="1" applyBorder="1" applyAlignment="1">
      <alignment horizontal="left" vertical="center" wrapText="1"/>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35" fillId="0" borderId="39" xfId="3" applyFont="1" applyFill="1" applyBorder="1" applyAlignment="1">
      <alignment horizontal="left" vertical="center"/>
    </xf>
    <xf numFmtId="0" fontId="43" fillId="5" borderId="0" xfId="3" applyFont="1" applyFill="1" applyBorder="1" applyAlignment="1">
      <alignment vertical="center" wrapText="1"/>
    </xf>
    <xf numFmtId="0" fontId="24" fillId="0" borderId="40" xfId="3" applyFont="1" applyFill="1" applyBorder="1" applyAlignment="1">
      <alignment vertical="center"/>
    </xf>
    <xf numFmtId="0" fontId="33" fillId="0" borderId="0" xfId="3" applyFont="1" applyFill="1" applyAlignment="1">
      <alignment horizontal="left" vertical="center"/>
    </xf>
    <xf numFmtId="0" fontId="16" fillId="5" borderId="0" xfId="3" applyFont="1" applyFill="1" applyBorder="1" applyAlignment="1">
      <alignment vertical="center"/>
    </xf>
    <xf numFmtId="0" fontId="43" fillId="0" borderId="0" xfId="3" applyFont="1" applyFill="1" applyBorder="1" applyAlignment="1">
      <alignment horizontal="left" vertical="center"/>
    </xf>
    <xf numFmtId="0" fontId="24" fillId="0" borderId="0" xfId="3" applyFont="1" applyFill="1" applyBorder="1" applyAlignment="1">
      <alignment vertical="center"/>
    </xf>
    <xf numFmtId="0" fontId="1" fillId="5" borderId="0" xfId="3" applyFont="1" applyFill="1" applyBorder="1" applyAlignment="1">
      <alignment vertical="center"/>
    </xf>
    <xf numFmtId="0" fontId="1" fillId="0" borderId="0" xfId="3" applyFont="1" applyFill="1" applyBorder="1" applyAlignment="1">
      <alignment horizontal="right" vertical="center"/>
    </xf>
    <xf numFmtId="0" fontId="1" fillId="4" borderId="0" xfId="3" applyFont="1" applyFill="1" applyAlignment="1">
      <alignment horizontal="left" vertical="center"/>
    </xf>
    <xf numFmtId="0" fontId="1" fillId="0" borderId="2" xfId="3" applyFont="1" applyFill="1" applyBorder="1" applyAlignment="1">
      <alignment horizontal="left" vertical="center"/>
    </xf>
    <xf numFmtId="0" fontId="1" fillId="0" borderId="23" xfId="3" applyFont="1" applyFill="1" applyBorder="1" applyAlignment="1">
      <alignment vertical="center"/>
    </xf>
    <xf numFmtId="0" fontId="1" fillId="0" borderId="24" xfId="3" applyFont="1" applyFill="1" applyBorder="1" applyAlignment="1">
      <alignment vertical="center"/>
    </xf>
    <xf numFmtId="0" fontId="33" fillId="0" borderId="0" xfId="3" applyFont="1" applyFill="1" applyAlignment="1">
      <alignment vertical="center"/>
    </xf>
    <xf numFmtId="0" fontId="1" fillId="0" borderId="0" xfId="0" applyFont="1"/>
    <xf numFmtId="0" fontId="1" fillId="0" borderId="0" xfId="3" applyFont="1" applyFill="1" applyBorder="1" applyAlignment="1">
      <alignment horizontal="left" vertical="center"/>
    </xf>
    <xf numFmtId="164" fontId="1" fillId="0" borderId="0" xfId="1" applyFont="1" applyAlignment="1">
      <alignment horizontal="right"/>
    </xf>
    <xf numFmtId="0" fontId="70"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Fill="1" applyBorder="1" applyAlignment="1">
      <alignment horizontal="left" vertical="center" wrapText="1"/>
    </xf>
    <xf numFmtId="2" fontId="34" fillId="0" borderId="25" xfId="3" applyNumberFormat="1" applyFont="1" applyFill="1" applyBorder="1" applyAlignment="1">
      <alignment vertical="center"/>
    </xf>
    <xf numFmtId="43" fontId="33" fillId="0" borderId="0" xfId="0" applyNumberFormat="1" applyFont="1"/>
    <xf numFmtId="0" fontId="53" fillId="0" borderId="0" xfId="0" applyFont="1" applyBorder="1"/>
    <xf numFmtId="164" fontId="53" fillId="0" borderId="0" xfId="1" applyFont="1" applyBorder="1"/>
    <xf numFmtId="0" fontId="28" fillId="5" borderId="41" xfId="2" applyFont="1" applyFill="1" applyBorder="1" applyAlignment="1">
      <alignment horizontal="center" vertical="center"/>
    </xf>
    <xf numFmtId="0" fontId="28" fillId="5" borderId="21" xfId="2" applyFont="1" applyFill="1" applyBorder="1" applyAlignment="1">
      <alignment horizontal="center" vertical="center"/>
    </xf>
    <xf numFmtId="0" fontId="28" fillId="5" borderId="44" xfId="2" applyFont="1" applyFill="1" applyBorder="1" applyAlignment="1">
      <alignment horizontal="center" vertical="center"/>
    </xf>
    <xf numFmtId="0" fontId="28" fillId="5" borderId="45" xfId="2" applyFont="1" applyFill="1" applyBorder="1" applyAlignment="1">
      <alignment horizontal="center" vertical="center"/>
    </xf>
    <xf numFmtId="0" fontId="34" fillId="0" borderId="2" xfId="3" applyFont="1" applyFill="1" applyBorder="1" applyAlignment="1" applyProtection="1">
      <alignment vertical="center"/>
      <protection locked="0"/>
    </xf>
    <xf numFmtId="0" fontId="24" fillId="0" borderId="40" xfId="3" applyFont="1" applyFill="1" applyBorder="1" applyAlignment="1">
      <alignment vertical="center"/>
    </xf>
    <xf numFmtId="0" fontId="24" fillId="0" borderId="0" xfId="3" applyFont="1" applyFill="1" applyBorder="1" applyAlignment="1">
      <alignment vertical="center"/>
    </xf>
    <xf numFmtId="0" fontId="1" fillId="0" borderId="0" xfId="0" applyNumberFormat="1" applyFont="1"/>
    <xf numFmtId="164" fontId="43" fillId="0" borderId="0" xfId="3" applyNumberFormat="1" applyFont="1" applyFill="1" applyAlignment="1">
      <alignment horizontal="left" vertical="center"/>
    </xf>
    <xf numFmtId="0" fontId="43" fillId="8" borderId="20" xfId="3" applyFont="1" applyFill="1" applyBorder="1" applyAlignment="1">
      <alignment horizontal="left" vertical="center"/>
    </xf>
    <xf numFmtId="0" fontId="43" fillId="8" borderId="20" xfId="3" applyFont="1" applyFill="1" applyBorder="1" applyAlignment="1">
      <alignment vertical="center"/>
    </xf>
    <xf numFmtId="164" fontId="1" fillId="0" borderId="0" xfId="1" applyFont="1" applyFill="1"/>
    <xf numFmtId="164" fontId="33" fillId="0" borderId="0" xfId="1" applyFont="1" applyFill="1"/>
    <xf numFmtId="0" fontId="7" fillId="6" borderId="20" xfId="2" applyFill="1" applyBorder="1" applyAlignment="1">
      <alignment vertical="center"/>
    </xf>
    <xf numFmtId="0" fontId="7" fillId="6" borderId="20" xfId="2" applyFill="1" applyBorder="1" applyAlignment="1">
      <alignment vertical="center" wrapText="1"/>
    </xf>
    <xf numFmtId="167" fontId="7" fillId="0" borderId="0" xfId="2" applyNumberFormat="1" applyFill="1" applyAlignment="1">
      <alignment horizontal="left" vertical="center"/>
    </xf>
    <xf numFmtId="0" fontId="43" fillId="0" borderId="0" xfId="3" applyFont="1" applyFill="1" applyAlignment="1">
      <alignment horizontal="left" vertical="center" wrapText="1"/>
    </xf>
    <xf numFmtId="167" fontId="7" fillId="0" borderId="0" xfId="2" applyNumberFormat="1" applyFill="1" applyAlignment="1">
      <alignment horizontal="left" vertical="center" wrapText="1"/>
    </xf>
    <xf numFmtId="0" fontId="43" fillId="3" borderId="5" xfId="3" applyFont="1" applyFill="1" applyBorder="1" applyAlignment="1">
      <alignment horizontal="left" vertical="center" wrapText="1"/>
    </xf>
    <xf numFmtId="0" fontId="7" fillId="6" borderId="2" xfId="2" applyFill="1" applyBorder="1" applyAlignment="1">
      <alignment vertical="center" wrapText="1"/>
    </xf>
    <xf numFmtId="0" fontId="43" fillId="3" borderId="12" xfId="3" applyFont="1" applyFill="1" applyBorder="1" applyAlignment="1">
      <alignment horizontal="left" vertical="center" wrapText="1"/>
    </xf>
    <xf numFmtId="165" fontId="34" fillId="6" borderId="0" xfId="3" applyNumberFormat="1" applyFont="1" applyFill="1" applyBorder="1" applyAlignment="1">
      <alignment horizontal="left" vertical="center"/>
    </xf>
    <xf numFmtId="0" fontId="43" fillId="3" borderId="0" xfId="3" applyFont="1" applyFill="1" applyBorder="1" applyAlignment="1">
      <alignment horizontal="left" vertical="center" wrapText="1"/>
    </xf>
    <xf numFmtId="0" fontId="7" fillId="6" borderId="4" xfId="2" applyFill="1" applyBorder="1" applyAlignment="1">
      <alignment vertical="center"/>
    </xf>
    <xf numFmtId="0" fontId="53" fillId="3" borderId="24" xfId="3" applyFont="1" applyFill="1" applyBorder="1" applyAlignment="1">
      <alignment horizontal="left" vertical="center"/>
    </xf>
    <xf numFmtId="0" fontId="1" fillId="3" borderId="24" xfId="3" applyFont="1" applyFill="1" applyBorder="1" applyAlignment="1">
      <alignment horizontal="left" vertical="center" wrapText="1"/>
    </xf>
    <xf numFmtId="164" fontId="33" fillId="0" borderId="0" xfId="1" applyNumberFormat="1" applyFont="1"/>
    <xf numFmtId="164" fontId="1" fillId="0" borderId="0" xfId="1" applyNumberFormat="1" applyFont="1"/>
    <xf numFmtId="164" fontId="1" fillId="0" borderId="0" xfId="1" applyNumberFormat="1" applyFont="1" applyFill="1"/>
    <xf numFmtId="164" fontId="53" fillId="0" borderId="33" xfId="1" applyFont="1" applyBorder="1" applyAlignment="1">
      <alignment horizontal="left"/>
    </xf>
    <xf numFmtId="164" fontId="34" fillId="6" borderId="24" xfId="1" applyFont="1" applyFill="1" applyBorder="1" applyAlignment="1">
      <alignment vertical="center" wrapText="1"/>
    </xf>
    <xf numFmtId="0" fontId="1" fillId="3" borderId="24" xfId="3" applyFont="1" applyFill="1" applyBorder="1" applyAlignment="1">
      <alignment horizontal="left" vertical="center"/>
    </xf>
    <xf numFmtId="164" fontId="34" fillId="6" borderId="25" xfId="1" applyFont="1" applyFill="1" applyBorder="1" applyAlignment="1">
      <alignment vertical="center" wrapText="1"/>
    </xf>
    <xf numFmtId="1" fontId="34" fillId="6" borderId="24" xfId="3" applyNumberFormat="1" applyFont="1" applyFill="1" applyBorder="1" applyAlignment="1">
      <alignment vertical="center" wrapText="1"/>
    </xf>
    <xf numFmtId="0" fontId="1" fillId="0" borderId="46" xfId="0" applyFont="1" applyBorder="1" applyAlignment="1">
      <alignment horizontal="left" vertical="center"/>
    </xf>
    <xf numFmtId="0" fontId="1" fillId="4" borderId="46" xfId="3" applyFont="1" applyFill="1" applyBorder="1" applyAlignment="1">
      <alignment horizontal="left" vertical="center"/>
    </xf>
    <xf numFmtId="0" fontId="1" fillId="0" borderId="0" xfId="0" applyFont="1" applyFill="1"/>
    <xf numFmtId="164" fontId="1" fillId="0" borderId="0" xfId="1" applyFont="1" applyFill="1" applyAlignment="1">
      <alignment horizontal="right"/>
    </xf>
    <xf numFmtId="0" fontId="43" fillId="3" borderId="2" xfId="3" applyFont="1" applyFill="1" applyBorder="1" applyAlignment="1">
      <alignment horizontal="left" vertical="center" wrapText="1"/>
    </xf>
    <xf numFmtId="0" fontId="43" fillId="0" borderId="5" xfId="3" applyFont="1" applyFill="1" applyBorder="1" applyAlignment="1">
      <alignment horizontal="left" vertical="center" wrapText="1"/>
    </xf>
    <xf numFmtId="0" fontId="33" fillId="3" borderId="24" xfId="3" applyFont="1" applyFill="1" applyBorder="1" applyAlignment="1">
      <alignment horizontal="left" vertical="center"/>
    </xf>
    <xf numFmtId="14" fontId="1" fillId="6" borderId="0" xfId="3" applyNumberFormat="1" applyFont="1" applyFill="1" applyBorder="1" applyAlignment="1">
      <alignment horizontal="right" vertical="center"/>
    </xf>
    <xf numFmtId="0" fontId="34" fillId="0" borderId="3" xfId="3" applyFont="1" applyFill="1" applyBorder="1" applyAlignment="1" applyProtection="1">
      <alignment horizontal="left" vertical="center" wrapText="1" indent="4"/>
      <protection locked="0"/>
    </xf>
    <xf numFmtId="164" fontId="34" fillId="6" borderId="0" xfId="1" applyNumberFormat="1" applyFont="1" applyFill="1" applyBorder="1" applyAlignment="1">
      <alignment vertical="center"/>
    </xf>
    <xf numFmtId="0" fontId="7" fillId="6" borderId="24" xfId="2" applyFill="1" applyBorder="1" applyAlignment="1">
      <alignment vertical="center" wrapText="1"/>
    </xf>
    <xf numFmtId="0" fontId="53" fillId="3" borderId="24" xfId="3" applyFont="1" applyFill="1" applyBorder="1" applyAlignment="1">
      <alignment vertical="center" wrapText="1"/>
    </xf>
    <xf numFmtId="0" fontId="1" fillId="3" borderId="24" xfId="3" applyFont="1" applyFill="1" applyBorder="1" applyAlignment="1">
      <alignment horizontal="left" vertical="center" wrapText="1"/>
    </xf>
    <xf numFmtId="0" fontId="1" fillId="3" borderId="24" xfId="3" applyFont="1" applyFill="1" applyBorder="1" applyAlignment="1">
      <alignment horizontal="left" vertical="center" wrapText="1"/>
    </xf>
    <xf numFmtId="167" fontId="34" fillId="6" borderId="24" xfId="1" applyNumberFormat="1" applyFont="1" applyFill="1" applyBorder="1" applyAlignment="1">
      <alignment vertical="center" wrapText="1"/>
    </xf>
    <xf numFmtId="0" fontId="33" fillId="0" borderId="0" xfId="0" applyFont="1" applyFill="1"/>
    <xf numFmtId="0" fontId="53" fillId="3" borderId="24" xfId="3" applyFont="1" applyFill="1" applyBorder="1" applyAlignment="1">
      <alignment horizontal="left" vertical="center" wrapText="1"/>
    </xf>
    <xf numFmtId="0" fontId="53" fillId="3" borderId="24" xfId="3" applyFont="1" applyFill="1" applyBorder="1" applyAlignment="1">
      <alignment horizontal="left" wrapText="1"/>
    </xf>
    <xf numFmtId="0" fontId="35" fillId="0" borderId="0" xfId="3" applyFont="1" applyFill="1" applyBorder="1" applyAlignment="1">
      <alignment horizontal="left" vertical="center" wrapText="1"/>
    </xf>
    <xf numFmtId="0" fontId="49" fillId="5" borderId="0" xfId="2" applyFont="1" applyFill="1" applyBorder="1" applyAlignment="1">
      <alignment vertical="center"/>
    </xf>
    <xf numFmtId="0" fontId="28" fillId="5" borderId="16" xfId="2" applyFont="1" applyFill="1" applyBorder="1" applyAlignment="1">
      <alignment horizontal="center" vertical="center"/>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Border="1" applyAlignment="1">
      <alignment horizontal="left" vertical="center" wrapText="1" indent="2"/>
    </xf>
    <xf numFmtId="0" fontId="37" fillId="5" borderId="0" xfId="2" applyFont="1" applyFill="1" applyBorder="1" applyAlignment="1">
      <alignment vertical="center"/>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58" fillId="5" borderId="0" xfId="3" applyFont="1" applyFill="1" applyAlignment="1">
      <alignment horizontal="left" vertical="center"/>
    </xf>
    <xf numFmtId="0" fontId="36" fillId="5" borderId="0" xfId="3" applyFont="1" applyFill="1" applyBorder="1" applyAlignment="1">
      <alignment horizontal="left" vertical="center" wrapText="1" indent="3"/>
    </xf>
    <xf numFmtId="0" fontId="43" fillId="5" borderId="0" xfId="3" applyFont="1" applyFill="1" applyBorder="1" applyAlignment="1">
      <alignment horizontal="left" vertical="center" wrapText="1" indent="3"/>
    </xf>
    <xf numFmtId="0" fontId="24" fillId="0" borderId="42" xfId="3" applyFont="1" applyFill="1" applyBorder="1" applyAlignment="1">
      <alignment vertical="center"/>
    </xf>
    <xf numFmtId="0" fontId="24" fillId="0" borderId="43" xfId="3" applyFont="1" applyFill="1" applyBorder="1" applyAlignment="1">
      <alignment vertical="center"/>
    </xf>
    <xf numFmtId="0" fontId="35" fillId="0" borderId="39" xfId="3" applyFont="1" applyFill="1" applyBorder="1" applyAlignment="1">
      <alignment horizontal="left" vertical="center"/>
    </xf>
    <xf numFmtId="0" fontId="39" fillId="5" borderId="0" xfId="2" applyFont="1" applyFill="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28" fillId="5" borderId="41" xfId="2" applyFont="1" applyFill="1" applyBorder="1" applyAlignment="1">
      <alignment horizontal="center" vertical="center"/>
    </xf>
    <xf numFmtId="0" fontId="28" fillId="5" borderId="21" xfId="2" applyFont="1" applyFill="1" applyBorder="1" applyAlignment="1">
      <alignment horizontal="center" vertical="center"/>
    </xf>
    <xf numFmtId="0" fontId="28" fillId="5" borderId="44" xfId="2" applyFont="1" applyFill="1" applyBorder="1" applyAlignment="1">
      <alignment horizontal="center" vertical="center"/>
    </xf>
    <xf numFmtId="0" fontId="28" fillId="5" borderId="45" xfId="2" applyFont="1" applyFill="1" applyBorder="1" applyAlignment="1">
      <alignment horizontal="center" vertical="center"/>
    </xf>
    <xf numFmtId="0" fontId="51" fillId="5" borderId="0" xfId="2" applyFont="1" applyFill="1"/>
    <xf numFmtId="0" fontId="1" fillId="3" borderId="24" xfId="3" applyFont="1" applyFill="1" applyBorder="1" applyAlignment="1">
      <alignment horizontal="center" vertical="center" wrapText="1"/>
    </xf>
    <xf numFmtId="0" fontId="1" fillId="3" borderId="25" xfId="3" applyFont="1" applyFill="1" applyBorder="1" applyAlignment="1">
      <alignment horizontal="center" vertical="center" wrapText="1"/>
    </xf>
    <xf numFmtId="0" fontId="1" fillId="3" borderId="0" xfId="3" applyFont="1" applyFill="1" applyBorder="1" applyAlignment="1">
      <alignment horizontal="left" vertical="center" wrapText="1"/>
    </xf>
    <xf numFmtId="0" fontId="1" fillId="3" borderId="24" xfId="3" applyFont="1" applyFill="1" applyBorder="1" applyAlignment="1">
      <alignment horizontal="left" vertical="center" wrapText="1"/>
    </xf>
    <xf numFmtId="0" fontId="43" fillId="5" borderId="0" xfId="3" applyFont="1" applyFill="1" applyBorder="1" applyAlignment="1">
      <alignment vertical="center" wrapText="1"/>
    </xf>
    <xf numFmtId="0" fontId="1" fillId="3" borderId="23" xfId="3" applyFont="1" applyFill="1" applyBorder="1" applyAlignment="1">
      <alignment horizontal="left" vertical="center" wrapText="1"/>
    </xf>
    <xf numFmtId="0" fontId="1" fillId="3" borderId="25" xfId="3" applyFont="1" applyFill="1" applyBorder="1" applyAlignment="1">
      <alignment horizontal="left" vertical="center" wrapText="1"/>
    </xf>
    <xf numFmtId="0" fontId="33" fillId="3" borderId="24" xfId="3" applyFont="1" applyFill="1" applyBorder="1" applyAlignment="1">
      <alignment horizontal="left" vertical="center"/>
    </xf>
    <xf numFmtId="0" fontId="33" fillId="3" borderId="25" xfId="3" applyFont="1" applyFill="1" applyBorder="1" applyAlignment="1">
      <alignment horizontal="left" vertical="center"/>
    </xf>
    <xf numFmtId="0" fontId="16" fillId="5" borderId="0" xfId="3" applyFont="1" applyFill="1" applyBorder="1" applyAlignment="1">
      <alignment vertical="center"/>
    </xf>
    <xf numFmtId="0" fontId="52" fillId="5" borderId="0" xfId="3" applyFont="1" applyFill="1" applyBorder="1" applyAlignment="1">
      <alignment horizontal="left" vertical="center"/>
    </xf>
    <xf numFmtId="0" fontId="43" fillId="0" borderId="0" xfId="3" applyFont="1" applyFill="1" applyBorder="1" applyAlignment="1">
      <alignment horizontal="left" vertical="center"/>
    </xf>
    <xf numFmtId="0" fontId="25" fillId="6" borderId="0" xfId="3" applyFont="1" applyFill="1" applyBorder="1" applyAlignment="1">
      <alignment vertical="center"/>
    </xf>
    <xf numFmtId="0" fontId="43" fillId="9" borderId="0" xfId="3" applyNumberFormat="1" applyFont="1" applyFill="1" applyBorder="1" applyAlignment="1">
      <alignment vertical="center"/>
    </xf>
    <xf numFmtId="0" fontId="54" fillId="7" borderId="30" xfId="3" applyNumberFormat="1" applyFont="1" applyFill="1" applyBorder="1" applyAlignment="1">
      <alignment horizontal="left" vertical="center"/>
    </xf>
    <xf numFmtId="0" fontId="54" fillId="7" borderId="0" xfId="3" applyNumberFormat="1" applyFont="1" applyFill="1" applyBorder="1" applyAlignment="1">
      <alignment horizontal="left" vertical="center"/>
    </xf>
    <xf numFmtId="0" fontId="60" fillId="6" borderId="0" xfId="2" applyFont="1" applyFill="1" applyBorder="1" applyAlignment="1">
      <alignment horizontal="left" vertical="center" wrapText="1"/>
    </xf>
    <xf numFmtId="0" fontId="60" fillId="6" borderId="3" xfId="2" applyFont="1" applyFill="1" applyBorder="1" applyAlignment="1">
      <alignment horizontal="left" vertical="center" wrapText="1"/>
    </xf>
    <xf numFmtId="0" fontId="51" fillId="0" borderId="0" xfId="2" applyFont="1" applyFill="1" applyBorder="1" applyAlignment="1">
      <alignment horizontal="left" vertical="center" wrapText="1"/>
    </xf>
    <xf numFmtId="0" fontId="51" fillId="5" borderId="0" xfId="2" applyFont="1" applyFill="1" applyBorder="1" applyAlignment="1">
      <alignment horizontal="left" vertical="center" wrapText="1"/>
    </xf>
    <xf numFmtId="0" fontId="51" fillId="5" borderId="3" xfId="2" applyFont="1" applyFill="1" applyBorder="1" applyAlignment="1">
      <alignment horizontal="left" vertical="center" wrapText="1"/>
    </xf>
    <xf numFmtId="0" fontId="58" fillId="5" borderId="0" xfId="0" applyFont="1" applyFill="1" applyAlignment="1">
      <alignment vertical="center" wrapText="1"/>
    </xf>
    <xf numFmtId="0" fontId="43" fillId="5" borderId="0" xfId="0" applyFont="1" applyFill="1" applyAlignment="1">
      <alignment horizontal="left" vertical="center" wrapText="1"/>
    </xf>
    <xf numFmtId="0" fontId="43" fillId="5" borderId="0" xfId="0" applyFont="1" applyFill="1" applyAlignment="1">
      <alignment horizontal="left" vertical="center" wrapText="1" indent="3"/>
    </xf>
    <xf numFmtId="0" fontId="36" fillId="5" borderId="0" xfId="3" applyFont="1" applyFill="1" applyAlignment="1">
      <alignment horizontal="left" vertical="center" wrapText="1" indent="3"/>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Border="1" applyAlignment="1">
      <alignment vertical="center"/>
    </xf>
    <xf numFmtId="0" fontId="41" fillId="5" borderId="0" xfId="3" applyFont="1" applyFill="1" applyBorder="1" applyAlignment="1">
      <alignment horizontal="left" vertical="center" indent="1"/>
    </xf>
    <xf numFmtId="0" fontId="43" fillId="5" borderId="0" xfId="3" applyFont="1" applyFill="1" applyBorder="1" applyAlignment="1">
      <alignment horizontal="left" vertical="center" indent="1"/>
    </xf>
    <xf numFmtId="0" fontId="24" fillId="0" borderId="2" xfId="3" applyFont="1" applyFill="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22" fillId="0" borderId="0" xfId="0" applyFont="1"/>
    <xf numFmtId="0" fontId="27" fillId="5" borderId="0" xfId="0" applyFont="1" applyFill="1" applyBorder="1" applyAlignment="1">
      <alignment vertical="center"/>
    </xf>
    <xf numFmtId="0" fontId="24" fillId="0" borderId="0" xfId="3" applyFont="1" applyFill="1" applyBorder="1" applyAlignment="1">
      <alignment vertical="center"/>
    </xf>
    <xf numFmtId="0" fontId="24" fillId="0" borderId="40" xfId="3" applyFont="1" applyFill="1" applyBorder="1" applyAlignment="1">
      <alignment vertical="center"/>
    </xf>
  </cellXfs>
  <cellStyles count="10">
    <cellStyle name="Comma" xfId="1" builtinId="3"/>
    <cellStyle name="Explanatory Text" xfId="5" builtinId="53"/>
    <cellStyle name="Hyperlink" xfId="2" builtinId="8"/>
    <cellStyle name="Hyperlink 2" xfId="4" xr:uid="{00000000-0005-0000-0000-000003000000}"/>
    <cellStyle name="Millares 2" xfId="9" xr:uid="{00000000-0005-0000-0000-000004000000}"/>
    <cellStyle name="Normal" xfId="0" builtinId="0"/>
    <cellStyle name="Normal 2" xfId="3" xr:uid="{00000000-0005-0000-0000-000006000000}"/>
    <cellStyle name="Normal 4" xfId="8" xr:uid="{00000000-0005-0000-0000-000007000000}"/>
    <cellStyle name="Percent" xfId="6" builtinId="5"/>
    <cellStyle name="pvtRow" xfId="7" xr:uid="{00000000-0005-0000-0000-000009000000}"/>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88FBB"/>
      <color rgb="FF165B89"/>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826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1429" y="0"/>
          <a:ext cx="25663071"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27</xdr:row>
      <xdr:rowOff>0</xdr:rowOff>
    </xdr:from>
    <xdr:to>
      <xdr:col>18</xdr:col>
      <xdr:colOff>372026</xdr:colOff>
      <xdr:row>72</xdr:row>
      <xdr:rowOff>112639</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Catherine Greene" id="{ABAADE6D-DD29-4A75-AEA4-511F4F4CDFD4}" userId="S::CGreene@eiti.org::d603976c-7a69-423a-9900-f1475eed63d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6:I51" totalsRowShown="0" headerRowDxfId="100" dataDxfId="99" tableBorderDxfId="98" headerRowCellStyle="Normal 2">
  <autoFilter ref="B26:I51" xr:uid="{00000000-0009-0000-0100-000009000000}"/>
  <tableColumns count="8">
    <tableColumn id="1" xr3:uid="{00000000-0010-0000-0000-000001000000}" name="Nombre completo de la empresa" dataDxfId="97"/>
    <tableColumn id="7" xr3:uid="{00000000-0010-0000-0000-000007000000}" name="Tipo de compañía" dataDxfId="96" dataCellStyle="Normal 2"/>
    <tableColumn id="2" xr3:uid="{00000000-0010-0000-0000-000002000000}" name="Número identificatorio de la empresa" dataDxfId="95"/>
    <tableColumn id="5" xr3:uid="{00000000-0010-0000-0000-000005000000}" name="Sector" dataDxfId="94" dataCellStyle="Normal 2"/>
    <tableColumn id="3" xr3:uid="{00000000-0010-0000-0000-000003000000}" name="Productos básicos (separados por comas)" dataDxfId="93" dataCellStyle="Normal 2"/>
    <tableColumn id="4" xr3:uid="{00000000-0010-0000-0000-000004000000}" name="Listado bursátil o sitio web de la empresa " dataDxfId="92"/>
    <tableColumn id="8" xr3:uid="{00000000-0010-0000-0000-000008000000}" name="Estado financiero auditado (o balance general, flujo de efectivo, estado de resultados, si no se dispone de aquél)" dataDxfId="91"/>
    <tableColumn id="6" xr3:uid="{00000000-0010-0000-0000-000006000000}" name="Informe de pagos a gobiernos" dataDxfId="90">
      <calculatedColumnFormula>SUMIF(Table10[Empresa],Companies[[#This Row],[Nombre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54:J70" totalsRowShown="0" headerRowDxfId="89" dataDxfId="88" tableBorderDxfId="87" headerRowCellStyle="Normal 2">
  <autoFilter ref="B54:J70" xr:uid="{00000000-0009-0000-0100-00000E000000}"/>
  <tableColumns count="9">
    <tableColumn id="1" xr3:uid="{00000000-0010-0000-0100-000001000000}" name="Nombre completo del proyecto" dataDxfId="86"/>
    <tableColumn id="2" xr3:uid="{00000000-0010-0000-0100-000002000000}" name="Número(s) de referencia del acuerdo legal: contrato, licencia, arrendamiento, concesión, ..." dataDxfId="85"/>
    <tableColumn id="3" xr3:uid="{00000000-0010-0000-0100-000003000000}" name="Empresas afiliadas, comenzando por la Administradora" dataDxfId="84"/>
    <tableColumn id="5" xr3:uid="{00000000-0010-0000-0100-000005000000}" name="Productos básicos (un producto/fila)" dataDxfId="83" dataCellStyle="Normal 2"/>
    <tableColumn id="6" xr3:uid="{00000000-0010-0000-0100-000006000000}" name="Estado" dataDxfId="82"/>
    <tableColumn id="7" xr3:uid="{00000000-0010-0000-0100-000007000000}" name="Producción (volumen)" dataDxfId="81"/>
    <tableColumn id="8" xr3:uid="{00000000-0010-0000-0100-000008000000}" name="Unidad" dataDxfId="80"/>
    <tableColumn id="9" xr3:uid="{00000000-0010-0000-0100-000009000000}" name="Producción (valor)" dataDxfId="79" dataCellStyle="Normal 2"/>
    <tableColumn id="10" xr3:uid="{00000000-0010-0000-0100-00000A000000}"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0" totalsRowShown="0" headerRowDxfId="77" dataDxfId="76" tableBorderDxfId="75" headerRowCellStyle="Normal 2">
  <autoFilter ref="B14:E20" xr:uid="{00000000-0009-0000-0100-00000B000000}"/>
  <tableColumns count="4">
    <tableColumn id="1" xr3:uid="{00000000-0010-0000-0200-000001000000}" name="Nombre completo del organismo" dataDxfId="74"/>
    <tableColumn id="4" xr3:uid="{00000000-0010-0000-0200-000004000000}" name="Tipo de organismo" dataDxfId="73" dataCellStyle="Normal 2"/>
    <tableColumn id="2" xr3:uid="{00000000-0010-0000-0200-000002000000}" name="Número identificatorio (si corresponde)" dataDxfId="72"/>
    <tableColumn id="3" xr3:uid="{00000000-0010-0000-0200-000003000000}"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0" totalsRowShown="0" headerRowDxfId="70" dataDxfId="69">
  <autoFilter ref="B21:K50" xr:uid="{00000000-0009-0000-0100-000006000000}"/>
  <sortState xmlns:xlrd2="http://schemas.microsoft.com/office/spreadsheetml/2017/richdata2" ref="B22:K50">
    <sortCondition descending="1" ref="J21:J50"/>
  </sortState>
  <tableColumns count="10">
    <tableColumn id="8" xr3:uid="{00000000-0010-0000-0300-000008000000}" name="GFS Level 1" dataDxfId="68">
      <calculatedColumnFormula>IFERROR(VLOOKUP(Government_revenues_table[[#This Row],[Clasificación según EFP]],Table6_GFS_codes_classification[],COLUMNS($F:F)+3,FALSE),"Do not enter data")</calculatedColumnFormula>
    </tableColumn>
    <tableColumn id="9" xr3:uid="{00000000-0010-0000-0300-000009000000}" name="GFS Level 2" dataDxfId="67">
      <calculatedColumnFormula>IFERROR(VLOOKUP(Government_revenues_table[[#This Row],[Clasificación según EFP]],Table6_GFS_codes_classification[],COLUMNS($F:G)+3,FALSE),"Do not enter data")</calculatedColumnFormula>
    </tableColumn>
    <tableColumn id="10" xr3:uid="{00000000-0010-0000-0300-00000A000000}" name="GFS Level 3" dataDxfId="66">
      <calculatedColumnFormula>IFERROR(VLOOKUP(Government_revenues_table[[#This Row],[Clasificación según EFP]],Table6_GFS_codes_classification[],COLUMNS($F:H)+3,FALSE),"Do not enter data")</calculatedColumnFormula>
    </tableColumn>
    <tableColumn id="7" xr3:uid="{00000000-0010-0000-0300-000007000000}" name="GFS Level 4" dataDxfId="65">
      <calculatedColumnFormula>IFERROR(VLOOKUP(Government_revenues_table[[#This Row],[Clasificación según EFP]],Table6_GFS_codes_classification[],COLUMNS($F:I)+3,FALSE),"Do not enter data")</calculatedColumnFormula>
    </tableColumn>
    <tableColumn id="1" xr3:uid="{00000000-0010-0000-0300-000001000000}" name="Clasificación según EFP" dataDxfId="64"/>
    <tableColumn id="11" xr3:uid="{00000000-0010-0000-0300-00000B000000}" name="Sector" dataDxfId="63"/>
    <tableColumn id="3" xr3:uid="{00000000-0010-0000-0300-000003000000}" name="Denominación del flujo de ingresos" dataDxfId="62"/>
    <tableColumn id="4" xr3:uid="{00000000-0010-0000-0300-000004000000}" name="Entidad gubernamental" dataDxfId="61"/>
    <tableColumn id="5" xr3:uid="{00000000-0010-0000-0300-000005000000}" name="Valor de ingresos" dataDxfId="60"/>
    <tableColumn id="2" xr3:uid="{00000000-0010-0000-0300-000002000000}"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43" totalsRowShown="0" headerRowDxfId="58" dataDxfId="57">
  <autoFilter ref="B14:N143"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Empresa" dataDxfId="55"/>
    <tableColumn id="3" xr3:uid="{00000000-0010-0000-0400-000003000000}" name="Entidad gubernamental" dataDxfId="54"/>
    <tableColumn id="4" xr3:uid="{00000000-0010-0000-0400-000004000000}" name="Denominación del flujo de ingresos" dataDxfId="53"/>
    <tableColumn id="5" xr3:uid="{00000000-0010-0000-0400-000005000000}" name="Se recauda sobre el proyecto (S/N)" dataDxfId="52"/>
    <tableColumn id="6" xr3:uid="{00000000-0010-0000-0400-000006000000}" name="Se informa por proyecto (S/N)" dataDxfId="51"/>
    <tableColumn id="2" xr3:uid="{00000000-0010-0000-0400-000002000000}" name="Nombre del proyecto" dataDxfId="50"/>
    <tableColumn id="13" xr3:uid="{00000000-0010-0000-0400-00000D000000}" name="Moneda de la información" dataDxfId="49"/>
    <tableColumn id="14" xr3:uid="{00000000-0010-0000-0400-00000E000000}" name="Valor de ingresos" dataDxfId="48"/>
    <tableColumn id="18" xr3:uid="{00000000-0010-0000-0400-000012000000}" name="Pago realizado en especie (S/N)" dataDxfId="47"/>
    <tableColumn id="8" xr3:uid="{00000000-0010-0000-0400-000008000000}" name="Volumen en especie (si corresponde)" dataDxfId="46"/>
    <tableColumn id="9" xr3:uid="{00000000-0010-0000-0400-000009000000}" name="Unidad (si corresponde)" dataDxfId="45"/>
    <tableColumn id="10" xr3:uid="{00000000-0010-0000-0400-00000A000000}" name="Comentario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4" dT="2021-01-25T19:22:27.35" personId="{ABAADE6D-DD29-4A75-AEA4-511F4F4CDFD4}" id="{628E4464-8531-4136-8142-47961D99435F}">
    <text>Shall it include also reference to "project" definition</text>
  </threadedComment>
  <threadedComment ref="H104" dT="2021-02-12T12:20:32.45" personId="{ABAADE6D-DD29-4A75-AEA4-511F4F4CDFD4}" id="{206D1CF1-2787-4BDB-8E86-AD9853E3E8E4}" parentId="{628E4464-8531-4136-8142-47961D99435F}">
    <text>Minute#9 of MSG has the definition of "project" (p.9-10): “se aprueba por unanimidad que los flujos se informen por CUIT salvo para el caso de las regalías hidrocarburíferas offshore, en las que se va a desagregar por producto, empresa y yacimiento o área concesionada, y para los cánones de esas mismas áreas, que serán divulgados por empresa y por área o yacimiento" https://www.argentina.gob.ar/sites/default/files/acta_ndeg9._reunion_gmp_1_y_6.10.20_completa_con_anexo_i.pdf</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rgentina.gob.ar/sites/default/files/informe_de_alcance_materialidad_y_divulgacion_sistematica_0.pdf" TargetMode="External"/><Relationship Id="rId3" Type="http://schemas.openxmlformats.org/officeDocument/2006/relationships/hyperlink" Target="mailto:data@eiti.org" TargetMode="External"/><Relationship Id="rId7" Type="http://schemas.openxmlformats.org/officeDocument/2006/relationships/hyperlink" Target="https://www.argentina.gob.ar/produccion/eiti"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www.argentina.gob.ar/produccion/energia/eiti/Informes"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www.bcra.gob.ar/PublicacionesEstadisticas/Tipos_de_cambios.asp"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sjdondo@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microsoft.com/office/2017/10/relationships/threadedComment" Target="../threadedComments/threadedComment1.xm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comments" Target="../comments1.xm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3.3.informe_expo_metales.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vmlDrawing" Target="../drawings/vmlDrawing1.vm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printerSettings" Target="../printerSettings/printerSettings3.bin"/><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www.argentina.gob.ar/prooduccion/grupo-multiparticipe/acta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r.livent.com/financials-and-filings/sec-filings/default.aspx"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s://live.euronext.com/en/product/equities/GB00B03MLX29-XAMS/company-information%20/" TargetMode="External"/><Relationship Id="rId12" Type="http://schemas.openxmlformats.org/officeDocument/2006/relationships/hyperlink" Target="https://www.sec.gov/cgi-bin/browse-edgar?action=%20%20%20getcompany&amp;CIK=0000904851&amp;owner=include&amp;count=40&amp;hidefilings=0"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s://www.sec.gov/cgi-bin/browse-edgar?CIK=34088&amp;owner=exclude" TargetMode="External"/><Relationship Id="rId11" Type="http://schemas.openxmlformats.org/officeDocument/2006/relationships/hyperlink" Target="https://www.sec.gov/cgi-bin/browse-%20edgar?CIK=34088&amp;owner=exclude" TargetMode="External"/><Relationship Id="rId5" Type="http://schemas.openxmlformats.org/officeDocument/2006/relationships/hyperlink" Target="https://www.sec.gov/cgi-bin/browse-edgar?CIK=CVX&amp;amp;Find=Search&amp;amp;owner=exclude&amp;amp;action=getcompany" TargetMode="External"/><Relationship Id="rId15" Type="http://schemas.openxmlformats.org/officeDocument/2006/relationships/table" Target="../tables/table2.xml"/><Relationship Id="rId10" Type="http://schemas.openxmlformats.org/officeDocument/2006/relationships/hyperlink" Target="https://www2.asx.com.au/markets/company/ore" TargetMode="External"/><Relationship Id="rId4" Type="http://schemas.openxmlformats.org/officeDocument/2006/relationships/hyperlink" Target="https://www.bmv.com.mx/es/emisoras/informacionfinanciera/VISTA-32700-CGEN_CAPIT%20/" TargetMode="External"/><Relationship Id="rId9" Type="http://schemas.openxmlformats.org/officeDocument/2006/relationships/hyperlink" Target="https://money.tmx.com/en/quote/PGDC/financials&#8208;filings"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eiti.org/es/documento/plantilla-datos-resumidos-del-eiti"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43" zoomScaleNormal="100" workbookViewId="0"/>
  </sheetViews>
  <sheetFormatPr defaultColWidth="4" defaultRowHeight="24" customHeight="1" x14ac:dyDescent="0.35"/>
  <cols>
    <col min="1" max="1" width="4" style="26"/>
    <col min="2" max="2" width="4" style="26" hidden="1" customWidth="1"/>
    <col min="3" max="3" width="76.453125" style="26" customWidth="1"/>
    <col min="4" max="4" width="2.81640625" style="26" customWidth="1"/>
    <col min="5" max="5" width="56.1796875" style="26" customWidth="1"/>
    <col min="6" max="6" width="2.81640625" style="26" customWidth="1"/>
    <col min="7" max="7" width="50.453125" style="26" customWidth="1"/>
    <col min="8" max="16384" width="4" style="26"/>
  </cols>
  <sheetData>
    <row r="1" spans="2:7" ht="15.75" customHeight="1" x14ac:dyDescent="0.35">
      <c r="C1" s="27"/>
    </row>
    <row r="2" spans="2:7" ht="15" x14ac:dyDescent="0.35">
      <c r="C2" s="28"/>
      <c r="E2" s="28"/>
    </row>
    <row r="3" spans="2:7" ht="15" x14ac:dyDescent="0.35">
      <c r="B3" s="28"/>
      <c r="C3" s="28"/>
      <c r="E3" s="29"/>
      <c r="G3" s="29"/>
    </row>
    <row r="4" spans="2:7" ht="15" x14ac:dyDescent="0.35">
      <c r="B4" s="28"/>
      <c r="C4" s="28"/>
      <c r="E4" s="239" t="s">
        <v>1463</v>
      </c>
      <c r="F4" s="226"/>
      <c r="G4" s="297">
        <v>44186</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48"/>
      <c r="D9" s="49"/>
      <c r="E9" s="49"/>
      <c r="F9" s="50"/>
      <c r="G9" s="50"/>
    </row>
    <row r="10" spans="2:7" ht="22.5" x14ac:dyDescent="0.35">
      <c r="B10" s="28"/>
      <c r="C10" s="235" t="s">
        <v>1443</v>
      </c>
      <c r="D10" s="51"/>
      <c r="E10" s="51"/>
      <c r="F10" s="50"/>
      <c r="G10" s="50"/>
    </row>
    <row r="11" spans="2:7" ht="15" x14ac:dyDescent="0.35">
      <c r="B11" s="28"/>
      <c r="C11" s="52" t="s">
        <v>1444</v>
      </c>
      <c r="D11" s="53"/>
      <c r="E11" s="53"/>
      <c r="F11" s="50"/>
      <c r="G11" s="50"/>
    </row>
    <row r="12" spans="2:7" ht="15" x14ac:dyDescent="0.35">
      <c r="B12" s="28"/>
      <c r="C12" s="48"/>
      <c r="D12" s="49"/>
      <c r="E12" s="49"/>
      <c r="F12" s="50"/>
      <c r="G12" s="50"/>
    </row>
    <row r="13" spans="2:7" ht="15" x14ac:dyDescent="0.35">
      <c r="B13" s="28"/>
      <c r="C13" s="54" t="s">
        <v>1441</v>
      </c>
      <c r="D13" s="230"/>
      <c r="E13" s="230"/>
      <c r="F13" s="50"/>
      <c r="G13" s="50"/>
    </row>
    <row r="14" spans="2:7" ht="15" customHeight="1" x14ac:dyDescent="0.35">
      <c r="B14" s="28"/>
      <c r="C14" s="314" t="s">
        <v>1442</v>
      </c>
      <c r="D14" s="314"/>
      <c r="E14" s="314"/>
      <c r="F14" s="50"/>
      <c r="G14" s="50"/>
    </row>
    <row r="15" spans="2:7" ht="15" x14ac:dyDescent="0.35">
      <c r="B15" s="28"/>
      <c r="C15" s="55"/>
      <c r="D15" s="55"/>
      <c r="E15" s="55"/>
      <c r="F15" s="50"/>
      <c r="G15" s="50"/>
    </row>
    <row r="16" spans="2:7" ht="15" x14ac:dyDescent="0.35">
      <c r="B16" s="28"/>
      <c r="C16" s="56" t="s">
        <v>1436</v>
      </c>
      <c r="D16" s="57"/>
      <c r="E16" s="57"/>
      <c r="F16" s="50"/>
      <c r="G16" s="50"/>
    </row>
    <row r="17" spans="2:7" ht="15" x14ac:dyDescent="0.35">
      <c r="B17" s="28"/>
      <c r="C17" s="58" t="s">
        <v>1437</v>
      </c>
      <c r="D17" s="57"/>
      <c r="E17" s="57"/>
      <c r="F17" s="50"/>
      <c r="G17" s="50"/>
    </row>
    <row r="18" spans="2:7" ht="15" x14ac:dyDescent="0.35">
      <c r="B18" s="28"/>
      <c r="C18" s="58" t="s">
        <v>1438</v>
      </c>
      <c r="D18" s="57"/>
      <c r="E18" s="57"/>
      <c r="F18" s="50"/>
      <c r="G18" s="50"/>
    </row>
    <row r="19" spans="2:7" ht="15" x14ac:dyDescent="0.35">
      <c r="B19" s="28"/>
      <c r="C19" s="315" t="s">
        <v>1439</v>
      </c>
      <c r="D19" s="315"/>
      <c r="E19" s="315"/>
      <c r="F19" s="50"/>
      <c r="G19" s="50"/>
    </row>
    <row r="20" spans="2:7" ht="32.25" customHeight="1" x14ac:dyDescent="0.35">
      <c r="B20" s="28"/>
      <c r="C20" s="313" t="s">
        <v>1440</v>
      </c>
      <c r="D20" s="313"/>
      <c r="E20" s="313"/>
      <c r="F20" s="50"/>
      <c r="G20" s="50"/>
    </row>
    <row r="21" spans="2:7" ht="15" x14ac:dyDescent="0.35">
      <c r="B21" s="28"/>
      <c r="C21" s="57"/>
      <c r="D21" s="57"/>
      <c r="E21" s="57"/>
      <c r="F21" s="50"/>
      <c r="G21" s="50"/>
    </row>
    <row r="22" spans="2:7" ht="15" x14ac:dyDescent="0.35">
      <c r="B22" s="28"/>
      <c r="C22" s="56" t="s">
        <v>1435</v>
      </c>
      <c r="D22" s="58"/>
      <c r="E22" s="58"/>
      <c r="F22" s="50"/>
      <c r="G22" s="50"/>
    </row>
    <row r="23" spans="2:7" ht="15" x14ac:dyDescent="0.35">
      <c r="B23" s="28"/>
      <c r="C23" s="58"/>
      <c r="D23" s="58"/>
      <c r="E23" s="58"/>
      <c r="F23" s="50"/>
      <c r="G23" s="50"/>
    </row>
    <row r="24" spans="2:7" ht="15" x14ac:dyDescent="0.35">
      <c r="B24" s="28"/>
      <c r="C24" s="59"/>
      <c r="D24" s="51"/>
      <c r="E24" s="51"/>
      <c r="F24" s="50"/>
      <c r="G24" s="50"/>
    </row>
    <row r="25" spans="2:7" ht="15" x14ac:dyDescent="0.35">
      <c r="B25" s="28"/>
      <c r="C25" s="60" t="s">
        <v>1434</v>
      </c>
      <c r="D25" s="51"/>
      <c r="E25" s="51"/>
      <c r="F25" s="50"/>
      <c r="G25" s="50"/>
    </row>
    <row r="26" spans="2:7" ht="15" x14ac:dyDescent="0.35">
      <c r="B26" s="28"/>
      <c r="C26" s="61"/>
      <c r="D26" s="51"/>
      <c r="E26" s="51"/>
      <c r="F26" s="50"/>
      <c r="G26" s="50"/>
    </row>
    <row r="27" spans="2:7" ht="15" x14ac:dyDescent="0.35">
      <c r="B27" s="28"/>
      <c r="C27" s="62" t="s">
        <v>1429</v>
      </c>
      <c r="D27" s="238"/>
      <c r="E27" s="238"/>
      <c r="F27" s="50"/>
      <c r="G27" s="50"/>
    </row>
    <row r="28" spans="2:7" ht="15" x14ac:dyDescent="0.35">
      <c r="B28" s="28"/>
      <c r="C28" s="62" t="s">
        <v>1430</v>
      </c>
      <c r="D28" s="238"/>
      <c r="E28" s="238"/>
      <c r="F28" s="50"/>
      <c r="G28" s="50"/>
    </row>
    <row r="29" spans="2:7" ht="15" x14ac:dyDescent="0.35">
      <c r="B29" s="28"/>
      <c r="C29" s="62" t="s">
        <v>1431</v>
      </c>
      <c r="D29" s="238"/>
      <c r="E29" s="238"/>
      <c r="F29" s="50"/>
      <c r="G29" s="50"/>
    </row>
    <row r="30" spans="2:7" ht="15" x14ac:dyDescent="0.35">
      <c r="B30" s="28"/>
      <c r="C30" s="62" t="s">
        <v>1432</v>
      </c>
      <c r="D30" s="238"/>
      <c r="E30" s="238"/>
      <c r="F30" s="50"/>
      <c r="G30" s="50"/>
    </row>
    <row r="31" spans="2:7" ht="15" x14ac:dyDescent="0.35">
      <c r="B31" s="28"/>
      <c r="C31" s="62" t="s">
        <v>1433</v>
      </c>
      <c r="D31" s="238"/>
      <c r="E31" s="238"/>
      <c r="F31" s="50"/>
      <c r="G31" s="50"/>
    </row>
    <row r="32" spans="2:7" ht="15" x14ac:dyDescent="0.35">
      <c r="B32" s="28"/>
      <c r="C32" s="59"/>
      <c r="D32" s="59"/>
      <c r="E32" s="59"/>
      <c r="F32" s="50"/>
      <c r="G32" s="50"/>
    </row>
    <row r="33" spans="2:7" ht="15" x14ac:dyDescent="0.35">
      <c r="B33" s="28"/>
      <c r="C33" s="309" t="s">
        <v>1428</v>
      </c>
      <c r="D33" s="309"/>
      <c r="E33" s="309"/>
      <c r="F33" s="309"/>
      <c r="G33" s="309"/>
    </row>
    <row r="34" spans="2:7" s="30" customFormat="1" ht="15" x14ac:dyDescent="0.4">
      <c r="B34" s="31"/>
      <c r="C34" s="32"/>
      <c r="D34" s="32"/>
      <c r="E34" s="33"/>
      <c r="F34" s="31"/>
      <c r="G34" s="31"/>
    </row>
    <row r="35" spans="2:7" ht="30" x14ac:dyDescent="0.35">
      <c r="B35" s="28"/>
      <c r="C35" s="63" t="s">
        <v>1445</v>
      </c>
      <c r="E35" s="228" t="s">
        <v>1446</v>
      </c>
      <c r="G35" s="34" t="s">
        <v>1447</v>
      </c>
    </row>
    <row r="36" spans="2:7" s="30" customFormat="1" ht="15" x14ac:dyDescent="0.35">
      <c r="B36" s="31"/>
      <c r="C36" s="35"/>
      <c r="E36" s="35"/>
      <c r="G36" s="35"/>
    </row>
    <row r="37" spans="2:7" ht="15" x14ac:dyDescent="0.4">
      <c r="B37" s="28"/>
      <c r="C37" s="56" t="s">
        <v>1448</v>
      </c>
      <c r="D37" s="59"/>
      <c r="E37" s="64"/>
      <c r="F37" s="50"/>
      <c r="G37" s="50"/>
    </row>
    <row r="38" spans="2:7" ht="15" x14ac:dyDescent="0.4">
      <c r="B38" s="28"/>
      <c r="C38" s="36"/>
      <c r="D38" s="36"/>
      <c r="E38" s="37"/>
      <c r="F38" s="28"/>
      <c r="G38" s="28"/>
    </row>
    <row r="40" spans="2:7" ht="15.75" customHeight="1" x14ac:dyDescent="0.35">
      <c r="B40" s="28"/>
      <c r="C40" s="65" t="s">
        <v>1449</v>
      </c>
      <c r="D40" s="38"/>
      <c r="E40" s="68" t="s">
        <v>1454</v>
      </c>
      <c r="F40" s="69"/>
      <c r="G40" s="70"/>
    </row>
    <row r="41" spans="2:7" ht="43.5" customHeight="1" x14ac:dyDescent="0.35">
      <c r="B41" s="28"/>
      <c r="C41" s="66" t="s">
        <v>1450</v>
      </c>
      <c r="D41" s="38"/>
      <c r="E41" s="71" t="s">
        <v>1455</v>
      </c>
      <c r="F41" s="232"/>
      <c r="G41" s="72"/>
    </row>
    <row r="42" spans="2:7" ht="31.5" customHeight="1" x14ac:dyDescent="0.35">
      <c r="B42" s="28"/>
      <c r="C42" s="66" t="s">
        <v>1451</v>
      </c>
      <c r="D42" s="38"/>
      <c r="E42" s="73" t="s">
        <v>1456</v>
      </c>
      <c r="F42" s="232"/>
      <c r="G42" s="72"/>
    </row>
    <row r="43" spans="2:7" ht="24" customHeight="1" x14ac:dyDescent="0.35">
      <c r="B43" s="28"/>
      <c r="C43" s="66" t="s">
        <v>1452</v>
      </c>
      <c r="D43" s="38"/>
      <c r="E43" s="71" t="s">
        <v>1457</v>
      </c>
      <c r="F43" s="232"/>
      <c r="G43" s="72"/>
    </row>
    <row r="44" spans="2:7" ht="48" customHeight="1" x14ac:dyDescent="0.35">
      <c r="B44" s="28"/>
      <c r="C44" s="67" t="s">
        <v>1453</v>
      </c>
      <c r="D44" s="38"/>
      <c r="E44" s="74" t="s">
        <v>1458</v>
      </c>
      <c r="F44" s="75"/>
      <c r="G44" s="76"/>
    </row>
    <row r="45" spans="2:7" ht="12" customHeight="1" thickBot="1" x14ac:dyDescent="0.4">
      <c r="B45" s="28"/>
    </row>
    <row r="46" spans="2:7" ht="15.5" thickBot="1" x14ac:dyDescent="0.4">
      <c r="B46" s="28"/>
      <c r="C46" s="310" t="s">
        <v>1862</v>
      </c>
      <c r="D46" s="311"/>
      <c r="E46" s="311"/>
      <c r="F46" s="311"/>
      <c r="G46" s="312"/>
    </row>
    <row r="47" spans="2:7" ht="15.5" thickBot="1" x14ac:dyDescent="0.4">
      <c r="C47" s="310" t="s">
        <v>1459</v>
      </c>
      <c r="D47" s="311"/>
      <c r="E47" s="311"/>
      <c r="F47" s="311"/>
      <c r="G47" s="312"/>
    </row>
    <row r="48" spans="2:7" ht="15.5" thickBot="1" x14ac:dyDescent="0.4">
      <c r="C48" s="36"/>
      <c r="D48" s="36"/>
      <c r="E48" s="36"/>
      <c r="F48" s="36"/>
      <c r="G48" s="28"/>
    </row>
    <row r="49" spans="2:7" ht="15" x14ac:dyDescent="0.35">
      <c r="C49" s="231" t="s">
        <v>1460</v>
      </c>
      <c r="D49" s="39"/>
      <c r="E49" s="40"/>
      <c r="F49" s="39"/>
      <c r="G49" s="39"/>
    </row>
    <row r="50" spans="2:7" ht="15" customHeight="1" x14ac:dyDescent="0.35">
      <c r="C50" s="308" t="s">
        <v>1461</v>
      </c>
      <c r="D50" s="308"/>
      <c r="E50" s="308"/>
      <c r="F50" s="308"/>
      <c r="G50" s="308"/>
    </row>
    <row r="51" spans="2:7" ht="15" x14ac:dyDescent="0.35">
      <c r="B51" s="41" t="s">
        <v>979</v>
      </c>
      <c r="C51" s="229" t="s">
        <v>1462</v>
      </c>
      <c r="D51" s="236"/>
      <c r="E51" s="42"/>
      <c r="F51" s="236"/>
      <c r="G51" s="43"/>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95"/>
  <sheetViews>
    <sheetView showGridLines="0" topLeftCell="A42" zoomScale="70" zoomScaleNormal="70" workbookViewId="0">
      <selection activeCell="D14" sqref="D14"/>
    </sheetView>
  </sheetViews>
  <sheetFormatPr defaultColWidth="4" defaultRowHeight="24" customHeight="1" x14ac:dyDescent="0.35"/>
  <cols>
    <col min="1" max="1" width="4" style="12"/>
    <col min="2" max="2" width="4" style="12" hidden="1" customWidth="1"/>
    <col min="3" max="3" width="85.36328125" style="12" customWidth="1"/>
    <col min="4" max="4" width="2.81640625" style="12" customWidth="1"/>
    <col min="5" max="5" width="45.6328125" style="12" customWidth="1"/>
    <col min="6" max="6" width="2.81640625" style="12" customWidth="1"/>
    <col min="7" max="7" width="40.1796875" style="12" bestFit="1" customWidth="1"/>
    <col min="8" max="16384" width="4" style="12"/>
  </cols>
  <sheetData>
    <row r="1" spans="1:7" ht="16" x14ac:dyDescent="0.35">
      <c r="B1" s="13"/>
    </row>
    <row r="2" spans="1:7" ht="16" x14ac:dyDescent="0.35">
      <c r="B2" s="13"/>
      <c r="C2" s="317" t="s">
        <v>1464</v>
      </c>
      <c r="D2" s="317"/>
      <c r="E2" s="317"/>
      <c r="F2" s="317"/>
      <c r="G2" s="317"/>
    </row>
    <row r="3" spans="1:7" s="202" customFormat="1" ht="22.5" x14ac:dyDescent="0.35">
      <c r="B3" s="201"/>
      <c r="C3" s="318" t="s">
        <v>1465</v>
      </c>
      <c r="D3" s="318"/>
      <c r="E3" s="318"/>
      <c r="F3" s="318"/>
      <c r="G3" s="318"/>
    </row>
    <row r="4" spans="1:7" ht="12.75" customHeight="1" x14ac:dyDescent="0.35">
      <c r="B4" s="13"/>
      <c r="C4" s="319" t="s">
        <v>1466</v>
      </c>
      <c r="D4" s="319"/>
      <c r="E4" s="319"/>
      <c r="F4" s="319"/>
      <c r="G4" s="319"/>
    </row>
    <row r="5" spans="1:7" ht="12.75" customHeight="1" x14ac:dyDescent="0.35">
      <c r="B5" s="13"/>
      <c r="C5" s="320" t="s">
        <v>1467</v>
      </c>
      <c r="D5" s="320"/>
      <c r="E5" s="320"/>
      <c r="F5" s="320"/>
      <c r="G5" s="320"/>
    </row>
    <row r="6" spans="1:7" ht="12.75" customHeight="1" x14ac:dyDescent="0.35">
      <c r="B6" s="13"/>
      <c r="C6" s="320" t="s">
        <v>1468</v>
      </c>
      <c r="D6" s="320"/>
      <c r="E6" s="320"/>
      <c r="F6" s="320"/>
      <c r="G6" s="320"/>
    </row>
    <row r="7" spans="1:7" ht="12.75" customHeight="1" x14ac:dyDescent="0.4">
      <c r="B7" s="13"/>
      <c r="C7" s="324" t="s">
        <v>1469</v>
      </c>
      <c r="D7" s="324"/>
      <c r="E7" s="324"/>
      <c r="F7" s="324"/>
      <c r="G7" s="324"/>
    </row>
    <row r="8" spans="1:7" ht="16" x14ac:dyDescent="0.35">
      <c r="B8" s="13"/>
      <c r="C8" s="26"/>
      <c r="D8" s="77"/>
      <c r="E8" s="77"/>
      <c r="F8" s="26"/>
      <c r="G8" s="26"/>
    </row>
    <row r="9" spans="1:7" ht="30" x14ac:dyDescent="0.35">
      <c r="B9" s="13"/>
      <c r="C9" s="63" t="s">
        <v>1470</v>
      </c>
      <c r="D9" s="240"/>
      <c r="E9" s="228" t="s">
        <v>1471</v>
      </c>
      <c r="F9" s="240"/>
      <c r="G9" s="251" t="s">
        <v>1447</v>
      </c>
    </row>
    <row r="10" spans="1:7" ht="16" x14ac:dyDescent="0.35">
      <c r="B10" s="13"/>
      <c r="C10" s="226"/>
      <c r="D10" s="77"/>
      <c r="E10" s="77"/>
      <c r="F10" s="226"/>
      <c r="G10" s="226"/>
    </row>
    <row r="11" spans="1:7" s="202" customFormat="1" ht="22.5" x14ac:dyDescent="0.35">
      <c r="B11" s="204"/>
      <c r="C11" s="215" t="s">
        <v>1472</v>
      </c>
      <c r="D11" s="201"/>
      <c r="E11" s="203"/>
      <c r="F11" s="201"/>
      <c r="G11" s="201"/>
    </row>
    <row r="12" spans="1:7" ht="19.5" thickBot="1" x14ac:dyDescent="0.4">
      <c r="A12" s="20"/>
      <c r="B12" s="21"/>
      <c r="C12" s="216" t="s">
        <v>1473</v>
      </c>
      <c r="D12" s="217"/>
      <c r="E12" s="218" t="s">
        <v>1474</v>
      </c>
      <c r="F12" s="217"/>
      <c r="G12" s="219" t="s">
        <v>1475</v>
      </c>
    </row>
    <row r="13" spans="1:7" ht="16.5" thickBot="1" x14ac:dyDescent="0.4">
      <c r="B13" s="22"/>
      <c r="C13" s="78" t="s">
        <v>1476</v>
      </c>
      <c r="D13" s="241"/>
      <c r="E13" s="80"/>
      <c r="F13" s="241"/>
      <c r="G13" s="80"/>
    </row>
    <row r="14" spans="1:7" ht="16" x14ac:dyDescent="0.35">
      <c r="A14" s="18"/>
      <c r="B14" s="15" t="s">
        <v>979</v>
      </c>
      <c r="C14" s="81" t="s">
        <v>1477</v>
      </c>
      <c r="D14" s="236"/>
      <c r="E14" s="112" t="s">
        <v>28</v>
      </c>
      <c r="F14" s="236"/>
      <c r="G14" s="82"/>
    </row>
    <row r="15" spans="1:7" ht="16" x14ac:dyDescent="0.35">
      <c r="A15" s="18"/>
      <c r="B15" s="15" t="s">
        <v>979</v>
      </c>
      <c r="C15" s="81" t="s">
        <v>1478</v>
      </c>
      <c r="D15" s="41"/>
      <c r="E15" s="84" t="str">
        <f>IFERROR(VLOOKUP($E$14,Table1_Country_codes_and_currencies[],3,FALSE),"")</f>
        <v>ARG</v>
      </c>
      <c r="F15" s="41"/>
      <c r="G15" s="82"/>
    </row>
    <row r="16" spans="1:7" ht="16" x14ac:dyDescent="0.35">
      <c r="B16" s="15" t="s">
        <v>979</v>
      </c>
      <c r="C16" s="81" t="s">
        <v>1480</v>
      </c>
      <c r="D16" s="41"/>
      <c r="E16" s="84" t="str">
        <f>IFERROR(VLOOKUP($E$14,Table1_Country_codes_and_currencies[],7,FALSE),"")</f>
        <v>Argentine peso</v>
      </c>
      <c r="F16" s="41"/>
      <c r="G16" s="82"/>
    </row>
    <row r="17" spans="1:7" ht="16.5" thickBot="1" x14ac:dyDescent="0.4">
      <c r="B17" s="15" t="s">
        <v>979</v>
      </c>
      <c r="C17" s="88" t="s">
        <v>1481</v>
      </c>
      <c r="D17" s="85"/>
      <c r="E17" s="86" t="str">
        <f>IFERROR(VLOOKUP($E$14,Table1_Country_codes_and_currencies[],5,FALSE),"")</f>
        <v>ARS</v>
      </c>
      <c r="F17" s="85"/>
      <c r="G17" s="87"/>
    </row>
    <row r="18" spans="1:7" ht="16.5" thickBot="1" x14ac:dyDescent="0.4">
      <c r="B18" s="22"/>
      <c r="C18" s="78" t="s">
        <v>1482</v>
      </c>
      <c r="D18" s="79"/>
      <c r="E18" s="80"/>
      <c r="F18" s="79"/>
      <c r="G18" s="80"/>
    </row>
    <row r="19" spans="1:7" ht="16" x14ac:dyDescent="0.35">
      <c r="A19" s="18"/>
      <c r="B19" s="15" t="s">
        <v>980</v>
      </c>
      <c r="C19" s="81" t="s">
        <v>1483</v>
      </c>
      <c r="D19" s="41"/>
      <c r="E19" s="113">
        <v>43101</v>
      </c>
      <c r="F19" s="41"/>
      <c r="G19" s="82"/>
    </row>
    <row r="20" spans="1:7" ht="16.5" thickBot="1" x14ac:dyDescent="0.4">
      <c r="A20" s="18"/>
      <c r="B20" s="15" t="s">
        <v>980</v>
      </c>
      <c r="C20" s="88" t="s">
        <v>1484</v>
      </c>
      <c r="D20" s="85"/>
      <c r="E20" s="113">
        <v>43465</v>
      </c>
      <c r="F20" s="85"/>
      <c r="G20" s="87"/>
    </row>
    <row r="21" spans="1:7" ht="16.5" thickBot="1" x14ac:dyDescent="0.4">
      <c r="B21" s="22"/>
      <c r="C21" s="78" t="s">
        <v>1485</v>
      </c>
      <c r="D21" s="79"/>
      <c r="E21" s="89"/>
      <c r="F21" s="79"/>
      <c r="G21" s="80"/>
    </row>
    <row r="22" spans="1:7" ht="60" x14ac:dyDescent="0.35">
      <c r="B22" s="15" t="s">
        <v>1303</v>
      </c>
      <c r="C22" s="90" t="s">
        <v>1486</v>
      </c>
      <c r="D22" s="41"/>
      <c r="E22" s="112" t="s">
        <v>1711</v>
      </c>
      <c r="F22" s="41"/>
      <c r="G22" s="274" t="s">
        <v>2020</v>
      </c>
    </row>
    <row r="23" spans="1:7" ht="16" x14ac:dyDescent="0.35">
      <c r="A23" s="18"/>
      <c r="B23" s="15" t="s">
        <v>1303</v>
      </c>
      <c r="C23" s="81" t="s">
        <v>1487</v>
      </c>
      <c r="D23" s="41"/>
      <c r="E23" s="114" t="s">
        <v>2019</v>
      </c>
      <c r="F23" s="41"/>
      <c r="G23" s="82"/>
    </row>
    <row r="24" spans="1:7" ht="16" x14ac:dyDescent="0.35">
      <c r="B24" s="15" t="s">
        <v>1303</v>
      </c>
      <c r="C24" s="81" t="s">
        <v>1488</v>
      </c>
      <c r="D24" s="41"/>
      <c r="E24" s="115">
        <v>44188</v>
      </c>
      <c r="F24" s="41"/>
      <c r="G24" s="82"/>
    </row>
    <row r="25" spans="1:7" ht="28" x14ac:dyDescent="0.35">
      <c r="A25" s="18"/>
      <c r="B25" s="15" t="s">
        <v>1303</v>
      </c>
      <c r="C25" s="81" t="s">
        <v>1489</v>
      </c>
      <c r="D25" s="41"/>
      <c r="E25" s="270" t="s">
        <v>2113</v>
      </c>
      <c r="F25" s="41"/>
      <c r="G25" s="82"/>
    </row>
    <row r="26" spans="1:7" ht="16" x14ac:dyDescent="0.35">
      <c r="B26" s="15" t="s">
        <v>1303</v>
      </c>
      <c r="C26" s="91" t="s">
        <v>1490</v>
      </c>
      <c r="D26" s="92"/>
      <c r="E26" s="114" t="s">
        <v>1713</v>
      </c>
      <c r="F26" s="92"/>
      <c r="G26" s="93"/>
    </row>
    <row r="27" spans="1:7" ht="16" x14ac:dyDescent="0.35">
      <c r="B27" s="15" t="s">
        <v>1303</v>
      </c>
      <c r="C27" s="81" t="s">
        <v>1491</v>
      </c>
      <c r="D27" s="41"/>
      <c r="E27" s="115"/>
      <c r="F27" s="41"/>
      <c r="G27" s="94"/>
    </row>
    <row r="28" spans="1:7" ht="16" x14ac:dyDescent="0.35">
      <c r="A28" s="18"/>
      <c r="B28" s="15" t="s">
        <v>1303</v>
      </c>
      <c r="C28" s="81" t="s">
        <v>1492</v>
      </c>
      <c r="D28" s="41"/>
      <c r="E28" s="269" t="s">
        <v>1960</v>
      </c>
      <c r="F28" s="41"/>
      <c r="G28" s="94"/>
    </row>
    <row r="29" spans="1:7" ht="30" x14ac:dyDescent="0.35">
      <c r="B29" s="15" t="s">
        <v>1303</v>
      </c>
      <c r="C29" s="91" t="s">
        <v>1493</v>
      </c>
      <c r="D29" s="92"/>
      <c r="E29" s="114" t="s">
        <v>1711</v>
      </c>
      <c r="F29" s="95"/>
      <c r="G29" s="276" t="s">
        <v>2022</v>
      </c>
    </row>
    <row r="30" spans="1:7" ht="16" x14ac:dyDescent="0.35">
      <c r="A30" s="18"/>
      <c r="B30" s="15" t="s">
        <v>1303</v>
      </c>
      <c r="C30" s="81" t="s">
        <v>1494</v>
      </c>
      <c r="D30" s="41"/>
      <c r="E30" s="277">
        <v>43983</v>
      </c>
      <c r="F30" s="41"/>
      <c r="G30" s="82"/>
    </row>
    <row r="31" spans="1:7" ht="42.5" thickBot="1" x14ac:dyDescent="0.4">
      <c r="A31" s="18"/>
      <c r="B31" s="15" t="s">
        <v>1303</v>
      </c>
      <c r="C31" s="81" t="s">
        <v>1495</v>
      </c>
      <c r="D31" s="96"/>
      <c r="E31" s="275" t="s">
        <v>2021</v>
      </c>
      <c r="F31" s="85"/>
      <c r="G31" s="97"/>
    </row>
    <row r="32" spans="1:7" ht="16" customHeight="1" thickBot="1" x14ac:dyDescent="0.4">
      <c r="A32" s="13"/>
      <c r="C32" s="249" t="s">
        <v>1865</v>
      </c>
      <c r="D32" s="98"/>
      <c r="E32" s="42"/>
      <c r="F32" s="99"/>
      <c r="G32" s="43"/>
    </row>
    <row r="33" spans="1:15" ht="30" x14ac:dyDescent="0.35">
      <c r="A33" s="15"/>
      <c r="B33" s="17"/>
      <c r="C33" s="100" t="s">
        <v>1496</v>
      </c>
      <c r="D33" s="41"/>
      <c r="E33" s="116" t="s">
        <v>1715</v>
      </c>
      <c r="F33" s="28"/>
      <c r="G33" s="276" t="s">
        <v>2024</v>
      </c>
    </row>
    <row r="34" spans="1:15" ht="16.5" thickBot="1" x14ac:dyDescent="0.4">
      <c r="A34" s="13"/>
      <c r="B34" s="15" t="s">
        <v>1304</v>
      </c>
      <c r="C34" s="101" t="s">
        <v>1497</v>
      </c>
      <c r="D34" s="85"/>
      <c r="E34" s="270" t="s">
        <v>2023</v>
      </c>
      <c r="F34" s="79"/>
      <c r="G34" s="102"/>
    </row>
    <row r="35" spans="1:15" ht="18" customHeight="1" thickBot="1" x14ac:dyDescent="0.4">
      <c r="A35" s="18"/>
      <c r="B35" s="15" t="s">
        <v>1304</v>
      </c>
      <c r="C35" s="78" t="s">
        <v>1498</v>
      </c>
      <c r="D35" s="79"/>
      <c r="E35" s="99"/>
      <c r="F35" s="79"/>
      <c r="G35" s="99"/>
    </row>
    <row r="36" spans="1:15" ht="15.75" customHeight="1" x14ac:dyDescent="0.35">
      <c r="B36" s="15" t="s">
        <v>1304</v>
      </c>
      <c r="C36" s="83" t="s">
        <v>1499</v>
      </c>
      <c r="D36" s="41"/>
      <c r="E36" s="84"/>
      <c r="F36" s="41"/>
      <c r="G36" s="41"/>
    </row>
    <row r="37" spans="1:15" ht="75" x14ac:dyDescent="0.35">
      <c r="A37" s="18"/>
      <c r="B37" s="15" t="s">
        <v>1304</v>
      </c>
      <c r="C37" s="103" t="s">
        <v>1500</v>
      </c>
      <c r="D37" s="41"/>
      <c r="E37" s="114" t="s">
        <v>1713</v>
      </c>
      <c r="F37" s="41"/>
      <c r="G37" s="278" t="s">
        <v>2025</v>
      </c>
    </row>
    <row r="38" spans="1:15" ht="75" x14ac:dyDescent="0.35">
      <c r="A38" s="18"/>
      <c r="B38" s="15" t="s">
        <v>1304</v>
      </c>
      <c r="C38" s="103" t="s">
        <v>978</v>
      </c>
      <c r="D38" s="41"/>
      <c r="E38" s="114" t="s">
        <v>1713</v>
      </c>
      <c r="F38" s="41"/>
      <c r="G38" s="278" t="s">
        <v>2025</v>
      </c>
    </row>
    <row r="39" spans="1:15" ht="49.5" customHeight="1" x14ac:dyDescent="0.35">
      <c r="B39" s="15" t="s">
        <v>1304</v>
      </c>
      <c r="C39" s="103" t="s">
        <v>1501</v>
      </c>
      <c r="D39" s="41"/>
      <c r="E39" s="114" t="s">
        <v>1713</v>
      </c>
      <c r="F39" s="41"/>
      <c r="G39" s="278" t="s">
        <v>2026</v>
      </c>
    </row>
    <row r="40" spans="1:15" ht="18" customHeight="1" x14ac:dyDescent="0.35">
      <c r="B40" s="15" t="s">
        <v>1304</v>
      </c>
      <c r="C40" s="103" t="s">
        <v>1502</v>
      </c>
      <c r="D40" s="41"/>
      <c r="E40" s="114" t="s">
        <v>983</v>
      </c>
      <c r="F40" s="41"/>
      <c r="G40" s="94"/>
    </row>
    <row r="41" spans="1:15" ht="16" x14ac:dyDescent="0.35">
      <c r="B41" s="15" t="s">
        <v>1304</v>
      </c>
      <c r="C41" s="103" t="s">
        <v>1503</v>
      </c>
      <c r="D41" s="41"/>
      <c r="E41" s="114"/>
      <c r="F41" s="41"/>
      <c r="G41" s="94"/>
    </row>
    <row r="42" spans="1:15" ht="30" x14ac:dyDescent="0.35">
      <c r="B42" s="15" t="s">
        <v>1304</v>
      </c>
      <c r="C42" s="298" t="s">
        <v>1504</v>
      </c>
      <c r="D42" s="41"/>
      <c r="E42" s="114">
        <v>4</v>
      </c>
      <c r="F42" s="41"/>
      <c r="G42" s="94"/>
    </row>
    <row r="43" spans="1:15" ht="16" x14ac:dyDescent="0.35">
      <c r="B43" s="15" t="s">
        <v>1304</v>
      </c>
      <c r="C43" s="103" t="s">
        <v>1505</v>
      </c>
      <c r="D43" s="104"/>
      <c r="E43" s="114">
        <f>9+14</f>
        <v>23</v>
      </c>
      <c r="F43" s="41"/>
      <c r="G43" s="105"/>
    </row>
    <row r="44" spans="1:15" ht="16" x14ac:dyDescent="0.35">
      <c r="B44" s="15" t="s">
        <v>1304</v>
      </c>
      <c r="C44" s="248" t="s">
        <v>1861</v>
      </c>
      <c r="D44" s="41"/>
      <c r="E44" s="117" t="s">
        <v>997</v>
      </c>
      <c r="F44" s="92"/>
      <c r="G44" s="94"/>
    </row>
    <row r="45" spans="1:15" ht="16" x14ac:dyDescent="0.35">
      <c r="B45" s="15" t="s">
        <v>1304</v>
      </c>
      <c r="C45" s="106" t="s">
        <v>1506</v>
      </c>
      <c r="D45" s="41"/>
      <c r="E45" s="299">
        <v>28.09</v>
      </c>
      <c r="F45" s="41"/>
      <c r="G45" s="94"/>
    </row>
    <row r="46" spans="1:15" ht="30.5" thickBot="1" x14ac:dyDescent="0.4">
      <c r="B46" s="15" t="s">
        <v>1304</v>
      </c>
      <c r="C46" s="214" t="s">
        <v>1507</v>
      </c>
      <c r="D46" s="85"/>
      <c r="E46" s="275" t="s">
        <v>2086</v>
      </c>
      <c r="F46" s="85"/>
      <c r="G46" s="294" t="s">
        <v>2087</v>
      </c>
    </row>
    <row r="47" spans="1:15" s="20" customFormat="1" ht="16.5" thickBot="1" x14ac:dyDescent="0.4">
      <c r="A47" s="12"/>
      <c r="B47" s="15" t="s">
        <v>1304</v>
      </c>
      <c r="C47" s="250" t="s">
        <v>1864</v>
      </c>
      <c r="D47" s="85"/>
      <c r="E47" s="213"/>
      <c r="F47" s="85"/>
      <c r="G47" s="123"/>
    </row>
    <row r="48" spans="1:15" ht="15.75" customHeight="1" x14ac:dyDescent="0.35">
      <c r="B48" s="15" t="s">
        <v>1304</v>
      </c>
      <c r="C48" s="103" t="s">
        <v>1508</v>
      </c>
      <c r="D48" s="41"/>
      <c r="E48" s="114" t="s">
        <v>1711</v>
      </c>
      <c r="F48" s="41"/>
      <c r="G48" s="94"/>
      <c r="O48" s="18"/>
    </row>
    <row r="49" spans="1:7" s="18" customFormat="1" ht="16" x14ac:dyDescent="0.35">
      <c r="A49" s="12"/>
      <c r="B49" s="15"/>
      <c r="C49" s="103" t="s">
        <v>1509</v>
      </c>
      <c r="D49" s="41"/>
      <c r="E49" s="114" t="s">
        <v>1711</v>
      </c>
      <c r="F49" s="41"/>
      <c r="G49" s="94"/>
    </row>
    <row r="50" spans="1:7" s="18" customFormat="1" ht="45" x14ac:dyDescent="0.35">
      <c r="A50" s="12"/>
      <c r="B50" s="15"/>
      <c r="C50" s="103" t="s">
        <v>1510</v>
      </c>
      <c r="D50" s="41"/>
      <c r="E50" s="114" t="s">
        <v>1711</v>
      </c>
      <c r="F50" s="41"/>
      <c r="G50" s="278" t="s">
        <v>2088</v>
      </c>
    </row>
    <row r="51" spans="1:7" ht="30.5" thickBot="1" x14ac:dyDescent="0.4">
      <c r="B51" s="15"/>
      <c r="C51" s="121" t="s">
        <v>1511</v>
      </c>
      <c r="D51" s="85"/>
      <c r="E51" s="122" t="s">
        <v>1713</v>
      </c>
      <c r="F51" s="85"/>
      <c r="G51" s="294" t="s">
        <v>2027</v>
      </c>
    </row>
    <row r="52" spans="1:7" ht="16.5" thickBot="1" x14ac:dyDescent="0.4">
      <c r="B52" s="15"/>
      <c r="C52" s="118" t="s">
        <v>1512</v>
      </c>
      <c r="D52" s="119"/>
      <c r="E52" s="120">
        <f>SUM(E53:E56)</f>
        <v>1</v>
      </c>
      <c r="F52" s="119"/>
      <c r="G52" s="119"/>
    </row>
    <row r="53" spans="1:7" ht="30" x14ac:dyDescent="0.35">
      <c r="B53" s="15"/>
      <c r="C53" s="81" t="s">
        <v>1513</v>
      </c>
      <c r="D53" s="41"/>
      <c r="E53" s="107">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0.15686274509803921</v>
      </c>
      <c r="F53" s="41"/>
      <c r="G53" s="295" t="s">
        <v>1514</v>
      </c>
    </row>
    <row r="54" spans="1:7" s="18" customFormat="1" ht="30" x14ac:dyDescent="0.35">
      <c r="B54" s="22"/>
      <c r="C54" s="81" t="s">
        <v>1515</v>
      </c>
      <c r="D54" s="41"/>
      <c r="E54" s="107">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0.49019607843137253</v>
      </c>
      <c r="F54" s="41"/>
      <c r="G54" s="295" t="s">
        <v>1514</v>
      </c>
    </row>
    <row r="55" spans="1:7" s="18" customFormat="1" ht="30" x14ac:dyDescent="0.35">
      <c r="A55" s="12"/>
      <c r="B55" s="15" t="s">
        <v>1305</v>
      </c>
      <c r="C55" s="81" t="s">
        <v>1516</v>
      </c>
      <c r="D55" s="41"/>
      <c r="E55" s="107">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0.35294117647058826</v>
      </c>
      <c r="F55" s="41"/>
      <c r="G55" s="295" t="s">
        <v>1514</v>
      </c>
    </row>
    <row r="56" spans="1:7" ht="32" customHeight="1" thickBot="1" x14ac:dyDescent="0.4">
      <c r="B56" s="15" t="s">
        <v>1305</v>
      </c>
      <c r="C56" s="81" t="s">
        <v>1517</v>
      </c>
      <c r="D56" s="41"/>
      <c r="E56" s="107">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v>
      </c>
      <c r="F56" s="41"/>
      <c r="G56" s="295" t="s">
        <v>1514</v>
      </c>
    </row>
    <row r="57" spans="1:7" ht="16.5" thickBot="1" x14ac:dyDescent="0.4">
      <c r="B57" s="15" t="s">
        <v>1305</v>
      </c>
      <c r="C57" s="108" t="s">
        <v>1518</v>
      </c>
      <c r="D57" s="109"/>
      <c r="E57" s="110"/>
      <c r="F57" s="109"/>
      <c r="G57" s="109"/>
    </row>
    <row r="58" spans="1:7" s="18" customFormat="1" ht="16" x14ac:dyDescent="0.35">
      <c r="A58" s="12"/>
      <c r="B58" s="15" t="s">
        <v>1305</v>
      </c>
      <c r="C58" s="81" t="s">
        <v>1519</v>
      </c>
      <c r="D58" s="41"/>
      <c r="E58" s="112" t="s">
        <v>2029</v>
      </c>
      <c r="F58" s="41"/>
      <c r="G58" s="82"/>
    </row>
    <row r="59" spans="1:7" ht="16" x14ac:dyDescent="0.35">
      <c r="B59" s="13"/>
      <c r="C59" s="81" t="s">
        <v>1520</v>
      </c>
      <c r="D59" s="41"/>
      <c r="E59" s="112" t="s">
        <v>2028</v>
      </c>
      <c r="F59" s="41"/>
      <c r="G59" s="82"/>
    </row>
    <row r="60" spans="1:7" ht="16" x14ac:dyDescent="0.35">
      <c r="B60" s="13"/>
      <c r="C60" s="81" t="s">
        <v>1521</v>
      </c>
      <c r="D60" s="41"/>
      <c r="E60" s="279" t="s">
        <v>2030</v>
      </c>
      <c r="F60" s="41"/>
      <c r="G60" s="82"/>
    </row>
    <row r="61" spans="1:7" ht="16.5" thickBot="1" x14ac:dyDescent="0.4">
      <c r="B61" s="13"/>
      <c r="C61" s="111"/>
      <c r="D61" s="85"/>
      <c r="E61" s="86"/>
      <c r="F61" s="85"/>
      <c r="G61" s="96"/>
    </row>
    <row r="62" spans="1:7" s="18" customFormat="1" ht="16.5" thickBot="1" x14ac:dyDescent="0.4">
      <c r="A62" s="12"/>
      <c r="B62" s="12"/>
      <c r="C62" s="321"/>
      <c r="D62" s="321"/>
      <c r="E62" s="321"/>
      <c r="F62" s="321"/>
      <c r="G62" s="321"/>
    </row>
    <row r="63" spans="1:7" s="26" customFormat="1" ht="15.5" thickBot="1" x14ac:dyDescent="0.4">
      <c r="B63" s="28"/>
      <c r="C63" s="310" t="s">
        <v>1862</v>
      </c>
      <c r="D63" s="311"/>
      <c r="E63" s="311"/>
      <c r="F63" s="311"/>
      <c r="G63" s="312"/>
    </row>
    <row r="64" spans="1:7" s="26" customFormat="1" ht="15.5" thickBot="1" x14ac:dyDescent="0.4">
      <c r="C64" s="310" t="s">
        <v>1459</v>
      </c>
      <c r="D64" s="311"/>
      <c r="E64" s="311"/>
      <c r="F64" s="311"/>
      <c r="G64" s="312"/>
    </row>
    <row r="65" spans="2:7" s="26" customFormat="1" ht="15.5" thickBot="1" x14ac:dyDescent="0.4">
      <c r="C65" s="322"/>
      <c r="D65" s="322"/>
      <c r="E65" s="322"/>
      <c r="F65" s="322"/>
      <c r="G65" s="322"/>
    </row>
    <row r="66" spans="2:7" s="26" customFormat="1" ht="18.75" customHeight="1" x14ac:dyDescent="0.35">
      <c r="C66" s="323" t="s">
        <v>1460</v>
      </c>
      <c r="D66" s="323"/>
      <c r="E66" s="323"/>
      <c r="F66" s="323"/>
      <c r="G66" s="323"/>
    </row>
    <row r="67" spans="2:7" s="26" customFormat="1" ht="15" customHeight="1" x14ac:dyDescent="0.35">
      <c r="C67" s="308" t="s">
        <v>1461</v>
      </c>
      <c r="D67" s="308"/>
      <c r="E67" s="308"/>
      <c r="F67" s="308"/>
      <c r="G67" s="308"/>
    </row>
    <row r="68" spans="2:7" s="26" customFormat="1" ht="15" x14ac:dyDescent="0.35">
      <c r="B68" s="41" t="s">
        <v>979</v>
      </c>
      <c r="C68" s="316" t="s">
        <v>1462</v>
      </c>
      <c r="D68" s="316"/>
      <c r="E68" s="316"/>
      <c r="F68" s="316"/>
      <c r="G68" s="316"/>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26"/>
      <c r="D72" s="326"/>
      <c r="E72" s="326"/>
      <c r="F72" s="326"/>
      <c r="G72" s="326"/>
    </row>
    <row r="73" spans="2:7" ht="16" x14ac:dyDescent="0.35">
      <c r="C73" s="326"/>
      <c r="D73" s="326"/>
      <c r="E73" s="326"/>
      <c r="F73" s="326"/>
      <c r="G73" s="326"/>
    </row>
    <row r="74" spans="2:7" ht="18.75" customHeight="1" x14ac:dyDescent="0.35">
      <c r="C74" s="326"/>
      <c r="D74" s="326"/>
      <c r="E74" s="326"/>
      <c r="F74" s="326"/>
      <c r="G74" s="326"/>
    </row>
    <row r="75" spans="2:7" ht="16" x14ac:dyDescent="0.35">
      <c r="C75" s="326"/>
      <c r="D75" s="326"/>
      <c r="E75" s="326"/>
      <c r="F75" s="326"/>
      <c r="G75" s="326"/>
    </row>
    <row r="76" spans="2:7" ht="16" x14ac:dyDescent="0.35">
      <c r="C76" s="14"/>
      <c r="D76" s="14"/>
      <c r="E76" s="14"/>
      <c r="F76" s="14"/>
      <c r="G76" s="13"/>
    </row>
    <row r="77" spans="2:7" ht="16" x14ac:dyDescent="0.35">
      <c r="C77" s="325"/>
      <c r="D77" s="325"/>
      <c r="E77" s="325"/>
      <c r="F77" s="13"/>
      <c r="G77" s="13"/>
    </row>
    <row r="78" spans="2:7" ht="16" x14ac:dyDescent="0.35">
      <c r="C78" s="325"/>
      <c r="D78" s="325"/>
      <c r="E78" s="325"/>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allowBlank="1" showInputMessage="1" showErrorMessage="1" promptTitle="Dirección web del Informe EITI" prompt="Ingrese la dirección web directa del Informe EITI (o carpeta de informes)." sqref="E25" xr:uid="{00000000-0002-0000-0100-000000000000}"/>
    <dataValidation allowBlank="1" showInputMessage="1" showErrorMessage="1" promptTitle="Nombre de la entidad" prompt="Ingrese el nombre de la entidad, empresa u organismo gubernamental" sqref="E23" xr:uid="{00000000-0002-0000-0100-000001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2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00000000-0002-0000-0100-000003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4000000}">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00000000-0002-0000-0100-000005000000}"/>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00000000-0002-0000-0100-000006000000}">
      <formula1>Reporting_options_list</formula1>
    </dataValidation>
    <dataValidation allowBlank="1" showInputMessage="1" showErrorMessage="1" promptTitle="URL" prompt="Please input URL" sqref="E31" xr:uid="{00000000-0002-0000-0100-000007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8000000}">
      <formula1>#REF!</formula1>
    </dataValidation>
    <dataValidation type="whole" showInputMessage="1" showErrorMessage="1" sqref="F1 D14:D61 G18 E21:G21 C1:C62 E32:G32 E35:G36 E47 E15:E18 F8:F61 G1:G2 D61:G61 D8:G13 D1:E2 F69:F1048576 F52:G57 C65:C68 E53:E57" xr:uid="{00000000-0002-0000-0100-000009000000}">
      <formula1>999999</formula1>
      <formula2>99999999</formula2>
    </dataValidation>
    <dataValidation allowBlank="1" showInputMessage="1" showErrorMessage="1" promptTitle="Otro sector" prompt="Favor ingreso el nombre del sector" sqref="E41" xr:uid="{00000000-0002-0000-0100-00000A000000}"/>
    <dataValidation type="list" allowBlank="1" showInputMessage="1" showErrorMessage="1" promptTitle="Elegir del menú desplegable" prompt="Seleccione el país correspondiente del menú desplegable" sqref="E14" xr:uid="{00000000-0002-0000-0100-00000B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00000000-0002-0000-0100-00000C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0000000-0002-0000-0100-00000D000000}">
      <formula1>Simple_options_list</formula1>
    </dataValidation>
    <dataValidation type="whole" allowBlank="1" showInputMessage="1" showErrorMessage="1" errorTitle="No editar estas celdas" error="Por favor, no edite estas celdas" sqref="E52 C63:G64" xr:uid="{00000000-0002-0000-0100-00000E000000}">
      <formula1>10000</formula1>
      <formula2>50000</formula2>
    </dataValidation>
    <dataValidation allowBlank="1" showInputMessage="1" showErrorMessage="1" promptTitle="Dirección web" prompt="Ingrese la dirección web directa del documento de referencia" sqref="E34 E46" xr:uid="{00000000-0002-0000-0100-00000F000000}"/>
    <dataValidation type="whole" operator="greaterThanOrEqual" allowBlank="1" showInputMessage="1" showErrorMessage="1" errorTitle="Número" error="Ingrese un número en la celda" sqref="E42:E43" xr:uid="{00000000-0002-0000-0100-000010000000}">
      <formula1>1</formula1>
    </dataValidation>
  </dataValidations>
  <hyperlinks>
    <hyperlink ref="C44" r:id="rId1" xr:uid="{00000000-0004-0000-0100-000000000000}"/>
    <hyperlink ref="C32" r:id="rId2" location="r7-2" xr:uid="{00000000-0004-0000-0100-000001000000}"/>
    <hyperlink ref="C7" r:id="rId3" xr:uid="{00000000-0004-0000-0100-000002000000}"/>
    <hyperlink ref="C63:G63" r:id="rId4" display="Puede acceder a la versión más reciente de las plantillas de datos resumidos en https://eiti.org/es/documento/plantilla-datos-resumidos-del-eiti" xr:uid="{00000000-0004-0000-0100-000003000000}"/>
    <hyperlink ref="C47" r:id="rId5" location="r4-7" xr:uid="{00000000-0004-0000-0100-000004000000}"/>
    <hyperlink ref="C64:G64" r:id="rId6" display="Give us your feedback or report a conflict in the data! Write to us at  data@eiti.org" xr:uid="{00000000-0004-0000-0100-000005000000}"/>
    <hyperlink ref="E28" r:id="rId7" xr:uid="{00000000-0004-0000-0100-000006000000}"/>
    <hyperlink ref="E31" r:id="rId8" xr:uid="{00000000-0004-0000-0100-000007000000}"/>
    <hyperlink ref="E60" r:id="rId9" xr:uid="{00000000-0004-0000-0100-000008000000}"/>
    <hyperlink ref="E46" r:id="rId10" xr:uid="{00000000-0004-0000-0100-000009000000}"/>
    <hyperlink ref="E25" r:id="rId11" xr:uid="{00000000-0004-0000-0100-00000A000000}"/>
  </hyperlinks>
  <pageMargins left="0.25" right="0.25" top="0.75" bottom="0.75" header="0.3" footer="0.3"/>
  <pageSetup paperSize="8" fitToHeight="0" orientation="landscape" horizontalDpi="2400" verticalDpi="2400" r:id="rId12"/>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9"/>
  <sheetViews>
    <sheetView showGridLines="0" tabSelected="1" topLeftCell="B73" zoomScale="60" zoomScaleNormal="60" workbookViewId="0">
      <selection activeCell="H86" sqref="H86"/>
    </sheetView>
  </sheetViews>
  <sheetFormatPr defaultColWidth="4" defaultRowHeight="24" customHeight="1" x14ac:dyDescent="0.35"/>
  <cols>
    <col min="1" max="1" width="4" style="12"/>
    <col min="2" max="2" width="74.81640625" style="12" customWidth="1"/>
    <col min="3" max="3" width="4" style="12"/>
    <col min="4" max="4" width="57.36328125" style="12" customWidth="1"/>
    <col min="5" max="5" width="5.453125" style="12" customWidth="1"/>
    <col min="6" max="6" width="53.36328125" style="12" customWidth="1"/>
    <col min="7" max="7" width="4" style="12"/>
    <col min="8" max="8" width="53.81640625" style="12" customWidth="1"/>
    <col min="9" max="15" width="4" style="12"/>
    <col min="16" max="16" width="42" style="12" bestFit="1" customWidth="1"/>
    <col min="17" max="16384" width="4" style="12"/>
  </cols>
  <sheetData>
    <row r="1" spans="1:16" ht="16" x14ac:dyDescent="0.35">
      <c r="A1" s="13"/>
      <c r="I1" s="13"/>
    </row>
    <row r="2" spans="1:16" s="26" customFormat="1" ht="15" x14ac:dyDescent="0.35">
      <c r="A2" s="28"/>
      <c r="B2" s="317" t="s">
        <v>1522</v>
      </c>
      <c r="C2" s="317"/>
      <c r="D2" s="317"/>
      <c r="E2" s="317"/>
      <c r="F2" s="317"/>
      <c r="G2" s="317"/>
      <c r="H2" s="317"/>
      <c r="I2" s="28"/>
    </row>
    <row r="3" spans="1:16" s="202" customFormat="1" ht="22.5" x14ac:dyDescent="0.35">
      <c r="A3" s="201"/>
      <c r="B3" s="318" t="s">
        <v>1465</v>
      </c>
      <c r="C3" s="318"/>
      <c r="D3" s="318"/>
      <c r="E3" s="318"/>
      <c r="F3" s="318"/>
      <c r="G3" s="318"/>
      <c r="H3" s="318"/>
      <c r="I3" s="201"/>
    </row>
    <row r="4" spans="1:16" s="26" customFormat="1" ht="17.25" customHeight="1" x14ac:dyDescent="0.35">
      <c r="A4" s="28"/>
      <c r="B4" s="336" t="s">
        <v>1523</v>
      </c>
      <c r="C4" s="336"/>
      <c r="D4" s="336"/>
      <c r="E4" s="336"/>
      <c r="F4" s="336"/>
      <c r="G4" s="336"/>
      <c r="H4" s="336"/>
      <c r="I4" s="28"/>
    </row>
    <row r="5" spans="1:16" s="26" customFormat="1" ht="15" customHeight="1" x14ac:dyDescent="0.35">
      <c r="A5" s="28"/>
      <c r="B5" s="320" t="s">
        <v>1524</v>
      </c>
      <c r="C5" s="320"/>
      <c r="D5" s="320"/>
      <c r="E5" s="320"/>
      <c r="F5" s="320"/>
      <c r="G5" s="320"/>
      <c r="H5" s="320"/>
      <c r="I5" s="28"/>
    </row>
    <row r="6" spans="1:16" s="26" customFormat="1" ht="15" customHeight="1" x14ac:dyDescent="0.4">
      <c r="A6" s="28"/>
      <c r="B6" s="320" t="s">
        <v>1525</v>
      </c>
      <c r="C6" s="320"/>
      <c r="D6" s="320"/>
      <c r="E6" s="320"/>
      <c r="F6" s="320"/>
      <c r="G6" s="320"/>
      <c r="H6" s="320"/>
      <c r="I6" s="28"/>
      <c r="P6" s="23"/>
    </row>
    <row r="7" spans="1:16" s="26" customFormat="1" ht="15" customHeight="1" x14ac:dyDescent="0.35">
      <c r="A7" s="28"/>
      <c r="B7" s="320" t="s">
        <v>1526</v>
      </c>
      <c r="C7" s="320"/>
      <c r="D7" s="320"/>
      <c r="E7" s="320"/>
      <c r="F7" s="320"/>
      <c r="G7" s="320"/>
      <c r="H7" s="320"/>
      <c r="I7" s="28"/>
    </row>
    <row r="8" spans="1:16" s="26" customFormat="1" ht="17.25" customHeight="1" x14ac:dyDescent="0.35">
      <c r="A8" s="28"/>
      <c r="B8" s="320" t="s">
        <v>1527</v>
      </c>
      <c r="C8" s="320"/>
      <c r="D8" s="320"/>
      <c r="E8" s="320"/>
      <c r="F8" s="320"/>
      <c r="G8" s="320"/>
      <c r="H8" s="320"/>
      <c r="I8" s="28"/>
    </row>
    <row r="9" spans="1:16" s="26" customFormat="1" ht="15" customHeight="1" x14ac:dyDescent="0.4">
      <c r="A9" s="28"/>
      <c r="B9" s="331" t="s">
        <v>1528</v>
      </c>
      <c r="C9" s="331"/>
      <c r="D9" s="331"/>
      <c r="E9" s="331"/>
      <c r="F9" s="331"/>
      <c r="G9" s="331"/>
      <c r="H9" s="331"/>
      <c r="I9" s="28"/>
    </row>
    <row r="10" spans="1:16" s="26" customFormat="1" ht="15" customHeight="1" x14ac:dyDescent="0.4">
      <c r="A10" s="28"/>
      <c r="E10" s="124"/>
      <c r="F10" s="124"/>
      <c r="G10" s="124"/>
      <c r="H10" s="124"/>
      <c r="I10" s="28"/>
    </row>
    <row r="11" spans="1:16" s="26" customFormat="1" ht="30" x14ac:dyDescent="0.35">
      <c r="A11" s="28"/>
      <c r="B11" s="63" t="s">
        <v>1470</v>
      </c>
      <c r="C11" s="30"/>
      <c r="D11" s="228" t="s">
        <v>1471</v>
      </c>
      <c r="E11" s="30"/>
      <c r="F11" s="251" t="s">
        <v>1447</v>
      </c>
      <c r="G11" s="13"/>
      <c r="H11" s="28"/>
      <c r="I11" s="28"/>
      <c r="P11" s="207"/>
    </row>
    <row r="12" spans="1:16" s="26" customFormat="1" ht="15" x14ac:dyDescent="0.35">
      <c r="A12" s="28"/>
      <c r="I12" s="28"/>
    </row>
    <row r="13" spans="1:16" s="202" customFormat="1" ht="22.5" x14ac:dyDescent="0.35">
      <c r="A13" s="201"/>
      <c r="B13" s="24" t="s">
        <v>1529</v>
      </c>
      <c r="C13" s="201"/>
      <c r="D13" s="203"/>
      <c r="E13" s="201"/>
      <c r="F13" s="203"/>
      <c r="G13" s="201"/>
      <c r="H13" s="201"/>
      <c r="I13" s="201"/>
    </row>
    <row r="14" spans="1:16" s="26" customFormat="1" ht="15" x14ac:dyDescent="0.35">
      <c r="A14" s="28"/>
      <c r="B14" s="42" t="s">
        <v>1530</v>
      </c>
      <c r="C14" s="28"/>
      <c r="D14" s="42"/>
      <c r="E14" s="28"/>
      <c r="F14" s="42"/>
      <c r="G14" s="28"/>
      <c r="H14" s="28"/>
      <c r="I14" s="28"/>
    </row>
    <row r="15" spans="1:16" s="26" customFormat="1" ht="15" x14ac:dyDescent="0.35">
      <c r="A15" s="28"/>
      <c r="B15" s="45"/>
      <c r="C15" s="28"/>
      <c r="D15" s="125"/>
      <c r="E15" s="28"/>
      <c r="F15" s="125"/>
      <c r="G15" s="28"/>
      <c r="H15" s="28"/>
      <c r="I15" s="28"/>
    </row>
    <row r="16" spans="1:16" s="223" customFormat="1" ht="19" x14ac:dyDescent="0.35">
      <c r="A16" s="220"/>
      <c r="B16" s="221" t="s">
        <v>1531</v>
      </c>
      <c r="C16" s="220"/>
      <c r="D16" s="221" t="s">
        <v>1625</v>
      </c>
      <c r="E16" s="220"/>
      <c r="F16" s="221" t="s">
        <v>1626</v>
      </c>
      <c r="G16" s="220"/>
      <c r="H16" s="222" t="s">
        <v>1631</v>
      </c>
      <c r="I16" s="220"/>
    </row>
    <row r="17" spans="1:16" s="26" customFormat="1" ht="32.25" customHeight="1" x14ac:dyDescent="0.35">
      <c r="A17" s="28"/>
      <c r="B17" s="126" t="s">
        <v>1955</v>
      </c>
      <c r="C17" s="28"/>
      <c r="D17" s="127"/>
      <c r="E17" s="28"/>
      <c r="F17" s="127"/>
      <c r="G17" s="28"/>
      <c r="H17" s="128"/>
      <c r="I17" s="28"/>
    </row>
    <row r="18" spans="1:16" s="26" customFormat="1" ht="15" x14ac:dyDescent="0.35">
      <c r="A18" s="28"/>
      <c r="B18" s="129" t="s">
        <v>1532</v>
      </c>
      <c r="C18" s="28"/>
      <c r="D18" s="130"/>
      <c r="E18" s="28"/>
      <c r="F18" s="130"/>
      <c r="G18" s="28"/>
      <c r="H18" s="131"/>
      <c r="I18" s="28"/>
    </row>
    <row r="19" spans="1:16" s="26" customFormat="1" ht="45" x14ac:dyDescent="0.4">
      <c r="A19" s="28"/>
      <c r="B19" s="132" t="s">
        <v>1533</v>
      </c>
      <c r="C19" s="28"/>
      <c r="D19" s="164" t="s">
        <v>1715</v>
      </c>
      <c r="E19" s="28"/>
      <c r="F19" s="164" t="s">
        <v>2034</v>
      </c>
      <c r="G19" s="28"/>
      <c r="H19" s="307" t="s">
        <v>2128</v>
      </c>
      <c r="I19" s="28"/>
    </row>
    <row r="20" spans="1:16" s="26" customFormat="1" ht="45" x14ac:dyDescent="0.35">
      <c r="A20" s="28"/>
      <c r="B20" s="132" t="s">
        <v>1534</v>
      </c>
      <c r="C20" s="28"/>
      <c r="D20" s="164" t="s">
        <v>1715</v>
      </c>
      <c r="E20" s="28"/>
      <c r="F20" s="164" t="s">
        <v>2034</v>
      </c>
      <c r="G20" s="28"/>
      <c r="H20" s="306" t="s">
        <v>2128</v>
      </c>
      <c r="I20" s="28"/>
    </row>
    <row r="21" spans="1:16" s="26" customFormat="1" ht="45" x14ac:dyDescent="0.35">
      <c r="A21" s="28"/>
      <c r="B21" s="132" t="s">
        <v>1535</v>
      </c>
      <c r="C21" s="28"/>
      <c r="D21" s="164" t="s">
        <v>1715</v>
      </c>
      <c r="E21" s="28"/>
      <c r="F21" s="164" t="s">
        <v>2034</v>
      </c>
      <c r="G21" s="28"/>
      <c r="H21" s="306" t="s">
        <v>2128</v>
      </c>
      <c r="I21" s="28"/>
      <c r="O21" s="207"/>
      <c r="P21" s="226"/>
    </row>
    <row r="22" spans="1:16" s="26" customFormat="1" ht="45" x14ac:dyDescent="0.35">
      <c r="A22" s="28"/>
      <c r="B22" s="133" t="s">
        <v>1536</v>
      </c>
      <c r="C22" s="28"/>
      <c r="D22" s="164" t="s">
        <v>1715</v>
      </c>
      <c r="E22" s="28"/>
      <c r="F22" s="164" t="s">
        <v>2034</v>
      </c>
      <c r="G22" s="28"/>
      <c r="H22" s="306" t="s">
        <v>2128</v>
      </c>
      <c r="I22" s="28"/>
    </row>
    <row r="23" spans="1:16" s="26" customFormat="1" ht="15" x14ac:dyDescent="0.35">
      <c r="A23" s="28"/>
      <c r="B23" s="45"/>
      <c r="C23" s="28"/>
      <c r="D23" s="125"/>
      <c r="E23" s="28"/>
      <c r="F23" s="125"/>
      <c r="G23" s="28"/>
      <c r="H23" s="28"/>
      <c r="I23" s="28"/>
    </row>
    <row r="24" spans="1:16" s="26" customFormat="1" ht="15" x14ac:dyDescent="0.35">
      <c r="A24" s="28"/>
      <c r="B24" s="126" t="s">
        <v>1954</v>
      </c>
      <c r="C24" s="28"/>
      <c r="D24" s="127"/>
      <c r="E24" s="28"/>
      <c r="F24" s="127"/>
      <c r="G24" s="28"/>
      <c r="H24" s="128"/>
      <c r="I24" s="28"/>
    </row>
    <row r="25" spans="1:16" s="26" customFormat="1" ht="15" x14ac:dyDescent="0.35">
      <c r="A25" s="28"/>
      <c r="B25" s="129" t="s">
        <v>1532</v>
      </c>
      <c r="C25" s="28"/>
      <c r="D25" s="130"/>
      <c r="E25" s="28"/>
      <c r="F25" s="130"/>
      <c r="G25" s="28"/>
      <c r="H25" s="131"/>
      <c r="I25" s="28"/>
    </row>
    <row r="26" spans="1:16" s="26" customFormat="1" ht="15" x14ac:dyDescent="0.35">
      <c r="A26" s="28"/>
      <c r="B26" s="132" t="s">
        <v>1537</v>
      </c>
      <c r="C26" s="28"/>
      <c r="D26" s="164" t="s">
        <v>1716</v>
      </c>
      <c r="E26" s="28"/>
      <c r="F26" s="164" t="s">
        <v>2035</v>
      </c>
      <c r="G26" s="28"/>
      <c r="H26" s="280" t="s">
        <v>2032</v>
      </c>
      <c r="I26" s="28"/>
    </row>
    <row r="27" spans="1:16" s="26" customFormat="1" ht="15" x14ac:dyDescent="0.35">
      <c r="A27" s="135"/>
      <c r="B27" s="136" t="s">
        <v>1538</v>
      </c>
      <c r="C27" s="137"/>
      <c r="D27" s="164" t="s">
        <v>1716</v>
      </c>
      <c r="E27" s="28"/>
      <c r="F27" s="164" t="s">
        <v>2035</v>
      </c>
      <c r="G27" s="28"/>
      <c r="H27" s="280" t="s">
        <v>2032</v>
      </c>
      <c r="I27" s="28"/>
    </row>
    <row r="28" spans="1:16" s="26" customFormat="1" ht="15" x14ac:dyDescent="0.35">
      <c r="A28" s="28"/>
      <c r="B28" s="132" t="s">
        <v>1539</v>
      </c>
      <c r="C28" s="28"/>
      <c r="D28" s="164" t="s">
        <v>1716</v>
      </c>
      <c r="E28" s="28"/>
      <c r="F28" s="164" t="s">
        <v>2035</v>
      </c>
      <c r="G28" s="28"/>
      <c r="H28" s="280" t="s">
        <v>2032</v>
      </c>
      <c r="I28" s="28"/>
    </row>
    <row r="29" spans="1:16" s="26" customFormat="1" ht="15" x14ac:dyDescent="0.35">
      <c r="A29" s="28"/>
      <c r="B29" s="138" t="s">
        <v>1538</v>
      </c>
      <c r="C29" s="137"/>
      <c r="D29" s="164" t="s">
        <v>1716</v>
      </c>
      <c r="E29" s="28"/>
      <c r="F29" s="164" t="s">
        <v>2035</v>
      </c>
      <c r="G29" s="28"/>
      <c r="H29" s="280" t="s">
        <v>2032</v>
      </c>
      <c r="I29" s="28"/>
    </row>
    <row r="30" spans="1:16" s="26" customFormat="1" ht="15" x14ac:dyDescent="0.35">
      <c r="A30" s="28"/>
      <c r="B30" s="132" t="s">
        <v>1540</v>
      </c>
      <c r="C30" s="28"/>
      <c r="D30" s="164" t="s">
        <v>1716</v>
      </c>
      <c r="E30" s="28"/>
      <c r="F30" s="164" t="s">
        <v>2035</v>
      </c>
      <c r="G30" s="28"/>
      <c r="H30" s="280" t="s">
        <v>2032</v>
      </c>
      <c r="I30" s="28"/>
    </row>
    <row r="31" spans="1:16" s="26" customFormat="1" ht="15" x14ac:dyDescent="0.35">
      <c r="A31" s="28"/>
      <c r="B31" s="139" t="s">
        <v>1541</v>
      </c>
      <c r="C31" s="137"/>
      <c r="D31" s="164" t="s">
        <v>1716</v>
      </c>
      <c r="E31" s="28"/>
      <c r="F31" s="164" t="s">
        <v>2035</v>
      </c>
      <c r="G31" s="28"/>
      <c r="H31" s="280" t="s">
        <v>2032</v>
      </c>
      <c r="I31" s="28"/>
    </row>
    <row r="32" spans="1:16" s="26" customFormat="1" ht="15" x14ac:dyDescent="0.35">
      <c r="A32" s="28"/>
      <c r="B32" s="140"/>
      <c r="C32" s="28"/>
      <c r="D32" s="125"/>
      <c r="E32" s="28"/>
      <c r="F32" s="125"/>
      <c r="G32" s="28"/>
      <c r="H32" s="141"/>
      <c r="I32" s="28"/>
    </row>
    <row r="33" spans="1:15" s="26" customFormat="1" ht="15" x14ac:dyDescent="0.35">
      <c r="A33" s="28"/>
      <c r="B33" s="126" t="s">
        <v>1953</v>
      </c>
      <c r="C33" s="28"/>
      <c r="D33" s="142"/>
      <c r="E33" s="28"/>
      <c r="F33" s="142"/>
      <c r="G33" s="28"/>
      <c r="H33" s="128"/>
      <c r="I33" s="28"/>
    </row>
    <row r="34" spans="1:15" s="26" customFormat="1" ht="30" x14ac:dyDescent="0.35">
      <c r="A34" s="28"/>
      <c r="B34" s="129" t="s">
        <v>1542</v>
      </c>
      <c r="C34" s="28"/>
      <c r="D34" s="164" t="s">
        <v>1714</v>
      </c>
      <c r="E34" s="28"/>
      <c r="F34" s="164" t="s">
        <v>2036</v>
      </c>
      <c r="G34" s="28"/>
      <c r="H34" s="131"/>
      <c r="I34" s="28"/>
    </row>
    <row r="35" spans="1:15" s="26" customFormat="1" ht="15" x14ac:dyDescent="0.35">
      <c r="A35" s="28"/>
      <c r="B35" s="129" t="s">
        <v>1543</v>
      </c>
      <c r="C35" s="28"/>
      <c r="D35" s="164" t="s">
        <v>1716</v>
      </c>
      <c r="E35" s="28"/>
      <c r="F35" s="164" t="s">
        <v>2037</v>
      </c>
      <c r="G35" s="28"/>
      <c r="H35" s="131"/>
      <c r="I35" s="28"/>
    </row>
    <row r="36" spans="1:15" s="26" customFormat="1" ht="15" x14ac:dyDescent="0.35">
      <c r="A36" s="28"/>
      <c r="B36" s="148" t="s">
        <v>1544</v>
      </c>
      <c r="C36" s="28"/>
      <c r="D36" s="164" t="s">
        <v>1714</v>
      </c>
      <c r="E36" s="28"/>
      <c r="F36" s="164"/>
      <c r="G36" s="28"/>
      <c r="H36" s="134"/>
      <c r="I36" s="28"/>
    </row>
    <row r="37" spans="1:15" s="26" customFormat="1" ht="15" x14ac:dyDescent="0.35">
      <c r="A37" s="28"/>
      <c r="B37" s="45"/>
      <c r="C37" s="28"/>
      <c r="D37" s="125"/>
      <c r="E37" s="28"/>
      <c r="F37" s="125"/>
      <c r="G37" s="28"/>
      <c r="H37" s="28"/>
      <c r="I37" s="28"/>
    </row>
    <row r="38" spans="1:15" s="26" customFormat="1" ht="15" x14ac:dyDescent="0.35">
      <c r="A38" s="28"/>
      <c r="B38" s="126" t="s">
        <v>1952</v>
      </c>
      <c r="C38" s="28"/>
      <c r="D38" s="142"/>
      <c r="E38" s="28"/>
      <c r="F38" s="142"/>
      <c r="G38" s="28"/>
      <c r="H38" s="128"/>
      <c r="I38" s="28"/>
    </row>
    <row r="39" spans="1:15" s="26" customFormat="1" ht="105" customHeight="1" x14ac:dyDescent="0.35">
      <c r="A39" s="28"/>
      <c r="B39" s="129" t="s">
        <v>1545</v>
      </c>
      <c r="C39" s="28"/>
      <c r="D39" s="164"/>
      <c r="E39" s="28"/>
      <c r="F39" s="164" t="s">
        <v>2038</v>
      </c>
      <c r="G39" s="28"/>
      <c r="H39" s="332"/>
      <c r="I39" s="28"/>
    </row>
    <row r="40" spans="1:15" s="26" customFormat="1" ht="15" x14ac:dyDescent="0.35">
      <c r="A40" s="28"/>
      <c r="B40" s="132" t="s">
        <v>1546</v>
      </c>
      <c r="C40" s="28"/>
      <c r="D40" s="164"/>
      <c r="E40" s="28"/>
      <c r="F40" s="164"/>
      <c r="G40" s="28"/>
      <c r="H40" s="332"/>
      <c r="I40" s="28"/>
      <c r="O40" s="207"/>
    </row>
    <row r="41" spans="1:15" s="26" customFormat="1" ht="30" x14ac:dyDescent="0.35">
      <c r="A41" s="28"/>
      <c r="B41" s="129" t="s">
        <v>1547</v>
      </c>
      <c r="C41" s="28"/>
      <c r="D41" s="164" t="s">
        <v>1714</v>
      </c>
      <c r="E41" s="28"/>
      <c r="F41" s="164" t="s">
        <v>2039</v>
      </c>
      <c r="G41" s="28"/>
      <c r="H41" s="332"/>
      <c r="I41" s="28"/>
    </row>
    <row r="42" spans="1:15" s="26" customFormat="1" ht="15" x14ac:dyDescent="0.35">
      <c r="A42" s="28"/>
      <c r="B42" s="129" t="s">
        <v>1548</v>
      </c>
      <c r="C42" s="28"/>
      <c r="D42" s="164" t="s">
        <v>1716</v>
      </c>
      <c r="E42" s="28"/>
      <c r="F42" s="164" t="s">
        <v>2089</v>
      </c>
      <c r="G42" s="28"/>
      <c r="H42" s="332"/>
      <c r="I42" s="28"/>
    </row>
    <row r="43" spans="1:15" s="26" customFormat="1" ht="15" x14ac:dyDescent="0.35">
      <c r="A43" s="28"/>
      <c r="B43" s="148" t="s">
        <v>1549</v>
      </c>
      <c r="C43" s="28"/>
      <c r="D43" s="164" t="s">
        <v>1714</v>
      </c>
      <c r="E43" s="28"/>
      <c r="F43" s="164"/>
      <c r="G43" s="28"/>
      <c r="H43" s="333"/>
      <c r="I43" s="28"/>
    </row>
    <row r="44" spans="1:15" s="26" customFormat="1" ht="15" x14ac:dyDescent="0.35">
      <c r="A44" s="28"/>
      <c r="B44" s="45"/>
      <c r="C44" s="28"/>
      <c r="D44" s="125"/>
      <c r="E44" s="28"/>
      <c r="F44" s="125"/>
      <c r="G44" s="28"/>
      <c r="H44" s="28"/>
      <c r="I44" s="28"/>
    </row>
    <row r="45" spans="1:15" s="26" customFormat="1" ht="15" x14ac:dyDescent="0.35">
      <c r="A45" s="28"/>
      <c r="B45" s="126" t="s">
        <v>1951</v>
      </c>
      <c r="C45" s="28"/>
      <c r="D45" s="144"/>
      <c r="E45" s="28"/>
      <c r="F45" s="242"/>
      <c r="G45" s="28"/>
      <c r="H45" s="128"/>
      <c r="I45" s="28"/>
    </row>
    <row r="46" spans="1:15" s="26" customFormat="1" ht="15" x14ac:dyDescent="0.35">
      <c r="A46" s="28"/>
      <c r="B46" s="129" t="s">
        <v>1550</v>
      </c>
      <c r="C46" s="28"/>
      <c r="D46" s="164" t="s">
        <v>1716</v>
      </c>
      <c r="E46" s="28"/>
      <c r="F46" s="164" t="s">
        <v>2104</v>
      </c>
      <c r="G46" s="28"/>
      <c r="H46" s="131"/>
      <c r="I46" s="28"/>
    </row>
    <row r="47" spans="1:15" s="26" customFormat="1" ht="15" x14ac:dyDescent="0.35">
      <c r="A47" s="28"/>
      <c r="B47" s="132" t="s">
        <v>1551</v>
      </c>
      <c r="C47" s="28"/>
      <c r="D47" s="164" t="s">
        <v>1716</v>
      </c>
      <c r="E47" s="28"/>
      <c r="F47" s="164" t="s">
        <v>2073</v>
      </c>
      <c r="G47" s="28"/>
      <c r="H47" s="287" t="s">
        <v>2105</v>
      </c>
      <c r="I47" s="28"/>
    </row>
    <row r="48" spans="1:15" s="26" customFormat="1" ht="15" x14ac:dyDescent="0.35">
      <c r="A48" s="28"/>
      <c r="B48" s="143" t="s">
        <v>1552</v>
      </c>
      <c r="C48" s="28"/>
      <c r="D48" s="166" t="s">
        <v>1479</v>
      </c>
      <c r="E48" s="28"/>
      <c r="F48" s="165" t="str">
        <f>IF(D48="&lt; nombre del registro &gt;","&lt; Ingresar dirección web de la fuente de los datos &gt;",IF(D48=Lists!$K$5,"&lt; Incluir referencia a sección del Informe EITI o dirección web &gt;",IF(D48=Lists!$K$6,"&lt; Incluir referencia a elementos que prueban la inaplicabilidad &gt;","")))</f>
        <v/>
      </c>
      <c r="G48" s="28"/>
      <c r="H48" s="134"/>
      <c r="I48" s="28"/>
    </row>
    <row r="49" spans="1:9" s="26" customFormat="1" ht="15" x14ac:dyDescent="0.35">
      <c r="A49" s="28"/>
      <c r="B49" s="45"/>
      <c r="C49" s="28"/>
      <c r="D49" s="125"/>
      <c r="E49" s="28"/>
      <c r="F49" s="125"/>
      <c r="G49" s="28"/>
      <c r="H49" s="28"/>
      <c r="I49" s="28"/>
    </row>
    <row r="50" spans="1:9" s="26" customFormat="1" ht="15" x14ac:dyDescent="0.35">
      <c r="A50" s="28"/>
      <c r="B50" s="126" t="s">
        <v>1950</v>
      </c>
      <c r="C50" s="28"/>
      <c r="D50" s="144"/>
      <c r="E50" s="28"/>
      <c r="F50" s="242"/>
      <c r="G50" s="28"/>
      <c r="H50" s="128"/>
      <c r="I50" s="28"/>
    </row>
    <row r="51" spans="1:9" s="26" customFormat="1" ht="15" x14ac:dyDescent="0.35">
      <c r="A51" s="28"/>
      <c r="B51" s="145" t="s">
        <v>1553</v>
      </c>
      <c r="C51" s="28"/>
      <c r="D51" s="164" t="s">
        <v>1716</v>
      </c>
      <c r="E51" s="28"/>
      <c r="F51" s="164" t="s">
        <v>2058</v>
      </c>
      <c r="G51" s="28"/>
      <c r="H51" s="131"/>
      <c r="I51" s="28"/>
    </row>
    <row r="52" spans="1:9" s="26" customFormat="1" ht="45" x14ac:dyDescent="0.35">
      <c r="A52" s="28"/>
      <c r="B52" s="146" t="s">
        <v>1554</v>
      </c>
      <c r="C52" s="28"/>
      <c r="D52" s="164"/>
      <c r="E52" s="28"/>
      <c r="F52" s="164" t="str">
        <f>IF(D52=Lists!$K$4,"&lt; Ingresar dirección web de la fuente de los datos &gt;",IF(D52=Lists!$K$5,"&lt; Incluir referencia a sección del Informe EITI o dirección web &gt;",IF(D52=Lists!$K$6,"&lt; Incluir referencia a elementos que prueban la inaplicabilidad &gt;","")))</f>
        <v/>
      </c>
      <c r="G52" s="28"/>
      <c r="H52" s="131"/>
      <c r="I52" s="28"/>
    </row>
    <row r="53" spans="1:9" s="26" customFormat="1" ht="36" customHeight="1" x14ac:dyDescent="0.35">
      <c r="A53" s="28"/>
      <c r="B53" s="147" t="s">
        <v>1555</v>
      </c>
      <c r="C53" s="28"/>
      <c r="D53" s="165" t="s">
        <v>1716</v>
      </c>
      <c r="E53" s="28"/>
      <c r="F53" s="164" t="s">
        <v>2073</v>
      </c>
      <c r="G53" s="28"/>
      <c r="H53" s="134"/>
      <c r="I53" s="28"/>
    </row>
    <row r="54" spans="1:9" s="26" customFormat="1" ht="15" x14ac:dyDescent="0.35">
      <c r="A54" s="28"/>
      <c r="B54" s="45"/>
      <c r="C54" s="28"/>
      <c r="D54" s="125"/>
      <c r="E54" s="28"/>
      <c r="F54" s="125"/>
      <c r="G54" s="28"/>
      <c r="H54" s="28"/>
      <c r="I54" s="28"/>
    </row>
    <row r="55" spans="1:9" s="26" customFormat="1" ht="15" x14ac:dyDescent="0.35">
      <c r="A55" s="28"/>
      <c r="B55" s="126" t="s">
        <v>1949</v>
      </c>
      <c r="C55" s="28"/>
      <c r="D55" s="144"/>
      <c r="E55" s="28"/>
      <c r="F55" s="242"/>
      <c r="G55" s="28"/>
      <c r="H55" s="128"/>
      <c r="I55" s="28"/>
    </row>
    <row r="56" spans="1:9" s="234" customFormat="1" ht="30" x14ac:dyDescent="0.35">
      <c r="A56" s="28"/>
      <c r="B56" s="148" t="s">
        <v>1556</v>
      </c>
      <c r="C56" s="28"/>
      <c r="D56" s="164" t="s">
        <v>1716</v>
      </c>
      <c r="E56" s="28"/>
      <c r="F56" s="165" t="s">
        <v>2040</v>
      </c>
      <c r="G56" s="28"/>
      <c r="H56" s="280" t="s">
        <v>2032</v>
      </c>
      <c r="I56" s="28"/>
    </row>
    <row r="57" spans="1:9" s="26" customFormat="1" ht="180" x14ac:dyDescent="0.35">
      <c r="A57" s="28"/>
      <c r="B57" s="148" t="s">
        <v>1556</v>
      </c>
      <c r="C57" s="28"/>
      <c r="D57" s="164" t="s">
        <v>1715</v>
      </c>
      <c r="E57" s="28"/>
      <c r="F57" s="165" t="s">
        <v>2041</v>
      </c>
      <c r="G57" s="28"/>
      <c r="H57" s="280" t="s">
        <v>2033</v>
      </c>
      <c r="I57" s="28"/>
    </row>
    <row r="58" spans="1:9" s="26" customFormat="1" ht="15" x14ac:dyDescent="0.35">
      <c r="A58" s="28"/>
      <c r="B58" s="45"/>
      <c r="C58" s="28"/>
      <c r="D58" s="125"/>
      <c r="E58" s="28"/>
      <c r="F58" s="125"/>
      <c r="G58" s="28"/>
      <c r="H58" s="28"/>
      <c r="I58" s="28"/>
    </row>
    <row r="59" spans="1:9" s="26" customFormat="1" ht="15" x14ac:dyDescent="0.35">
      <c r="A59" s="28"/>
      <c r="B59" s="126" t="s">
        <v>1883</v>
      </c>
      <c r="C59" s="28"/>
      <c r="D59" s="144"/>
      <c r="E59" s="28"/>
      <c r="F59" s="242"/>
      <c r="G59" s="28"/>
      <c r="H59" s="128"/>
      <c r="I59" s="28"/>
    </row>
    <row r="60" spans="1:9" s="26" customFormat="1" ht="15" x14ac:dyDescent="0.35">
      <c r="A60" s="28"/>
      <c r="B60" s="227" t="s">
        <v>1557</v>
      </c>
      <c r="C60" s="28"/>
      <c r="D60" s="208"/>
      <c r="E60" s="28"/>
      <c r="F60" s="243"/>
      <c r="G60" s="28"/>
      <c r="H60" s="131"/>
      <c r="I60" s="28"/>
    </row>
    <row r="61" spans="1:9" s="234" customFormat="1" ht="54" customHeight="1" x14ac:dyDescent="0.35">
      <c r="A61" s="28"/>
      <c r="B61" s="145" t="s">
        <v>1558</v>
      </c>
      <c r="C61" s="28"/>
      <c r="D61" s="164" t="s">
        <v>1716</v>
      </c>
      <c r="E61" s="28"/>
      <c r="F61" s="164" t="s">
        <v>2127</v>
      </c>
      <c r="G61" s="28"/>
      <c r="H61" s="306"/>
      <c r="I61" s="28"/>
    </row>
    <row r="62" spans="1:9" s="26" customFormat="1" ht="15" x14ac:dyDescent="0.35">
      <c r="A62" s="28"/>
      <c r="B62" s="145" t="s">
        <v>1559</v>
      </c>
      <c r="C62" s="28"/>
      <c r="D62" s="164" t="s">
        <v>1716</v>
      </c>
      <c r="E62" s="28"/>
      <c r="F62" s="164" t="s">
        <v>2066</v>
      </c>
      <c r="G62" s="28"/>
      <c r="H62" s="131"/>
      <c r="I62" s="28"/>
    </row>
    <row r="63" spans="1:9" s="26" customFormat="1" ht="15" x14ac:dyDescent="0.35">
      <c r="A63" s="28"/>
      <c r="B63" s="167" t="s">
        <v>1560</v>
      </c>
      <c r="C63" s="28"/>
      <c r="D63" s="286">
        <v>25276323.260000002</v>
      </c>
      <c r="E63" s="28"/>
      <c r="F63" s="164" t="s">
        <v>2065</v>
      </c>
      <c r="G63" s="28"/>
      <c r="H63" s="131"/>
      <c r="I63" s="28"/>
    </row>
    <row r="64" spans="1:9" s="26" customFormat="1" ht="15" x14ac:dyDescent="0.35">
      <c r="A64" s="28"/>
      <c r="B64" s="146" t="str">
        <f>LEFT(B63,SEARCH(",",B63))&amp;" valor"</f>
        <v>Petróleo crudo (2709), valor</v>
      </c>
      <c r="C64" s="28"/>
      <c r="D64" s="286">
        <v>10105000000</v>
      </c>
      <c r="E64" s="28"/>
      <c r="F64" s="164" t="s">
        <v>1177</v>
      </c>
      <c r="G64" s="28"/>
      <c r="H64" s="131"/>
      <c r="I64" s="28"/>
    </row>
    <row r="65" spans="1:9" s="26" customFormat="1" ht="15" x14ac:dyDescent="0.35">
      <c r="A65" s="28"/>
      <c r="B65" s="167" t="s">
        <v>1561</v>
      </c>
      <c r="C65" s="28"/>
      <c r="D65" s="286">
        <v>36338672.210000001</v>
      </c>
      <c r="E65" s="28"/>
      <c r="F65" s="164" t="s">
        <v>1628</v>
      </c>
      <c r="G65" s="28"/>
      <c r="H65" s="131"/>
      <c r="I65" s="28"/>
    </row>
    <row r="66" spans="1:9" s="26" customFormat="1" ht="15" x14ac:dyDescent="0.35">
      <c r="A66" s="28"/>
      <c r="B66" s="146" t="str">
        <f>LEFT(B65,SEARCH(",",B65))&amp;" valor"</f>
        <v>Gas natural (2711), valor</v>
      </c>
      <c r="C66" s="28"/>
      <c r="D66" s="286">
        <v>5970000000</v>
      </c>
      <c r="E66" s="28"/>
      <c r="F66" s="164" t="s">
        <v>1177</v>
      </c>
      <c r="G66" s="28"/>
      <c r="H66" s="131"/>
      <c r="I66" s="28"/>
    </row>
    <row r="67" spans="1:9" s="26" customFormat="1" ht="15" x14ac:dyDescent="0.35">
      <c r="A67" s="28"/>
      <c r="B67" s="167" t="s">
        <v>1562</v>
      </c>
      <c r="C67" s="28"/>
      <c r="D67" s="286">
        <v>1880000</v>
      </c>
      <c r="E67" s="28"/>
      <c r="F67" s="164" t="s">
        <v>1381</v>
      </c>
      <c r="G67" s="28"/>
      <c r="H67" s="287"/>
      <c r="I67" s="28"/>
    </row>
    <row r="68" spans="1:9" s="26" customFormat="1" ht="15" x14ac:dyDescent="0.35">
      <c r="A68" s="28"/>
      <c r="B68" s="146" t="str">
        <f>LEFT(B67,SEARCH(",",B67))&amp;" valor"</f>
        <v>Oro (7108), valor</v>
      </c>
      <c r="C68" s="28"/>
      <c r="D68" s="286">
        <v>2346500000</v>
      </c>
      <c r="E68" s="28"/>
      <c r="F68" s="164" t="s">
        <v>1177</v>
      </c>
      <c r="G68" s="28"/>
      <c r="H68" s="287"/>
      <c r="I68" s="28"/>
    </row>
    <row r="69" spans="1:9" s="26" customFormat="1" ht="15" x14ac:dyDescent="0.35">
      <c r="A69" s="28"/>
      <c r="B69" s="167" t="s">
        <v>1563</v>
      </c>
      <c r="C69" s="28"/>
      <c r="D69" s="286">
        <v>32910000</v>
      </c>
      <c r="E69" s="28"/>
      <c r="F69" s="164" t="s">
        <v>1381</v>
      </c>
      <c r="G69" s="28"/>
      <c r="H69" s="287"/>
      <c r="I69" s="28"/>
    </row>
    <row r="70" spans="1:9" s="26" customFormat="1" ht="15" x14ac:dyDescent="0.35">
      <c r="A70" s="28"/>
      <c r="B70" s="146" t="str">
        <f>LEFT(B69,SEARCH(",",B69))&amp;" valor"</f>
        <v>Plata (7106), valor</v>
      </c>
      <c r="C70" s="28"/>
      <c r="D70" s="286">
        <v>564100000</v>
      </c>
      <c r="E70" s="28"/>
      <c r="F70" s="164" t="s">
        <v>1177</v>
      </c>
      <c r="G70" s="28"/>
      <c r="H70" s="287"/>
      <c r="I70" s="28"/>
    </row>
    <row r="71" spans="1:9" s="26" customFormat="1" ht="15" x14ac:dyDescent="0.35">
      <c r="A71" s="28"/>
      <c r="B71" s="167" t="s">
        <v>1921</v>
      </c>
      <c r="C71" s="28"/>
      <c r="D71" s="286">
        <v>22050</v>
      </c>
      <c r="E71" s="28"/>
      <c r="F71" s="164" t="s">
        <v>2064</v>
      </c>
      <c r="G71" s="28"/>
      <c r="H71" s="287"/>
      <c r="I71" s="28"/>
    </row>
    <row r="72" spans="1:9" s="26" customFormat="1" ht="15" x14ac:dyDescent="0.35">
      <c r="A72" s="28"/>
      <c r="B72" s="146" t="str">
        <f>LEFT(B71,SEARCH(",",B71))&amp;" valor"</f>
        <v>Zinc (2608), valor</v>
      </c>
      <c r="C72" s="28"/>
      <c r="D72" s="286">
        <v>46200000</v>
      </c>
      <c r="E72" s="28"/>
      <c r="F72" s="164" t="s">
        <v>1177</v>
      </c>
      <c r="G72" s="28"/>
      <c r="H72" s="287"/>
      <c r="I72" s="28"/>
    </row>
    <row r="73" spans="1:9" s="26" customFormat="1" ht="15" x14ac:dyDescent="0.35">
      <c r="A73" s="28"/>
      <c r="B73" s="167" t="s">
        <v>1564</v>
      </c>
      <c r="C73" s="28"/>
      <c r="D73" s="286">
        <v>17435</v>
      </c>
      <c r="E73" s="28"/>
      <c r="F73" s="164" t="s">
        <v>2064</v>
      </c>
      <c r="G73" s="28"/>
      <c r="H73" s="287"/>
      <c r="I73" s="28"/>
    </row>
    <row r="74" spans="1:9" s="26" customFormat="1" ht="15" x14ac:dyDescent="0.35">
      <c r="A74" s="28"/>
      <c r="B74" s="146" t="str">
        <f>LEFT(B73,SEARCH(",",B73))&amp;" valor"</f>
        <v>Cobre (2603), valor</v>
      </c>
      <c r="C74" s="28"/>
      <c r="D74" s="286">
        <v>84700000</v>
      </c>
      <c r="E74" s="28"/>
      <c r="F74" s="164" t="s">
        <v>1177</v>
      </c>
      <c r="G74" s="28"/>
      <c r="H74" s="287"/>
      <c r="I74" s="28"/>
    </row>
    <row r="75" spans="1:9" s="26" customFormat="1" ht="15" x14ac:dyDescent="0.35">
      <c r="A75" s="28"/>
      <c r="B75" s="167" t="s">
        <v>1920</v>
      </c>
      <c r="C75" s="28"/>
      <c r="D75" s="286">
        <v>28260</v>
      </c>
      <c r="E75" s="28"/>
      <c r="F75" s="164" t="s">
        <v>2064</v>
      </c>
      <c r="G75" s="28"/>
      <c r="H75" s="287"/>
      <c r="I75" s="28"/>
    </row>
    <row r="76" spans="1:9" s="26" customFormat="1" ht="15" x14ac:dyDescent="0.35">
      <c r="A76" s="28"/>
      <c r="B76" s="146" t="str">
        <f>LEFT(B75,SEARCH(",",B75))&amp;" valor"</f>
        <v>Plomo (2607), valor</v>
      </c>
      <c r="C76" s="28"/>
      <c r="D76" s="286">
        <v>52900000</v>
      </c>
      <c r="E76" s="28"/>
      <c r="F76" s="164" t="s">
        <v>1177</v>
      </c>
      <c r="G76" s="28"/>
      <c r="H76" s="287"/>
      <c r="I76" s="28"/>
    </row>
    <row r="77" spans="1:9" s="26" customFormat="1" ht="30" x14ac:dyDescent="0.35">
      <c r="A77" s="28"/>
      <c r="B77" s="167" t="s">
        <v>1914</v>
      </c>
      <c r="C77" s="28"/>
      <c r="D77" s="286">
        <v>5005</v>
      </c>
      <c r="E77" s="28"/>
      <c r="F77" s="164" t="s">
        <v>2064</v>
      </c>
      <c r="G77" s="28"/>
      <c r="H77" s="287" t="s">
        <v>2061</v>
      </c>
      <c r="I77" s="28"/>
    </row>
    <row r="78" spans="1:9" s="26" customFormat="1" ht="30" x14ac:dyDescent="0.35">
      <c r="A78" s="28"/>
      <c r="B78" s="147" t="str">
        <f>LEFT(B77,SEARCH(",",B77))&amp;" valor"</f>
        <v>Materias minerales no expresadas ni comprendidas en otra parte. (2530), valor</v>
      </c>
      <c r="C78" s="28"/>
      <c r="D78" s="288">
        <v>260230000</v>
      </c>
      <c r="E78" s="28"/>
      <c r="F78" s="165" t="s">
        <v>1177</v>
      </c>
      <c r="G78" s="28"/>
      <c r="H78" s="287" t="s">
        <v>2061</v>
      </c>
      <c r="I78" s="28"/>
    </row>
    <row r="79" spans="1:9" s="26" customFormat="1" ht="15" x14ac:dyDescent="0.35">
      <c r="A79" s="28"/>
      <c r="B79" s="45"/>
      <c r="C79" s="28"/>
      <c r="D79" s="125"/>
      <c r="E79" s="28"/>
      <c r="F79" s="125"/>
      <c r="G79" s="28"/>
      <c r="H79" s="28"/>
      <c r="I79" s="28"/>
    </row>
    <row r="80" spans="1:9" s="26" customFormat="1" ht="15" x14ac:dyDescent="0.35">
      <c r="A80" s="28"/>
      <c r="B80" s="126" t="s">
        <v>1882</v>
      </c>
      <c r="C80" s="28"/>
      <c r="D80" s="144"/>
      <c r="E80" s="28"/>
      <c r="F80" s="242"/>
      <c r="G80" s="28"/>
      <c r="H80" s="128"/>
      <c r="I80" s="28"/>
    </row>
    <row r="81" spans="1:9" s="26" customFormat="1" ht="15" x14ac:dyDescent="0.35">
      <c r="A81" s="28"/>
      <c r="B81" s="145" t="s">
        <v>1566</v>
      </c>
      <c r="C81" s="28"/>
      <c r="D81" s="164" t="s">
        <v>1716</v>
      </c>
      <c r="E81" s="28"/>
      <c r="F81" s="164" t="s">
        <v>2062</v>
      </c>
      <c r="G81" s="28"/>
      <c r="H81" s="280" t="s">
        <v>2075</v>
      </c>
      <c r="I81" s="28"/>
    </row>
    <row r="82" spans="1:9" s="26" customFormat="1" ht="28" x14ac:dyDescent="0.35">
      <c r="A82" s="28"/>
      <c r="B82" s="145" t="s">
        <v>1567</v>
      </c>
      <c r="C82" s="28"/>
      <c r="D82" s="164" t="s">
        <v>1715</v>
      </c>
      <c r="E82" s="28"/>
      <c r="F82" s="300" t="s">
        <v>2090</v>
      </c>
      <c r="G82" s="28"/>
      <c r="H82" s="280" t="s">
        <v>2074</v>
      </c>
      <c r="I82" s="28"/>
    </row>
    <row r="83" spans="1:9" s="26" customFormat="1" ht="15" x14ac:dyDescent="0.35">
      <c r="A83" s="28"/>
      <c r="B83" s="167" t="s">
        <v>1560</v>
      </c>
      <c r="C83" s="28"/>
      <c r="D83" s="286">
        <v>3591816</v>
      </c>
      <c r="E83" s="28"/>
      <c r="F83" s="164" t="s">
        <v>1627</v>
      </c>
      <c r="G83" s="28"/>
      <c r="H83" s="131"/>
      <c r="I83" s="28"/>
    </row>
    <row r="84" spans="1:9" s="26" customFormat="1" ht="15" x14ac:dyDescent="0.35">
      <c r="A84" s="28"/>
      <c r="B84" s="146" t="str">
        <f>LEFT(B83,SEARCH(",",B83))&amp;" valor"</f>
        <v>Petróleo crudo (2709), valor</v>
      </c>
      <c r="C84" s="28"/>
      <c r="D84" s="286">
        <v>1510900000</v>
      </c>
      <c r="E84" s="28"/>
      <c r="F84" s="164" t="s">
        <v>1177</v>
      </c>
      <c r="G84" s="28"/>
      <c r="H84" s="131"/>
      <c r="I84" s="28"/>
    </row>
    <row r="85" spans="1:9" s="26" customFormat="1" ht="15" x14ac:dyDescent="0.35">
      <c r="A85" s="28"/>
      <c r="B85" s="167" t="s">
        <v>1561</v>
      </c>
      <c r="C85" s="28"/>
      <c r="D85" s="286">
        <v>6598467</v>
      </c>
      <c r="E85" s="28"/>
      <c r="F85" s="164" t="s">
        <v>2131</v>
      </c>
      <c r="G85" s="28"/>
      <c r="H85" s="287"/>
      <c r="I85" s="28"/>
    </row>
    <row r="86" spans="1:9" s="26" customFormat="1" ht="15" x14ac:dyDescent="0.35">
      <c r="A86" s="28"/>
      <c r="B86" s="146" t="str">
        <f>LEFT(B85,SEARCH(",",B85))&amp;" valor"</f>
        <v>Gas natural (2711), valor</v>
      </c>
      <c r="C86" s="28"/>
      <c r="D86" s="286">
        <v>1512900000</v>
      </c>
      <c r="E86" s="28"/>
      <c r="F86" s="164" t="s">
        <v>1177</v>
      </c>
      <c r="G86" s="28"/>
      <c r="H86" s="131"/>
      <c r="I86" s="28"/>
    </row>
    <row r="87" spans="1:9" s="26" customFormat="1" ht="15" x14ac:dyDescent="0.35">
      <c r="A87" s="28"/>
      <c r="B87" s="167" t="s">
        <v>1562</v>
      </c>
      <c r="C87" s="28"/>
      <c r="D87" s="286">
        <v>18712836.800000001</v>
      </c>
      <c r="E87" s="28"/>
      <c r="F87" s="164" t="s">
        <v>1381</v>
      </c>
      <c r="G87" s="28"/>
      <c r="H87" s="131"/>
      <c r="I87" s="28"/>
    </row>
    <row r="88" spans="1:9" s="26" customFormat="1" ht="15" x14ac:dyDescent="0.35">
      <c r="A88" s="28"/>
      <c r="B88" s="146" t="str">
        <f>LEFT(B87,SEARCH(",",B87))&amp;" valor"</f>
        <v>Oro (7108), valor</v>
      </c>
      <c r="C88" s="28"/>
      <c r="D88" s="286">
        <v>2232440000</v>
      </c>
      <c r="E88" s="28"/>
      <c r="F88" s="164" t="s">
        <v>1177</v>
      </c>
      <c r="G88" s="28"/>
      <c r="H88" s="131"/>
      <c r="I88" s="28"/>
    </row>
    <row r="89" spans="1:9" s="26" customFormat="1" ht="15" x14ac:dyDescent="0.35">
      <c r="A89" s="28"/>
      <c r="B89" s="167" t="s">
        <v>1563</v>
      </c>
      <c r="C89" s="28"/>
      <c r="D89" s="286">
        <v>94040383</v>
      </c>
      <c r="E89" s="28"/>
      <c r="F89" s="164" t="s">
        <v>1381</v>
      </c>
      <c r="G89" s="28"/>
      <c r="H89" s="287" t="s">
        <v>2106</v>
      </c>
      <c r="I89" s="28"/>
    </row>
    <row r="90" spans="1:9" s="26" customFormat="1" ht="15" x14ac:dyDescent="0.35">
      <c r="A90" s="28"/>
      <c r="B90" s="146" t="str">
        <f>LEFT(B89,SEARCH(",",B89))&amp;" valor"</f>
        <v>Plata (7106), valor</v>
      </c>
      <c r="C90" s="28"/>
      <c r="D90" s="286">
        <v>245700000</v>
      </c>
      <c r="E90" s="28"/>
      <c r="F90" s="164" t="s">
        <v>1177</v>
      </c>
      <c r="G90" s="28"/>
      <c r="H90" s="287" t="s">
        <v>2106</v>
      </c>
      <c r="I90" s="28"/>
    </row>
    <row r="91" spans="1:9" s="26" customFormat="1" ht="15" x14ac:dyDescent="0.35">
      <c r="A91" s="28"/>
      <c r="B91" s="167" t="s">
        <v>1563</v>
      </c>
      <c r="C91" s="28"/>
      <c r="D91" s="286">
        <v>8875246292</v>
      </c>
      <c r="E91" s="28"/>
      <c r="F91" s="164" t="s">
        <v>1381</v>
      </c>
      <c r="G91" s="28"/>
      <c r="H91" s="287" t="s">
        <v>2063</v>
      </c>
      <c r="I91" s="28"/>
    </row>
    <row r="92" spans="1:9" s="26" customFormat="1" ht="15" x14ac:dyDescent="0.35">
      <c r="A92" s="28"/>
      <c r="B92" s="146" t="str">
        <f>LEFT(B91,SEARCH(",",B91))&amp;" valor"</f>
        <v>Plata (7106), valor</v>
      </c>
      <c r="C92" s="28"/>
      <c r="D92" s="286">
        <v>140100000</v>
      </c>
      <c r="E92" s="28"/>
      <c r="F92" s="164" t="s">
        <v>1177</v>
      </c>
      <c r="G92" s="28"/>
      <c r="H92" s="287" t="s">
        <v>2063</v>
      </c>
      <c r="I92" s="28"/>
    </row>
    <row r="93" spans="1:9" s="26" customFormat="1" ht="15" x14ac:dyDescent="0.35">
      <c r="A93" s="28"/>
      <c r="B93" s="167" t="s">
        <v>1564</v>
      </c>
      <c r="C93" s="28"/>
      <c r="D93" s="286">
        <v>0</v>
      </c>
      <c r="E93" s="28"/>
      <c r="F93" s="164"/>
      <c r="G93" s="28"/>
      <c r="H93" s="287" t="s">
        <v>2091</v>
      </c>
      <c r="I93" s="28"/>
    </row>
    <row r="94" spans="1:9" s="26" customFormat="1" ht="15" x14ac:dyDescent="0.35">
      <c r="A94" s="28"/>
      <c r="B94" s="146" t="str">
        <f>LEFT(B93,SEARCH(",",B93))&amp;" valor"</f>
        <v>Cobre (2603), valor</v>
      </c>
      <c r="C94" s="28"/>
      <c r="D94" s="286">
        <v>0</v>
      </c>
      <c r="E94" s="28"/>
      <c r="F94" s="164"/>
      <c r="G94" s="28"/>
      <c r="H94" s="287" t="s">
        <v>2091</v>
      </c>
      <c r="I94" s="28"/>
    </row>
    <row r="95" spans="1:9" s="234" customFormat="1" ht="15" x14ac:dyDescent="0.35">
      <c r="A95" s="28"/>
      <c r="B95" s="167" t="s">
        <v>1921</v>
      </c>
      <c r="C95" s="28"/>
      <c r="D95" s="286">
        <v>0</v>
      </c>
      <c r="E95" s="28"/>
      <c r="F95" s="164"/>
      <c r="G95" s="28"/>
      <c r="H95" s="287" t="s">
        <v>2091</v>
      </c>
      <c r="I95" s="28"/>
    </row>
    <row r="96" spans="1:9" s="234" customFormat="1" ht="15" x14ac:dyDescent="0.35">
      <c r="A96" s="28"/>
      <c r="B96" s="146" t="str">
        <f>LEFT(B95,SEARCH(",",B95))&amp;" valor"</f>
        <v>Zinc (2608), valor</v>
      </c>
      <c r="C96" s="28"/>
      <c r="D96" s="286">
        <v>0</v>
      </c>
      <c r="E96" s="28"/>
      <c r="F96" s="164"/>
      <c r="G96" s="28"/>
      <c r="H96" s="287" t="s">
        <v>2091</v>
      </c>
      <c r="I96" s="28"/>
    </row>
    <row r="97" spans="1:16" s="26" customFormat="1" ht="30" x14ac:dyDescent="0.35">
      <c r="A97" s="28"/>
      <c r="B97" s="167" t="s">
        <v>1920</v>
      </c>
      <c r="C97" s="28"/>
      <c r="D97" s="286"/>
      <c r="E97" s="28"/>
      <c r="F97" s="164"/>
      <c r="G97" s="28"/>
      <c r="H97" s="303" t="s">
        <v>2119</v>
      </c>
      <c r="I97" s="28"/>
    </row>
    <row r="98" spans="1:16" s="26" customFormat="1" ht="15" x14ac:dyDescent="0.35">
      <c r="A98" s="28"/>
      <c r="B98" s="146" t="str">
        <f>LEFT(B97,SEARCH(",",B97))&amp;" valor"</f>
        <v>Plomo (2607), valor</v>
      </c>
      <c r="C98" s="28"/>
      <c r="D98" s="286">
        <v>71650000</v>
      </c>
      <c r="E98" s="28"/>
      <c r="F98" s="164" t="s">
        <v>1177</v>
      </c>
      <c r="G98" s="28"/>
      <c r="H98" s="131"/>
      <c r="I98" s="28"/>
    </row>
    <row r="99" spans="1:16" s="26" customFormat="1" ht="30" x14ac:dyDescent="0.35">
      <c r="A99" s="28"/>
      <c r="B99" s="167" t="s">
        <v>1914</v>
      </c>
      <c r="C99" s="28"/>
      <c r="D99" s="286">
        <v>29167.5</v>
      </c>
      <c r="E99" s="28"/>
      <c r="F99" s="164" t="s">
        <v>2064</v>
      </c>
      <c r="G99" s="28"/>
      <c r="H99" s="287" t="s">
        <v>2060</v>
      </c>
      <c r="I99" s="28"/>
    </row>
    <row r="100" spans="1:16" s="26" customFormat="1" ht="33.5" customHeight="1" x14ac:dyDescent="0.35">
      <c r="A100" s="28"/>
      <c r="B100" s="147" t="str">
        <f>LEFT(B99,SEARCH(",",B99))&amp;" valor"</f>
        <v>Materias minerales no expresadas ni comprendidas en otra parte. (2530), valor</v>
      </c>
      <c r="C100" s="28"/>
      <c r="D100" s="288">
        <v>254900000</v>
      </c>
      <c r="E100" s="28"/>
      <c r="F100" s="165" t="s">
        <v>1177</v>
      </c>
      <c r="G100" s="28"/>
      <c r="H100" s="287" t="s">
        <v>2060</v>
      </c>
      <c r="I100" s="28"/>
    </row>
    <row r="101" spans="1:16" s="26" customFormat="1" ht="15" x14ac:dyDescent="0.35">
      <c r="A101" s="28"/>
      <c r="B101" s="45"/>
      <c r="C101" s="28"/>
      <c r="D101" s="125"/>
      <c r="E101" s="28"/>
      <c r="F101" s="125"/>
      <c r="G101" s="28"/>
      <c r="H101" s="28"/>
      <c r="I101" s="28"/>
    </row>
    <row r="102" spans="1:16" s="26" customFormat="1" ht="15" x14ac:dyDescent="0.35">
      <c r="A102" s="28"/>
      <c r="B102" s="126" t="s">
        <v>1881</v>
      </c>
      <c r="C102" s="28"/>
      <c r="D102" s="144"/>
      <c r="E102" s="28"/>
      <c r="F102" s="149"/>
      <c r="G102" s="28"/>
      <c r="H102" s="128"/>
      <c r="I102" s="28"/>
    </row>
    <row r="103" spans="1:16" s="26" customFormat="1" ht="45" x14ac:dyDescent="0.35">
      <c r="A103" s="28"/>
      <c r="B103" s="145" t="s">
        <v>1568</v>
      </c>
      <c r="C103" s="28"/>
      <c r="D103" s="164" t="s">
        <v>1716</v>
      </c>
      <c r="E103" s="28"/>
      <c r="F103" s="164" t="s">
        <v>2042</v>
      </c>
      <c r="G103" s="28"/>
      <c r="H103" s="281" t="s">
        <v>2043</v>
      </c>
      <c r="I103" s="28"/>
    </row>
    <row r="104" spans="1:16" s="26" customFormat="1" ht="45" x14ac:dyDescent="0.35">
      <c r="A104" s="28"/>
      <c r="B104" s="150" t="s">
        <v>1569</v>
      </c>
      <c r="C104" s="28"/>
      <c r="D104" s="164" t="s">
        <v>1715</v>
      </c>
      <c r="E104" s="28"/>
      <c r="F104" s="300" t="s">
        <v>2115</v>
      </c>
      <c r="G104" s="28"/>
      <c r="H104" s="302" t="s">
        <v>2116</v>
      </c>
      <c r="I104" s="28"/>
    </row>
    <row r="105" spans="1:16" s="26" customFormat="1" ht="45" x14ac:dyDescent="0.35">
      <c r="A105" s="28"/>
      <c r="B105" s="151" t="s">
        <v>1570</v>
      </c>
      <c r="C105" s="28"/>
      <c r="D105" s="152">
        <f>('Parte 5 - Datos de empresas'!J145/'Parte 4 - Ingresos del gobierno'!J52)</f>
        <v>0.57151775501722279</v>
      </c>
      <c r="E105" s="28"/>
      <c r="F105" s="153" t="s">
        <v>1629</v>
      </c>
      <c r="G105" s="28"/>
      <c r="H105" s="134"/>
      <c r="I105" s="28"/>
      <c r="P105" s="207"/>
    </row>
    <row r="106" spans="1:16" s="26" customFormat="1" ht="15" x14ac:dyDescent="0.35">
      <c r="A106" s="28"/>
      <c r="B106" s="45"/>
      <c r="C106" s="28"/>
      <c r="D106" s="125"/>
      <c r="E106" s="28"/>
      <c r="F106" s="125"/>
      <c r="G106" s="28"/>
      <c r="H106" s="28"/>
      <c r="I106" s="28"/>
    </row>
    <row r="107" spans="1:16" s="26" customFormat="1" ht="15" x14ac:dyDescent="0.35">
      <c r="A107" s="28"/>
      <c r="B107" s="126" t="s">
        <v>1880</v>
      </c>
      <c r="C107" s="28"/>
      <c r="D107" s="149"/>
      <c r="E107" s="28"/>
      <c r="F107" s="149"/>
      <c r="G107" s="28"/>
      <c r="H107" s="128"/>
      <c r="I107" s="28"/>
    </row>
    <row r="108" spans="1:16" s="26" customFormat="1" ht="30" x14ac:dyDescent="0.35">
      <c r="A108" s="28"/>
      <c r="B108" s="150" t="s">
        <v>1571</v>
      </c>
      <c r="C108" s="28"/>
      <c r="D108" s="164" t="s">
        <v>1714</v>
      </c>
      <c r="E108" s="28"/>
      <c r="F108" s="164" t="s">
        <v>2067</v>
      </c>
      <c r="G108" s="28"/>
      <c r="H108" s="131"/>
      <c r="I108" s="28"/>
    </row>
    <row r="109" spans="1:16" s="26" customFormat="1" ht="15" x14ac:dyDescent="0.35">
      <c r="A109" s="28"/>
      <c r="B109" s="210" t="s">
        <v>1572</v>
      </c>
      <c r="C109" s="211"/>
      <c r="D109" s="127"/>
      <c r="E109" s="211"/>
      <c r="F109" s="127"/>
      <c r="G109" s="28"/>
      <c r="H109" s="131"/>
      <c r="I109" s="28"/>
    </row>
    <row r="110" spans="1:16" s="26" customFormat="1" ht="15" x14ac:dyDescent="0.35">
      <c r="A110" s="28"/>
      <c r="B110" s="167" t="s">
        <v>1560</v>
      </c>
      <c r="C110" s="28"/>
      <c r="D110" s="164"/>
      <c r="E110" s="28"/>
      <c r="F110" s="164"/>
      <c r="G110" s="28"/>
      <c r="H110" s="131"/>
      <c r="I110" s="28"/>
    </row>
    <row r="111" spans="1:16" s="26" customFormat="1" ht="15" x14ac:dyDescent="0.35">
      <c r="A111" s="28"/>
      <c r="B111" s="167" t="s">
        <v>1561</v>
      </c>
      <c r="C111" s="28"/>
      <c r="D111" s="164"/>
      <c r="E111" s="28"/>
      <c r="F111" s="164"/>
      <c r="G111" s="28"/>
      <c r="H111" s="131"/>
      <c r="I111" s="28"/>
    </row>
    <row r="112" spans="1:16" s="26" customFormat="1" ht="15" x14ac:dyDescent="0.35">
      <c r="A112" s="28"/>
      <c r="B112" s="212" t="s">
        <v>1565</v>
      </c>
      <c r="C112" s="156"/>
      <c r="D112" s="165"/>
      <c r="E112" s="156"/>
      <c r="F112" s="165"/>
      <c r="G112" s="28"/>
      <c r="H112" s="131"/>
      <c r="I112" s="28"/>
    </row>
    <row r="113" spans="1:9" s="26" customFormat="1" ht="15" x14ac:dyDescent="0.35">
      <c r="A113" s="28"/>
      <c r="B113" s="210" t="s">
        <v>1573</v>
      </c>
      <c r="C113" s="211"/>
      <c r="D113" s="127"/>
      <c r="E113" s="211"/>
      <c r="F113" s="127"/>
      <c r="G113" s="28"/>
      <c r="H113" s="131"/>
      <c r="I113" s="28"/>
    </row>
    <row r="114" spans="1:9" s="26" customFormat="1" ht="15" x14ac:dyDescent="0.35">
      <c r="A114" s="28"/>
      <c r="B114" s="167" t="s">
        <v>1560</v>
      </c>
      <c r="C114" s="28"/>
      <c r="D114" s="164"/>
      <c r="E114" s="28"/>
      <c r="F114" s="164"/>
      <c r="G114" s="28"/>
      <c r="H114" s="131"/>
      <c r="I114" s="28"/>
    </row>
    <row r="115" spans="1:9" s="26" customFormat="1" ht="15" x14ac:dyDescent="0.35">
      <c r="A115" s="28"/>
      <c r="B115" s="146" t="str">
        <f>LEFT(B114,SEARCH(",",B114))&amp;" valor"</f>
        <v>Petróleo crudo (2709), valor</v>
      </c>
      <c r="C115" s="28"/>
      <c r="D115" s="164"/>
      <c r="E115" s="28"/>
      <c r="F115" s="164"/>
      <c r="G115" s="28"/>
      <c r="H115" s="131"/>
      <c r="I115" s="28"/>
    </row>
    <row r="116" spans="1:9" s="26" customFormat="1" ht="15" x14ac:dyDescent="0.35">
      <c r="A116" s="28"/>
      <c r="B116" s="167" t="s">
        <v>1561</v>
      </c>
      <c r="C116" s="28"/>
      <c r="D116" s="164"/>
      <c r="E116" s="28"/>
      <c r="F116" s="164"/>
      <c r="G116" s="28"/>
      <c r="H116" s="131"/>
      <c r="I116" s="28"/>
    </row>
    <row r="117" spans="1:9" s="26" customFormat="1" ht="15" x14ac:dyDescent="0.35">
      <c r="A117" s="28"/>
      <c r="B117" s="146" t="str">
        <f>LEFT(B116,SEARCH(",",B116))&amp;" valor"</f>
        <v>Gas natural (2711), valor</v>
      </c>
      <c r="C117" s="28"/>
      <c r="D117" s="164"/>
      <c r="E117" s="28"/>
      <c r="F117" s="164"/>
      <c r="G117" s="28"/>
      <c r="H117" s="131"/>
      <c r="I117" s="28"/>
    </row>
    <row r="118" spans="1:9" s="26" customFormat="1" ht="15" x14ac:dyDescent="0.35">
      <c r="A118" s="28"/>
      <c r="B118" s="167" t="s">
        <v>1565</v>
      </c>
      <c r="C118" s="28"/>
      <c r="D118" s="164"/>
      <c r="E118" s="28"/>
      <c r="F118" s="164"/>
      <c r="G118" s="28"/>
      <c r="H118" s="131"/>
      <c r="I118" s="28"/>
    </row>
    <row r="119" spans="1:9" s="26" customFormat="1" ht="15" x14ac:dyDescent="0.35">
      <c r="A119" s="28"/>
      <c r="B119" s="146" t="str">
        <f>LEFT(B118,SEARCH(",",B118))&amp;" valor"</f>
        <v>Agregar productos básicos aquí, valor</v>
      </c>
      <c r="C119" s="28"/>
      <c r="D119" s="164"/>
      <c r="E119" s="28"/>
      <c r="F119" s="164"/>
      <c r="G119" s="28"/>
      <c r="H119" s="131"/>
      <c r="I119" s="28"/>
    </row>
    <row r="120" spans="1:9" s="26" customFormat="1" ht="30" x14ac:dyDescent="0.35">
      <c r="A120" s="28"/>
      <c r="B120" s="209" t="s">
        <v>1574</v>
      </c>
      <c r="C120" s="156"/>
      <c r="D120" s="165"/>
      <c r="E120" s="156"/>
      <c r="F120" s="165"/>
      <c r="G120" s="156"/>
      <c r="H120" s="134"/>
      <c r="I120" s="28"/>
    </row>
    <row r="121" spans="1:9" s="26" customFormat="1" ht="15" x14ac:dyDescent="0.35">
      <c r="A121" s="28"/>
      <c r="B121" s="45"/>
      <c r="C121" s="28"/>
      <c r="D121" s="28"/>
      <c r="E121" s="28"/>
      <c r="F121" s="237"/>
      <c r="G121" s="28"/>
      <c r="H121" s="28"/>
      <c r="I121" s="28"/>
    </row>
    <row r="122" spans="1:9" s="26" customFormat="1" ht="16" customHeight="1" x14ac:dyDescent="0.35">
      <c r="A122" s="28"/>
      <c r="B122" s="126" t="s">
        <v>1879</v>
      </c>
      <c r="C122" s="28"/>
      <c r="D122" s="149"/>
      <c r="E122" s="28"/>
      <c r="F122" s="149"/>
      <c r="G122" s="28"/>
      <c r="H122" s="128"/>
      <c r="I122" s="28"/>
    </row>
    <row r="123" spans="1:9" s="26" customFormat="1" ht="15" x14ac:dyDescent="0.35">
      <c r="A123" s="28"/>
      <c r="B123" s="150" t="s">
        <v>1575</v>
      </c>
      <c r="C123" s="28"/>
      <c r="D123" s="164" t="s">
        <v>1714</v>
      </c>
      <c r="E123" s="28"/>
      <c r="F123" s="164" t="s">
        <v>2067</v>
      </c>
      <c r="G123" s="28"/>
      <c r="H123" s="131"/>
      <c r="I123" s="28"/>
    </row>
    <row r="124" spans="1:9" s="26" customFormat="1" ht="30.75" customHeight="1" x14ac:dyDescent="0.35">
      <c r="A124" s="28"/>
      <c r="B124" s="155" t="s">
        <v>1576</v>
      </c>
      <c r="C124" s="28"/>
      <c r="D124" s="165"/>
      <c r="E124" s="28"/>
      <c r="F124" s="165"/>
      <c r="G124" s="28"/>
      <c r="H124" s="134"/>
      <c r="I124" s="28"/>
    </row>
    <row r="125" spans="1:9" s="26" customFormat="1" ht="15" x14ac:dyDescent="0.35">
      <c r="A125" s="28"/>
      <c r="B125" s="45"/>
      <c r="C125" s="28"/>
      <c r="D125" s="125"/>
      <c r="E125" s="28"/>
      <c r="F125" s="237"/>
      <c r="G125" s="28"/>
      <c r="H125" s="28"/>
      <c r="I125" s="28"/>
    </row>
    <row r="126" spans="1:9" s="26" customFormat="1" ht="15" x14ac:dyDescent="0.35">
      <c r="A126" s="28"/>
      <c r="B126" s="126" t="s">
        <v>1878</v>
      </c>
      <c r="C126" s="28"/>
      <c r="D126" s="149"/>
      <c r="E126" s="28"/>
      <c r="F126" s="149"/>
      <c r="G126" s="28"/>
      <c r="H126" s="128"/>
      <c r="I126" s="28"/>
    </row>
    <row r="127" spans="1:9" s="26" customFormat="1" ht="90" x14ac:dyDescent="0.35">
      <c r="A127" s="28"/>
      <c r="B127" s="150" t="s">
        <v>1577</v>
      </c>
      <c r="C127" s="28"/>
      <c r="D127" s="164" t="s">
        <v>1714</v>
      </c>
      <c r="E127" s="28"/>
      <c r="F127" s="164" t="s">
        <v>2069</v>
      </c>
      <c r="G127" s="28"/>
      <c r="H127" s="281" t="s">
        <v>2107</v>
      </c>
      <c r="I127" s="28"/>
    </row>
    <row r="128" spans="1:9" s="26" customFormat="1" ht="30.75" customHeight="1" x14ac:dyDescent="0.35">
      <c r="A128" s="28"/>
      <c r="B128" s="155" t="s">
        <v>1578</v>
      </c>
      <c r="C128" s="28"/>
      <c r="D128" s="165"/>
      <c r="E128" s="28"/>
      <c r="F128" s="164" t="s">
        <v>2068</v>
      </c>
      <c r="G128" s="28"/>
      <c r="H128" s="134"/>
      <c r="I128" s="28"/>
    </row>
    <row r="129" spans="1:9" s="26" customFormat="1" ht="15" x14ac:dyDescent="0.35">
      <c r="A129" s="28"/>
      <c r="B129" s="45"/>
      <c r="C129" s="28"/>
      <c r="D129" s="125"/>
      <c r="E129" s="28"/>
      <c r="F129" s="237"/>
      <c r="G129" s="28"/>
      <c r="H129" s="28"/>
      <c r="I129" s="28"/>
    </row>
    <row r="130" spans="1:9" s="26" customFormat="1" ht="15" x14ac:dyDescent="0.35">
      <c r="A130" s="28"/>
      <c r="B130" s="126" t="s">
        <v>1877</v>
      </c>
      <c r="C130" s="28"/>
      <c r="D130" s="149"/>
      <c r="E130" s="28"/>
      <c r="F130" s="149"/>
      <c r="G130" s="28"/>
      <c r="H130" s="128"/>
      <c r="I130" s="28"/>
    </row>
    <row r="131" spans="1:9" s="26" customFormat="1" ht="30" x14ac:dyDescent="0.35">
      <c r="A131" s="28"/>
      <c r="B131" s="150" t="s">
        <v>1579</v>
      </c>
      <c r="C131" s="28"/>
      <c r="D131" s="164" t="s">
        <v>1716</v>
      </c>
      <c r="E131" s="28"/>
      <c r="F131" s="164" t="s">
        <v>2070</v>
      </c>
      <c r="G131" s="28"/>
      <c r="H131" s="287"/>
      <c r="I131" s="28"/>
    </row>
    <row r="132" spans="1:9" s="26" customFormat="1" ht="30" x14ac:dyDescent="0.35">
      <c r="A132" s="28"/>
      <c r="B132" s="155" t="s">
        <v>1580</v>
      </c>
      <c r="C132" s="28"/>
      <c r="D132" s="288">
        <v>21687221</v>
      </c>
      <c r="E132" s="28"/>
      <c r="F132" s="165" t="s">
        <v>1177</v>
      </c>
      <c r="G132" s="28"/>
      <c r="H132" s="287" t="s">
        <v>2092</v>
      </c>
      <c r="I132" s="28"/>
    </row>
    <row r="133" spans="1:9" s="26" customFormat="1" ht="15" x14ac:dyDescent="0.35">
      <c r="A133" s="28"/>
      <c r="B133" s="45"/>
      <c r="C133" s="28"/>
      <c r="D133" s="125"/>
      <c r="E133" s="28"/>
      <c r="F133" s="237"/>
      <c r="G133" s="28"/>
      <c r="H133" s="28"/>
      <c r="I133" s="28"/>
    </row>
    <row r="134" spans="1:9" s="26" customFormat="1" ht="15" x14ac:dyDescent="0.35">
      <c r="A134" s="28"/>
      <c r="B134" s="126" t="s">
        <v>1876</v>
      </c>
      <c r="C134" s="28"/>
      <c r="D134" s="149"/>
      <c r="E134" s="28"/>
      <c r="F134" s="149"/>
      <c r="G134" s="28"/>
      <c r="H134" s="128"/>
      <c r="I134" s="28"/>
    </row>
    <row r="135" spans="1:9" s="26" customFormat="1" ht="15" x14ac:dyDescent="0.35">
      <c r="A135" s="28"/>
      <c r="B135" s="150" t="str">
        <f>"¿El gobierno divulga información sobre"&amp;RIGHT(B134,LEN(B134)-SEARCH(":",B134,1))&amp;"?"</f>
        <v>¿El gobierno divulga información sobre Pagos directos subnacionales?</v>
      </c>
      <c r="C135" s="28"/>
      <c r="D135" s="164" t="s">
        <v>1714</v>
      </c>
      <c r="E135" s="28"/>
      <c r="F135" s="164" t="s">
        <v>2071</v>
      </c>
      <c r="G135" s="28"/>
      <c r="H135" s="131"/>
      <c r="I135" s="28"/>
    </row>
    <row r="136" spans="1:9" s="26" customFormat="1" ht="15" x14ac:dyDescent="0.35">
      <c r="A136" s="28"/>
      <c r="B136" s="155" t="s">
        <v>1581</v>
      </c>
      <c r="C136" s="28"/>
      <c r="D136" s="165"/>
      <c r="E136" s="28"/>
      <c r="F136" s="165"/>
      <c r="G136" s="28"/>
      <c r="H136" s="134"/>
      <c r="I136" s="28"/>
    </row>
    <row r="137" spans="1:9" s="26" customFormat="1" ht="15" x14ac:dyDescent="0.35">
      <c r="A137" s="28"/>
      <c r="B137" s="45"/>
      <c r="C137" s="28"/>
      <c r="D137" s="125"/>
      <c r="E137" s="28"/>
      <c r="F137" s="237"/>
      <c r="G137" s="28"/>
      <c r="H137" s="28"/>
      <c r="I137" s="28"/>
    </row>
    <row r="138" spans="1:9" s="26" customFormat="1" ht="15" x14ac:dyDescent="0.35">
      <c r="A138" s="28"/>
      <c r="B138" s="126" t="s">
        <v>1875</v>
      </c>
      <c r="C138" s="28"/>
      <c r="D138" s="149"/>
      <c r="E138" s="28"/>
      <c r="F138" s="237"/>
      <c r="G138" s="28"/>
      <c r="H138" s="128"/>
      <c r="I138" s="28"/>
    </row>
    <row r="139" spans="1:9" s="26" customFormat="1" ht="30" x14ac:dyDescent="0.35">
      <c r="A139" s="28"/>
      <c r="B139" s="151" t="s">
        <v>1582</v>
      </c>
      <c r="C139" s="28"/>
      <c r="D139" s="252">
        <f>IFERROR(IF(_xlfn.DAYS('Parte 1 - Datos generales'!$E$24,'Parte 1 - Datos generales'!$E$20)/365&gt;0,_xlfn.DAYS('Parte 1 - Datos generales'!$E$24,'Parte 1 - Datos generales'!$E$20)/365,_xlfn.DAYS('Parte 1 - Datos generales'!$E$27,'Parte 1 - Datos generales'!$E$20)/365),"Calculado utilizando Parte 1 Datos generales")</f>
        <v>1.9808219178082191</v>
      </c>
      <c r="E139" s="28"/>
      <c r="F139" s="237"/>
      <c r="G139" s="28"/>
      <c r="H139" s="134"/>
      <c r="I139" s="28"/>
    </row>
    <row r="140" spans="1:9" s="26" customFormat="1" ht="15" x14ac:dyDescent="0.35">
      <c r="A140" s="28"/>
      <c r="B140" s="45"/>
      <c r="C140" s="28"/>
      <c r="D140" s="125"/>
      <c r="E140" s="28"/>
      <c r="F140" s="237"/>
      <c r="G140" s="28"/>
      <c r="H140" s="28"/>
      <c r="I140" s="28"/>
    </row>
    <row r="141" spans="1:9" s="26" customFormat="1" ht="15" x14ac:dyDescent="0.35">
      <c r="A141" s="28"/>
      <c r="B141" s="126" t="s">
        <v>1874</v>
      </c>
      <c r="C141" s="28"/>
      <c r="D141" s="149"/>
      <c r="E141" s="28"/>
      <c r="F141" s="149"/>
      <c r="G141" s="28"/>
      <c r="H141" s="128"/>
      <c r="I141" s="28"/>
    </row>
    <row r="142" spans="1:9" s="26" customFormat="1" ht="45" x14ac:dyDescent="0.35">
      <c r="A142" s="28"/>
      <c r="B142" s="145" t="s">
        <v>1583</v>
      </c>
      <c r="C142" s="28"/>
      <c r="D142" s="164" t="s">
        <v>1716</v>
      </c>
      <c r="E142" s="28"/>
      <c r="F142" s="164" t="s">
        <v>2093</v>
      </c>
      <c r="G142" s="28"/>
      <c r="H142" s="131"/>
      <c r="I142" s="28"/>
    </row>
    <row r="143" spans="1:9" s="26" customFormat="1" ht="30" x14ac:dyDescent="0.35">
      <c r="A143" s="28"/>
      <c r="B143" s="146" t="s">
        <v>1584</v>
      </c>
      <c r="C143" s="28"/>
      <c r="D143" s="164" t="s">
        <v>1716</v>
      </c>
      <c r="E143" s="28"/>
      <c r="F143" s="164" t="s">
        <v>2093</v>
      </c>
      <c r="G143" s="28"/>
      <c r="H143" s="131"/>
      <c r="I143" s="28"/>
    </row>
    <row r="144" spans="1:9" s="26" customFormat="1" ht="30" x14ac:dyDescent="0.35">
      <c r="A144" s="28"/>
      <c r="B144" s="145" t="s">
        <v>1585</v>
      </c>
      <c r="C144" s="28"/>
      <c r="D144" s="164" t="s">
        <v>1716</v>
      </c>
      <c r="E144" s="28"/>
      <c r="F144" s="164" t="s">
        <v>2093</v>
      </c>
      <c r="G144" s="28"/>
      <c r="H144" s="131"/>
      <c r="I144" s="28"/>
    </row>
    <row r="145" spans="1:16" s="26" customFormat="1" ht="15" x14ac:dyDescent="0.35">
      <c r="A145" s="28"/>
      <c r="B145" s="132" t="s">
        <v>1586</v>
      </c>
      <c r="C145" s="28"/>
      <c r="D145" s="164" t="s">
        <v>1715</v>
      </c>
      <c r="E145" s="28"/>
      <c r="F145" s="164" t="s">
        <v>2108</v>
      </c>
      <c r="G145" s="28"/>
      <c r="H145" s="131"/>
      <c r="I145" s="28"/>
    </row>
    <row r="146" spans="1:16" s="26" customFormat="1" ht="15" x14ac:dyDescent="0.35">
      <c r="A146" s="28"/>
      <c r="B146" s="129" t="s">
        <v>1587</v>
      </c>
      <c r="C146" s="28"/>
      <c r="D146" s="164" t="s">
        <v>1716</v>
      </c>
      <c r="E146" s="28"/>
      <c r="F146" s="164" t="s">
        <v>2093</v>
      </c>
      <c r="G146" s="28"/>
      <c r="H146" s="131"/>
      <c r="I146" s="28"/>
    </row>
    <row r="147" spans="1:16" s="26" customFormat="1" ht="15" x14ac:dyDescent="0.35">
      <c r="A147" s="28"/>
      <c r="B147" s="133" t="s">
        <v>1588</v>
      </c>
      <c r="C147" s="28"/>
      <c r="D147" s="165"/>
      <c r="E147" s="28"/>
      <c r="F147" s="164" t="str">
        <f>IF(D147=Lists!$K$4,"&lt; Ingresar dirección web de la fuente de los datos &gt;",IF(D147=Lists!$K$5,"&lt; Incluir referencia a sección del Informe EITI o dirección web &gt;",IF(D147=Lists!$K$6,"&lt; Incluir referencia a elementos que prueban la inaplicabilidad &gt;","")))</f>
        <v/>
      </c>
      <c r="G147" s="28"/>
      <c r="H147" s="134"/>
      <c r="I147" s="28"/>
    </row>
    <row r="148" spans="1:16" s="26" customFormat="1" ht="15" x14ac:dyDescent="0.35">
      <c r="A148" s="28"/>
      <c r="B148" s="45"/>
      <c r="C148" s="28"/>
      <c r="D148" s="125"/>
      <c r="E148" s="28"/>
      <c r="F148" s="237"/>
      <c r="G148" s="28"/>
      <c r="H148" s="28"/>
      <c r="I148" s="28"/>
    </row>
    <row r="149" spans="1:16" s="26" customFormat="1" ht="15" x14ac:dyDescent="0.35">
      <c r="A149" s="28"/>
      <c r="B149" s="126" t="s">
        <v>1873</v>
      </c>
      <c r="C149" s="28"/>
      <c r="D149" s="149"/>
      <c r="E149" s="28"/>
      <c r="F149" s="149"/>
      <c r="G149" s="28"/>
      <c r="H149" s="128"/>
      <c r="I149" s="28"/>
    </row>
    <row r="150" spans="1:16" s="26" customFormat="1" ht="45" x14ac:dyDescent="0.35">
      <c r="A150" s="28"/>
      <c r="B150" s="150" t="s">
        <v>1589</v>
      </c>
      <c r="C150" s="28"/>
      <c r="D150" s="164" t="s">
        <v>1716</v>
      </c>
      <c r="E150" s="28"/>
      <c r="F150" s="164" t="s">
        <v>2059</v>
      </c>
      <c r="G150" s="28"/>
      <c r="H150" s="131"/>
      <c r="I150" s="28"/>
    </row>
    <row r="151" spans="1:16" s="26" customFormat="1" ht="15" x14ac:dyDescent="0.35">
      <c r="A151" s="28"/>
      <c r="B151" s="155" t="s">
        <v>1590</v>
      </c>
      <c r="C151" s="28"/>
      <c r="D151" s="165"/>
      <c r="E151" s="28"/>
      <c r="F151" s="168" t="str">
        <f>IF(D151=Lists!$K$4,"&lt; Ingresar dirección web de la fuente de los datos &gt;",IF(D151=Lists!$K$5,"&lt; Incluir referencia a sección del Informe EITI &gt;",IF(D151=Lists!$K$6,"&lt; Incluir referencia a elementos que prueban la inaplicabilidad &gt;","")))</f>
        <v/>
      </c>
      <c r="G151" s="28"/>
      <c r="H151" s="134"/>
      <c r="I151" s="28"/>
    </row>
    <row r="152" spans="1:16" s="26" customFormat="1" ht="15" x14ac:dyDescent="0.35">
      <c r="A152" s="28"/>
      <c r="B152" s="45"/>
      <c r="C152" s="28"/>
      <c r="D152" s="125"/>
      <c r="E152" s="28"/>
      <c r="F152" s="237"/>
      <c r="G152" s="28"/>
      <c r="H152" s="28"/>
      <c r="I152" s="28"/>
    </row>
    <row r="153" spans="1:16" s="26" customFormat="1" ht="15" x14ac:dyDescent="0.35">
      <c r="A153" s="28"/>
      <c r="B153" s="126" t="s">
        <v>1872</v>
      </c>
      <c r="C153" s="28"/>
      <c r="D153" s="149"/>
      <c r="E153" s="28"/>
      <c r="F153" s="149"/>
      <c r="G153" s="28"/>
      <c r="H153" s="128"/>
      <c r="I153" s="28"/>
    </row>
    <row r="154" spans="1:16" s="26" customFormat="1" ht="15" x14ac:dyDescent="0.35">
      <c r="A154" s="28"/>
      <c r="B154" s="150" t="s">
        <v>1591</v>
      </c>
      <c r="C154" s="28"/>
      <c r="D154" s="164" t="s">
        <v>1714</v>
      </c>
      <c r="E154" s="28"/>
      <c r="F154" s="164" t="s">
        <v>2067</v>
      </c>
      <c r="G154" s="28"/>
      <c r="H154" s="131"/>
      <c r="I154" s="28"/>
    </row>
    <row r="155" spans="1:16" s="26" customFormat="1" ht="30" x14ac:dyDescent="0.35">
      <c r="A155" s="28"/>
      <c r="B155" s="154" t="s">
        <v>1592</v>
      </c>
      <c r="C155" s="28"/>
      <c r="D155" s="164"/>
      <c r="E155" s="28"/>
      <c r="F155" s="164"/>
      <c r="G155" s="28"/>
      <c r="H155" s="131"/>
      <c r="I155" s="28"/>
    </row>
    <row r="156" spans="1:16" s="26" customFormat="1" ht="15" x14ac:dyDescent="0.35">
      <c r="A156" s="28"/>
      <c r="B156" s="155" t="s">
        <v>1593</v>
      </c>
      <c r="C156" s="28"/>
      <c r="D156" s="165"/>
      <c r="E156" s="28"/>
      <c r="F156" s="165"/>
      <c r="G156" s="28"/>
      <c r="H156" s="134"/>
      <c r="I156" s="28"/>
      <c r="P156" s="207"/>
    </row>
    <row r="157" spans="1:16" s="26" customFormat="1" ht="15" x14ac:dyDescent="0.35">
      <c r="A157" s="28"/>
      <c r="B157" s="45"/>
      <c r="C157" s="28"/>
      <c r="D157" s="125"/>
      <c r="E157" s="28"/>
      <c r="F157" s="237"/>
      <c r="G157" s="28"/>
      <c r="H157" s="28"/>
      <c r="I157" s="28"/>
    </row>
    <row r="158" spans="1:16" s="26" customFormat="1" ht="15" x14ac:dyDescent="0.35">
      <c r="A158" s="28"/>
      <c r="B158" s="126" t="s">
        <v>1871</v>
      </c>
      <c r="C158" s="28"/>
      <c r="D158" s="149"/>
      <c r="E158" s="28"/>
      <c r="F158" s="149"/>
      <c r="G158" s="28"/>
      <c r="H158" s="128"/>
      <c r="I158" s="28"/>
    </row>
    <row r="159" spans="1:16" s="26" customFormat="1" ht="30" customHeight="1" x14ac:dyDescent="0.35">
      <c r="A159" s="28"/>
      <c r="B159" s="150" t="s">
        <v>1594</v>
      </c>
      <c r="C159" s="28"/>
      <c r="D159" s="164" t="s">
        <v>1716</v>
      </c>
      <c r="E159" s="28"/>
      <c r="F159" s="164" t="s">
        <v>2094</v>
      </c>
      <c r="G159" s="28"/>
      <c r="H159" s="301" t="s">
        <v>2032</v>
      </c>
      <c r="I159" s="28"/>
    </row>
    <row r="160" spans="1:16" s="26" customFormat="1" ht="60" customHeight="1" x14ac:dyDescent="0.35">
      <c r="A160" s="28"/>
      <c r="B160" s="150" t="s">
        <v>1595</v>
      </c>
      <c r="C160" s="28"/>
      <c r="D160" s="164" t="s">
        <v>1714</v>
      </c>
      <c r="E160" s="28"/>
      <c r="F160" s="164" t="s">
        <v>2072</v>
      </c>
      <c r="G160" s="28"/>
      <c r="H160" s="335" t="s">
        <v>2095</v>
      </c>
      <c r="I160" s="28"/>
    </row>
    <row r="161" spans="1:9" s="26" customFormat="1" ht="30" x14ac:dyDescent="0.35">
      <c r="A161" s="28"/>
      <c r="B161" s="151" t="s">
        <v>1596</v>
      </c>
      <c r="C161" s="28"/>
      <c r="D161" s="165" t="s">
        <v>1714</v>
      </c>
      <c r="E161" s="28"/>
      <c r="F161" s="164" t="s">
        <v>2072</v>
      </c>
      <c r="G161" s="28"/>
      <c r="H161" s="338"/>
      <c r="I161" s="28"/>
    </row>
    <row r="162" spans="1:9" s="26" customFormat="1" ht="15" x14ac:dyDescent="0.35">
      <c r="A162" s="28"/>
      <c r="B162" s="45"/>
      <c r="C162" s="28"/>
      <c r="D162" s="125"/>
      <c r="E162" s="28"/>
      <c r="F162" s="237"/>
      <c r="G162" s="28"/>
      <c r="H162" s="28"/>
      <c r="I162" s="28"/>
    </row>
    <row r="163" spans="1:9" s="26" customFormat="1" ht="15" x14ac:dyDescent="0.35">
      <c r="A163" s="28"/>
      <c r="B163" s="126" t="s">
        <v>1870</v>
      </c>
      <c r="C163" s="28"/>
      <c r="D163" s="149"/>
      <c r="E163" s="28"/>
      <c r="F163" s="149"/>
      <c r="G163" s="28"/>
      <c r="H163" s="128"/>
      <c r="I163" s="28"/>
    </row>
    <row r="164" spans="1:9" s="26" customFormat="1" ht="15" customHeight="1" x14ac:dyDescent="0.35">
      <c r="A164" s="28"/>
      <c r="B164" s="150" t="s">
        <v>1597</v>
      </c>
      <c r="C164" s="28"/>
      <c r="D164" s="164" t="s">
        <v>1714</v>
      </c>
      <c r="E164" s="28"/>
      <c r="F164" s="164" t="s">
        <v>2072</v>
      </c>
      <c r="G164" s="28"/>
      <c r="H164" s="335" t="s">
        <v>2096</v>
      </c>
      <c r="I164" s="28"/>
    </row>
    <row r="165" spans="1:9" s="26" customFormat="1" ht="15" x14ac:dyDescent="0.35">
      <c r="A165" s="28"/>
      <c r="B165" s="154" t="s">
        <v>1598</v>
      </c>
      <c r="C165" s="28"/>
      <c r="D165" s="164"/>
      <c r="E165" s="28"/>
      <c r="F165" s="164"/>
      <c r="G165" s="28"/>
      <c r="H165" s="335"/>
      <c r="I165" s="28"/>
    </row>
    <row r="166" spans="1:9" s="26" customFormat="1" ht="15" x14ac:dyDescent="0.35">
      <c r="A166" s="28"/>
      <c r="B166" s="154" t="s">
        <v>1599</v>
      </c>
      <c r="C166" s="28"/>
      <c r="D166" s="164"/>
      <c r="E166" s="135"/>
      <c r="F166" s="164"/>
      <c r="G166" s="28"/>
      <c r="H166" s="335"/>
      <c r="I166" s="28"/>
    </row>
    <row r="167" spans="1:9" s="26" customFormat="1" ht="15" x14ac:dyDescent="0.35">
      <c r="A167" s="28"/>
      <c r="B167" s="150" t="s">
        <v>1600</v>
      </c>
      <c r="C167" s="28"/>
      <c r="D167" s="164" t="s">
        <v>1714</v>
      </c>
      <c r="E167" s="28"/>
      <c r="F167" s="164" t="s">
        <v>2072</v>
      </c>
      <c r="G167" s="28"/>
      <c r="H167" s="335"/>
      <c r="I167" s="28"/>
    </row>
    <row r="168" spans="1:9" s="26" customFormat="1" ht="15" x14ac:dyDescent="0.35">
      <c r="A168" s="28"/>
      <c r="B168" s="154" t="s">
        <v>1601</v>
      </c>
      <c r="C168" s="28"/>
      <c r="D168" s="164"/>
      <c r="E168" s="28"/>
      <c r="F168" s="164"/>
      <c r="G168" s="28"/>
      <c r="H168" s="335"/>
      <c r="I168" s="28"/>
    </row>
    <row r="169" spans="1:9" s="26" customFormat="1" ht="15" x14ac:dyDescent="0.35">
      <c r="A169" s="28"/>
      <c r="B169" s="154" t="s">
        <v>1602</v>
      </c>
      <c r="C169" s="28"/>
      <c r="D169" s="164"/>
      <c r="E169" s="28"/>
      <c r="F169" s="164"/>
      <c r="G169" s="28"/>
      <c r="H169" s="335"/>
      <c r="I169" s="28"/>
    </row>
    <row r="170" spans="1:9" s="26" customFormat="1" ht="15" x14ac:dyDescent="0.35">
      <c r="A170" s="28"/>
      <c r="B170" s="150" t="s">
        <v>1603</v>
      </c>
      <c r="C170" s="28"/>
      <c r="D170" s="164" t="s">
        <v>1714</v>
      </c>
      <c r="E170" s="28"/>
      <c r="F170" s="164" t="s">
        <v>2072</v>
      </c>
      <c r="G170" s="28"/>
      <c r="H170" s="335"/>
      <c r="I170" s="28"/>
    </row>
    <row r="171" spans="1:9" s="26" customFormat="1" ht="15" x14ac:dyDescent="0.35">
      <c r="A171" s="28"/>
      <c r="B171" s="154" t="s">
        <v>1604</v>
      </c>
      <c r="C171" s="28"/>
      <c r="D171" s="164"/>
      <c r="E171" s="28"/>
      <c r="F171" s="164"/>
      <c r="G171" s="28"/>
      <c r="H171" s="335"/>
      <c r="I171" s="28"/>
    </row>
    <row r="172" spans="1:9" s="26" customFormat="1" ht="15" x14ac:dyDescent="0.35">
      <c r="A172" s="28"/>
      <c r="B172" s="155" t="s">
        <v>1605</v>
      </c>
      <c r="C172" s="28"/>
      <c r="D172" s="164"/>
      <c r="E172" s="28"/>
      <c r="F172" s="164"/>
      <c r="G172" s="28"/>
      <c r="H172" s="134"/>
      <c r="I172" s="28"/>
    </row>
    <row r="173" spans="1:9" s="26" customFormat="1" ht="15" x14ac:dyDescent="0.35">
      <c r="A173" s="28"/>
      <c r="B173" s="45"/>
      <c r="C173" s="28"/>
      <c r="D173" s="125"/>
      <c r="E173" s="28"/>
      <c r="F173" s="237"/>
      <c r="G173" s="28"/>
      <c r="H173" s="28"/>
      <c r="I173" s="28"/>
    </row>
    <row r="174" spans="1:9" s="26" customFormat="1" ht="15" x14ac:dyDescent="0.35">
      <c r="A174" s="28"/>
      <c r="B174" s="126" t="s">
        <v>1869</v>
      </c>
      <c r="C174" s="28"/>
      <c r="D174" s="149"/>
      <c r="E174" s="28"/>
      <c r="F174" s="149"/>
      <c r="G174" s="28"/>
      <c r="H174" s="337" t="s">
        <v>2095</v>
      </c>
      <c r="I174" s="28"/>
    </row>
    <row r="175" spans="1:9" s="26" customFormat="1" ht="32" customHeight="1" x14ac:dyDescent="0.35">
      <c r="A175" s="28"/>
      <c r="B175" s="150" t="s">
        <v>1606</v>
      </c>
      <c r="C175" s="28"/>
      <c r="D175" s="164" t="s">
        <v>1714</v>
      </c>
      <c r="E175" s="28"/>
      <c r="F175" s="164" t="s">
        <v>2072</v>
      </c>
      <c r="G175" s="28"/>
      <c r="H175" s="335"/>
      <c r="I175" s="28"/>
    </row>
    <row r="176" spans="1:9" s="26" customFormat="1" ht="30" x14ac:dyDescent="0.35">
      <c r="A176" s="28"/>
      <c r="B176" s="155" t="s">
        <v>1607</v>
      </c>
      <c r="C176" s="28"/>
      <c r="D176" s="165"/>
      <c r="E176" s="28"/>
      <c r="F176" s="165"/>
      <c r="G176" s="28"/>
      <c r="H176" s="338"/>
      <c r="I176" s="28"/>
    </row>
    <row r="177" spans="1:9" s="26" customFormat="1" ht="15" x14ac:dyDescent="0.35">
      <c r="A177" s="28"/>
      <c r="B177" s="45"/>
      <c r="C177" s="28"/>
      <c r="D177" s="125"/>
      <c r="E177" s="28"/>
      <c r="F177" s="237"/>
      <c r="G177" s="28"/>
      <c r="H177" s="28"/>
      <c r="I177" s="28"/>
    </row>
    <row r="178" spans="1:9" s="26" customFormat="1" ht="15" x14ac:dyDescent="0.35">
      <c r="A178" s="28"/>
      <c r="B178" s="126" t="s">
        <v>1867</v>
      </c>
      <c r="C178" s="28"/>
      <c r="D178" s="157"/>
      <c r="E178" s="28"/>
      <c r="F178" s="158"/>
      <c r="G178" s="28"/>
      <c r="H178" s="128"/>
      <c r="I178" s="28"/>
    </row>
    <row r="179" spans="1:9" s="234" customFormat="1" ht="15" x14ac:dyDescent="0.35">
      <c r="A179" s="28"/>
      <c r="B179" s="159"/>
      <c r="C179" s="28"/>
      <c r="D179" s="164"/>
      <c r="E179" s="28"/>
      <c r="F179" s="164"/>
      <c r="G179" s="28"/>
      <c r="H179" s="296"/>
      <c r="I179" s="28"/>
    </row>
    <row r="180" spans="1:9" s="234" customFormat="1" ht="75" x14ac:dyDescent="0.35">
      <c r="A180" s="28"/>
      <c r="B180" s="159" t="s">
        <v>1608</v>
      </c>
      <c r="C180" s="28"/>
      <c r="D180" s="164" t="s">
        <v>1716</v>
      </c>
      <c r="E180" s="28"/>
      <c r="F180" s="164"/>
      <c r="G180" s="28"/>
      <c r="H180" s="306" t="s">
        <v>2126</v>
      </c>
      <c r="I180" s="28"/>
    </row>
    <row r="181" spans="1:9" s="26" customFormat="1" ht="30" x14ac:dyDescent="0.35">
      <c r="A181" s="28"/>
      <c r="B181" s="150" t="s">
        <v>1624</v>
      </c>
      <c r="C181" s="28"/>
      <c r="D181" s="286">
        <f>5036000000+(770662000000/28.11)</f>
        <v>32451937388.829597</v>
      </c>
      <c r="E181" s="28"/>
      <c r="F181" s="164" t="s">
        <v>1177</v>
      </c>
      <c r="G181" s="28"/>
      <c r="H181" s="287" t="s">
        <v>2097</v>
      </c>
      <c r="I181" s="28"/>
    </row>
    <row r="182" spans="1:9" s="26" customFormat="1" ht="15" x14ac:dyDescent="0.35">
      <c r="A182" s="28"/>
      <c r="B182" s="145" t="s">
        <v>1609</v>
      </c>
      <c r="C182" s="28"/>
      <c r="D182" s="286">
        <v>85600000</v>
      </c>
      <c r="E182" s="28"/>
      <c r="F182" s="164" t="s">
        <v>1177</v>
      </c>
      <c r="G182" s="28"/>
      <c r="H182" s="287"/>
      <c r="I182" s="28"/>
    </row>
    <row r="183" spans="1:9" s="26" customFormat="1" ht="15" x14ac:dyDescent="0.35">
      <c r="A183" s="28"/>
      <c r="B183" s="129" t="s">
        <v>1610</v>
      </c>
      <c r="C183" s="28"/>
      <c r="D183" s="286">
        <v>434376000000</v>
      </c>
      <c r="E183" s="28"/>
      <c r="F183" s="164" t="s">
        <v>1177</v>
      </c>
      <c r="G183" s="28"/>
      <c r="H183" s="287"/>
      <c r="I183" s="28"/>
    </row>
    <row r="184" spans="1:9" s="26" customFormat="1" ht="15" x14ac:dyDescent="0.35">
      <c r="A184" s="28"/>
      <c r="B184" s="129" t="s">
        <v>1611</v>
      </c>
      <c r="C184" s="28"/>
      <c r="D184" s="286">
        <f>2635400000+433800000</f>
        <v>3069200000</v>
      </c>
      <c r="E184" s="28"/>
      <c r="F184" s="164" t="s">
        <v>1177</v>
      </c>
      <c r="G184" s="28"/>
      <c r="H184" s="334" t="s">
        <v>2109</v>
      </c>
      <c r="I184" s="28"/>
    </row>
    <row r="185" spans="1:9" s="26" customFormat="1" ht="15" x14ac:dyDescent="0.35">
      <c r="A185" s="28"/>
      <c r="B185" s="129" t="s">
        <v>1612</v>
      </c>
      <c r="C185" s="28"/>
      <c r="D185" s="286">
        <v>80942700000</v>
      </c>
      <c r="E185" s="28"/>
      <c r="F185" s="164" t="s">
        <v>1177</v>
      </c>
      <c r="G185" s="28"/>
      <c r="H185" s="334"/>
      <c r="I185" s="28"/>
    </row>
    <row r="186" spans="1:9" s="26" customFormat="1" ht="15" x14ac:dyDescent="0.35">
      <c r="A186" s="28"/>
      <c r="B186" s="129" t="s">
        <v>1613</v>
      </c>
      <c r="C186" s="28"/>
      <c r="D186" s="286">
        <f>3450300000+3023900000</f>
        <v>6474200000</v>
      </c>
      <c r="E186" s="28"/>
      <c r="F186" s="164" t="s">
        <v>1177</v>
      </c>
      <c r="G186" s="28"/>
      <c r="H186" s="287" t="s">
        <v>2110</v>
      </c>
      <c r="I186" s="28"/>
    </row>
    <row r="187" spans="1:9" s="26" customFormat="1" ht="15" x14ac:dyDescent="0.35">
      <c r="A187" s="28"/>
      <c r="B187" s="129" t="s">
        <v>1614</v>
      </c>
      <c r="C187" s="28"/>
      <c r="D187" s="286">
        <v>61781500000</v>
      </c>
      <c r="E187" s="28"/>
      <c r="F187" s="164" t="s">
        <v>1177</v>
      </c>
      <c r="G187" s="28"/>
      <c r="H187" s="287" t="s">
        <v>2110</v>
      </c>
      <c r="I187" s="28"/>
    </row>
    <row r="188" spans="1:9" s="26" customFormat="1" ht="45" customHeight="1" x14ac:dyDescent="0.35">
      <c r="A188" s="28"/>
      <c r="B188" s="129" t="s">
        <v>1615</v>
      </c>
      <c r="C188" s="28"/>
      <c r="D188" s="289">
        <f>9909-D189</f>
        <v>9225.2790000000005</v>
      </c>
      <c r="E188" s="28"/>
      <c r="F188" s="164" t="s">
        <v>1630</v>
      </c>
      <c r="G188" s="28"/>
      <c r="H188" s="335" t="s">
        <v>2098</v>
      </c>
      <c r="I188" s="28"/>
    </row>
    <row r="189" spans="1:9" s="26" customFormat="1" ht="15" x14ac:dyDescent="0.35">
      <c r="A189" s="28"/>
      <c r="B189" s="129" t="s">
        <v>1616</v>
      </c>
      <c r="C189" s="28"/>
      <c r="D189" s="304">
        <f>9909*0.069</f>
        <v>683.721</v>
      </c>
      <c r="E189" s="28"/>
      <c r="F189" s="164" t="s">
        <v>1630</v>
      </c>
      <c r="G189" s="28"/>
      <c r="H189" s="335"/>
      <c r="I189" s="28"/>
    </row>
    <row r="190" spans="1:9" s="234" customFormat="1" ht="15" x14ac:dyDescent="0.35">
      <c r="A190" s="28"/>
      <c r="B190" s="129" t="s">
        <v>1617</v>
      </c>
      <c r="C190" s="28"/>
      <c r="D190" s="304">
        <v>29928</v>
      </c>
      <c r="E190" s="28"/>
      <c r="F190" s="164" t="s">
        <v>1630</v>
      </c>
      <c r="G190" s="28"/>
      <c r="H190" s="287" t="s">
        <v>2111</v>
      </c>
      <c r="I190" s="28"/>
    </row>
    <row r="191" spans="1:9" s="26" customFormat="1" ht="15" x14ac:dyDescent="0.35">
      <c r="A191" s="28"/>
      <c r="B191" s="129" t="s">
        <v>1618</v>
      </c>
      <c r="C191" s="28"/>
      <c r="D191" s="304">
        <v>6610359</v>
      </c>
      <c r="E191" s="28"/>
      <c r="F191" s="164" t="s">
        <v>1630</v>
      </c>
      <c r="G191" s="28"/>
      <c r="H191" s="287"/>
      <c r="I191" s="28"/>
    </row>
    <row r="192" spans="1:9" s="26" customFormat="1" ht="45" x14ac:dyDescent="0.35">
      <c r="A192" s="28"/>
      <c r="B192" s="129" t="s">
        <v>1619</v>
      </c>
      <c r="C192" s="28"/>
      <c r="D192" s="164">
        <v>0</v>
      </c>
      <c r="E192" s="28"/>
      <c r="F192" s="164" t="s">
        <v>1177</v>
      </c>
      <c r="G192" s="28"/>
      <c r="H192" s="302" t="s">
        <v>2112</v>
      </c>
      <c r="I192" s="28"/>
    </row>
    <row r="193" spans="1:9" s="26" customFormat="1" ht="15" x14ac:dyDescent="0.35">
      <c r="A193" s="28"/>
      <c r="B193" s="143" t="s">
        <v>1620</v>
      </c>
      <c r="C193" s="28"/>
      <c r="D193" s="164">
        <v>0</v>
      </c>
      <c r="E193" s="28"/>
      <c r="F193" s="165" t="s">
        <v>1177</v>
      </c>
      <c r="G193" s="28"/>
      <c r="H193" s="134"/>
      <c r="I193" s="28"/>
    </row>
    <row r="194" spans="1:9" s="26" customFormat="1" ht="15" x14ac:dyDescent="0.35">
      <c r="A194" s="28"/>
      <c r="B194" s="237"/>
      <c r="C194" s="28"/>
      <c r="D194" s="160"/>
      <c r="E194" s="28"/>
      <c r="F194" s="237"/>
      <c r="G194" s="28"/>
      <c r="H194" s="28"/>
      <c r="I194" s="28"/>
    </row>
    <row r="195" spans="1:9" s="26" customFormat="1" ht="15" x14ac:dyDescent="0.35">
      <c r="A195" s="28"/>
      <c r="B195" s="126" t="s">
        <v>1866</v>
      </c>
      <c r="C195" s="28"/>
      <c r="D195" s="127"/>
      <c r="E195" s="28"/>
      <c r="F195" s="127"/>
      <c r="G195" s="28"/>
      <c r="H195" s="128"/>
      <c r="I195" s="28"/>
    </row>
    <row r="196" spans="1:9" s="26" customFormat="1" ht="15" x14ac:dyDescent="0.35">
      <c r="A196" s="28"/>
      <c r="B196" s="129" t="s">
        <v>1532</v>
      </c>
      <c r="C196" s="28"/>
      <c r="D196" s="130"/>
      <c r="E196" s="28"/>
      <c r="F196" s="130"/>
      <c r="G196" s="28"/>
      <c r="H196" s="131"/>
      <c r="I196" s="28"/>
    </row>
    <row r="197" spans="1:9" s="26" customFormat="1" ht="30" x14ac:dyDescent="0.35">
      <c r="A197" s="28"/>
      <c r="B197" s="146" t="s">
        <v>1621</v>
      </c>
      <c r="C197" s="28"/>
      <c r="D197" s="164" t="s">
        <v>1714</v>
      </c>
      <c r="E197" s="28"/>
      <c r="F197" s="164" t="s">
        <v>2072</v>
      </c>
      <c r="G197" s="28"/>
      <c r="H197" s="335" t="s">
        <v>2095</v>
      </c>
      <c r="I197" s="28"/>
    </row>
    <row r="198" spans="1:9" s="26" customFormat="1" ht="30" x14ac:dyDescent="0.35">
      <c r="A198" s="135"/>
      <c r="B198" s="224" t="s">
        <v>1622</v>
      </c>
      <c r="C198" s="137"/>
      <c r="D198" s="164" t="s">
        <v>1714</v>
      </c>
      <c r="E198" s="28"/>
      <c r="F198" s="164" t="s">
        <v>2072</v>
      </c>
      <c r="G198" s="28"/>
      <c r="H198" s="339"/>
      <c r="I198" s="28"/>
    </row>
    <row r="199" spans="1:9" s="26" customFormat="1" ht="30" x14ac:dyDescent="0.35">
      <c r="A199" s="28"/>
      <c r="B199" s="147" t="s">
        <v>1623</v>
      </c>
      <c r="C199" s="137"/>
      <c r="D199" s="165" t="s">
        <v>1714</v>
      </c>
      <c r="E199" s="28"/>
      <c r="F199" s="165" t="s">
        <v>2072</v>
      </c>
      <c r="G199" s="28"/>
      <c r="H199" s="340"/>
      <c r="I199" s="28"/>
    </row>
    <row r="200" spans="1:9" s="26" customFormat="1" ht="15.5" thickBot="1" x14ac:dyDescent="0.4">
      <c r="A200" s="28"/>
      <c r="B200" s="161"/>
      <c r="C200" s="79"/>
      <c r="D200" s="162"/>
      <c r="E200" s="79"/>
      <c r="F200" s="161"/>
      <c r="G200" s="79"/>
      <c r="H200" s="79"/>
      <c r="I200" s="28"/>
    </row>
    <row r="201" spans="1:9" s="26" customFormat="1" ht="15" x14ac:dyDescent="0.35">
      <c r="A201" s="28"/>
      <c r="B201" s="163"/>
      <c r="C201" s="28"/>
      <c r="D201" s="160"/>
      <c r="E201" s="28"/>
      <c r="F201" s="163"/>
      <c r="G201" s="28"/>
      <c r="H201" s="28"/>
      <c r="I201" s="28"/>
    </row>
    <row r="202" spans="1:9" s="26" customFormat="1" ht="15.5" thickBot="1" x14ac:dyDescent="0.4">
      <c r="A202" s="28"/>
      <c r="B202" s="327" t="s">
        <v>1862</v>
      </c>
      <c r="C202" s="328"/>
      <c r="D202" s="328"/>
      <c r="E202" s="328"/>
      <c r="F202" s="328"/>
      <c r="G202" s="328"/>
      <c r="H202" s="328"/>
      <c r="I202" s="28"/>
    </row>
    <row r="203" spans="1:9" s="26" customFormat="1" ht="15" x14ac:dyDescent="0.35">
      <c r="A203" s="28"/>
      <c r="B203" s="329" t="s">
        <v>1427</v>
      </c>
      <c r="C203" s="330"/>
      <c r="D203" s="330"/>
      <c r="E203" s="330"/>
      <c r="F203" s="330"/>
      <c r="G203" s="330"/>
      <c r="H203" s="330"/>
      <c r="I203" s="28"/>
    </row>
    <row r="204" spans="1:9" s="26" customFormat="1" ht="15.5" thickBot="1" x14ac:dyDescent="0.4">
      <c r="A204" s="28"/>
      <c r="B204" s="233"/>
      <c r="C204" s="233"/>
      <c r="D204" s="233"/>
      <c r="E204" s="233"/>
      <c r="F204" s="233"/>
      <c r="G204" s="233"/>
      <c r="H204" s="233"/>
      <c r="I204" s="28"/>
    </row>
    <row r="205" spans="1:9" s="26" customFormat="1" ht="15" x14ac:dyDescent="0.35">
      <c r="A205" s="28"/>
      <c r="B205" s="323" t="s">
        <v>1460</v>
      </c>
      <c r="C205" s="323"/>
      <c r="D205" s="323"/>
      <c r="E205" s="323"/>
      <c r="F205" s="323"/>
      <c r="G205" s="28"/>
      <c r="H205" s="246"/>
      <c r="I205" s="28"/>
    </row>
    <row r="206" spans="1:9" s="26" customFormat="1" ht="15" x14ac:dyDescent="0.35">
      <c r="A206" s="28"/>
      <c r="B206" s="308" t="s">
        <v>1461</v>
      </c>
      <c r="C206" s="308"/>
      <c r="D206" s="308"/>
      <c r="E206" s="308"/>
      <c r="F206" s="308"/>
      <c r="G206" s="28"/>
      <c r="H206" s="28"/>
      <c r="I206" s="28"/>
    </row>
    <row r="207" spans="1:9" s="26" customFormat="1" ht="15" x14ac:dyDescent="0.35">
      <c r="A207" s="28"/>
      <c r="B207" s="316" t="s">
        <v>1462</v>
      </c>
      <c r="C207" s="316"/>
      <c r="D207" s="316"/>
      <c r="E207" s="316"/>
      <c r="F207" s="316"/>
      <c r="G207" s="28"/>
      <c r="H207" s="28"/>
      <c r="I207" s="28"/>
    </row>
    <row r="208" spans="1:9" s="26" customFormat="1" ht="15"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row r="229" ht="16" x14ac:dyDescent="0.35"/>
  </sheetData>
  <mergeCells count="20">
    <mergeCell ref="B207:F207"/>
    <mergeCell ref="B205:F205"/>
    <mergeCell ref="B206:F206"/>
    <mergeCell ref="B2:H2"/>
    <mergeCell ref="B3:H3"/>
    <mergeCell ref="B4:H4"/>
    <mergeCell ref="B5:H5"/>
    <mergeCell ref="B6:H6"/>
    <mergeCell ref="B7:H7"/>
    <mergeCell ref="B8:H8"/>
    <mergeCell ref="B202:H202"/>
    <mergeCell ref="B203:H203"/>
    <mergeCell ref="B9:H9"/>
    <mergeCell ref="H39:H43"/>
    <mergeCell ref="H184:H185"/>
    <mergeCell ref="H188:H189"/>
    <mergeCell ref="H164:H171"/>
    <mergeCell ref="H174:H176"/>
    <mergeCell ref="H197:H199"/>
    <mergeCell ref="H160:H161"/>
  </mergeCells>
  <dataValidations count="3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72:D78 D110:D112 D114:D119 D63:D70 D83:D100" xr:uid="{00000000-0002-0000-0200-000000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8 D103:D104 D81:D82 D56:D57 D51:D53 D46:D47 D26:D31 D34:D36 D19:D22 D196:D199 D39:D43 D175 D170 D167 D164 D159:D161 D154 D150 D142:D147 D135 D131 D127 D123 D179:D180 D61:D62" xr:uid="{00000000-0002-0000-0200-000001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0" xr:uid="{00000000-0002-0000-0200-000002000000}">
      <formula1>0</formula1>
    </dataValidation>
    <dataValidation type="textLength" allowBlank="1" showInputMessage="1" showErrorMessage="1" errorTitle="Por favor, no editar estas celda" error="Por favor, no edite estas celdas" sqref="B103:B105 B123:B124 B139 B135:B136 B131:B132 B127:B128" xr:uid="{00000000-0002-0000-0200-000003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7" xr:uid="{00000000-0002-0000-0200-00000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5" xr:uid="{00000000-0002-0000-0200-000005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4" xr:uid="{00000000-0002-0000-0200-00000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3" xr:uid="{00000000-0002-0000-0200-00000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6" xr:uid="{00000000-0002-0000-0200-00000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6 D171:D172 D168:D169 D165:D166 D155:D156 D151 D136 D132 D128 D124" xr:uid="{00000000-0002-0000-0200-000009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1" xr:uid="{00000000-0002-0000-0200-00000B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92:F193 F181:F187 F136 F155:F156 F132 F165:F166 F124 F176 F171:F172 F168:F169" xr:uid="{00000000-0002-0000-0200-00000C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2:D193" xr:uid="{00000000-0002-0000-0200-00000D000000}">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5 B63 B110:B112 B99 B97 B93 B91 B89 B87 B85 B83 B77 B75 B73 B71 B69 B67 B118 B116 B114 B95" xr:uid="{00000000-0002-0000-0200-00000E000000}">
      <formula1>Commodities_list</formula1>
    </dataValidation>
    <dataValidation type="whole" allowBlank="1" showInputMessage="1" showErrorMessage="1" errorTitle="Por favor, no editar estas celda" error="Por favor, no edite estas celdas" sqref="B175:B176 B164:B169 B159:B161 B154:B156 B150:B151 B142:B147 B196:B199" xr:uid="{00000000-0002-0000-0200-00000F000000}">
      <formula1>10000</formula1>
      <formula2>50000</formula2>
    </dataValidation>
    <dataValidation type="whole" allowBlank="1" showInputMessage="1" showErrorMessage="1" errorTitle="Por favor, no editar estas celda" error="Por favor, no edite estas celdas" sqref="B200:H201 B179:B193" xr:uid="{00000000-0002-0000-0200-000010000000}">
      <formula1>4</formula1>
      <formula2>5</formula2>
    </dataValidation>
    <dataValidation allowBlank="1" showInputMessage="1" showErrorMessage="1" promptTitle="Nombre del registro" prompt="Ingrese el nombre del Registro de Beneficiarios Reales" sqref="D48" xr:uid="{00000000-0002-0000-0200-000011000000}"/>
    <dataValidation allowBlank="1" showInputMessage="1" showErrorMessage="1" promptTitle="Additional relevant files" prompt="If several files relevant to the report exist, please indicate as such here. If several, please copy this into several rows." sqref="D48" xr:uid="{00000000-0002-0000-0200-000012000000}"/>
    <dataValidation allowBlank="1" showInputMessage="1" showErrorMessage="1" errorTitle="Por favor, no editar estas celda" error="Por favor, no edite estas celdas" sqref="B170:B172" xr:uid="{00000000-0002-0000-0200-000014000000}"/>
    <dataValidation type="whole" allowBlank="1" showInputMessage="1" showErrorMessage="1" errorTitle="No editar estas celdas" error="Por favor, no edite estas celdas" sqref="B204 B202" xr:uid="{00000000-0002-0000-0200-000015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9" xr:uid="{00000000-0002-0000-0200-00001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8" xr:uid="{00000000-0002-0000-0200-000017000000}">
      <formula1>2</formula1>
    </dataValidation>
    <dataValidation type="whole" showInputMessage="1" showErrorMessage="1" sqref="A68:C68 A70:C70 A72:C72 A74:C74 A76:C76 A66:C66 A77:A82 A67 A69 A71 A73 A75 B173:D173 F173 B177:D177 F177 D25 F32 D32 F37 D37 F44 D44 F49 D49 F54 D54 D79 B64 F79 C81:C100 F101 F105:F106 B81:B82 E108 B109:G109 B113:G113 D18 B100 F121 C123:C124 F125 B129:D129 F129 B133:D133 F133 C135:C136 F148 C150:C151 F152 B157:D157 F157 B162:D162 C164:C172 C67 C69 C71 C73 C75 C103:C105 B106:D106 H125 C127:C128 C131:C132 B125:D125 C139 C142:C147 C154:C156 C159:C161 B152:D152 C175:C176 F162 F18 F60 B119:B120 B148:D148 C196:C199 C114:C120 H152 H148 H140 H137 H133 H129 H101 H106 E110:E112 G110:G112 H121 C110:C112 I1:I16 H23 H79 F25 D60 B101:D101 B84 B86 B88 B90 B92 B56 B98 H177 H173 H162 H157 H58 H54 H49 H44 H37 H32 A195:A199 F194 G196:G199 E196:E199 B121:D121 G108 B194:D194 H194 B108:C108 B140:D140 B115 B11:F11 B205:F207 B1:H1 B10:H10 B12:H16 B78:B79 G18:G23 B18:C23 E18:E23 D23 F23 G25:G32 B25:C32 E25:E32 E34:E37 G34:G37 B34:C37 B39:C44 E39:E44 G39:G44 G46:G49 B46:C49 E46:E49 E51:E54 G51:G54 B51:C54 B57:C58 D58 F58 E57:E58 G57:G58 C77:C79 E81:E101 G81:G101 E103:E106 G103:G106 E114:E121 G114:G121 E123:E125 G123:G125 E127:E129 G127:G129 G131:G133 E131:E133 E135:E137 F137 B137:D137 G135:G137 G142:G148 E142:E148 G150:G152 E150:E152 G154:G157 E154:E157 E159:E162 G159:G162 E164:E173 G164:G173 G175:G177 E175:E177 E139:G140 B117 B94 B96 G180:G194 C180:C193 E180:E194 B61:B62 E60:E79 G60:G79 C60:C65 A1:A65" xr:uid="{00000000-0002-0000-0200-000018000000}">
      <formula1>999999</formula1>
      <formula2>99999999</formula2>
    </dataValidation>
    <dataValidation showInputMessage="1" showErrorMessage="1" sqref="B60" xr:uid="{00000000-0002-0000-0200-000019000000}"/>
    <dataValidation type="textLength" allowBlank="1" showInputMessage="1" showErrorMessage="1" sqref="H174 H18 H34:H36 H25 H46:H48 H51:H53 H39 H172 H103:H105 H108:H120 H123:H124 H127:H128 H81:H100 H135:H136 H139 H142:H147 H150:H151 H154:H156 H196:H197 H131:H132 H164 H159:H160 H186:H188 H190:H193 H180:H184 H60:H78" xr:uid="{00000000-0002-0000-0200-00001A000000}">
      <formula1>0</formula1>
      <formula2>350</formula2>
    </dataValidation>
    <dataValidation type="whole" showInputMessage="1" showErrorMessage="1" errorTitle="No editar estas celdas" error="Por favor, no edite estas celdas" sqref="B2:H9 D139 B24:H24 B33:H33 B38:H38 B45:H45 B50:H50 B59:H59 B80:H80 B102:H102 B107:H107 B122:H122 B126:H126 B130:H130 B134:H134 B138:H138 B141:H141 B149:H149 B153:H153 B158:H158 B163:H163 F55 B174:G174 B195:H195 D105 B17:H17 B55 C55:C56 D55 H55 E55:E56 G55:G56 B178 C178:C179 E178:H179 D178" xr:uid="{00000000-0002-0000-0200-00001B000000}">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5 F77 F83 F85 F87 F89 F91 F93 F97 F99 F110:F112 F114 F116 F118" xr:uid="{00000000-0002-0000-0200-00001C000000}">
      <formula1>"&lt;Unidad&gt;,Sm3,Sm3 o.e.,Barriles,Toneladas,oz,carats,Pce"</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1" xr:uid="{00000000-0002-0000-0200-00001D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0" xr:uid="{00000000-0002-0000-0200-00000A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8:F191" xr:uid="{00000000-0002-0000-0200-000013000000}">
      <formula1>0</formula1>
    </dataValidation>
  </dataValidations>
  <hyperlinks>
    <hyperlink ref="B17" r:id="rId1" location="r2-1" xr:uid="{00000000-0004-0000-0200-000000000000}"/>
    <hyperlink ref="B24" r:id="rId2" location="r2-2" xr:uid="{00000000-0004-0000-0200-000001000000}"/>
    <hyperlink ref="B45" r:id="rId3" location="r2-5" xr:uid="{00000000-0004-0000-0200-000002000000}"/>
    <hyperlink ref="B50" r:id="rId4" location="r2-6" xr:uid="{00000000-0004-0000-0200-000003000000}"/>
    <hyperlink ref="B55" r:id="rId5" location="r3-1" xr:uid="{00000000-0004-0000-0200-000004000000}"/>
    <hyperlink ref="B60" r:id="rId6" xr:uid="{00000000-0004-0000-0200-000005000000}"/>
    <hyperlink ref="B80" r:id="rId7" location="r3-3" xr:uid="{00000000-0004-0000-0200-000006000000}"/>
    <hyperlink ref="B102" r:id="rId8" location="r4-1" display="Requisito EITI 4.1: Exhaustividad:" xr:uid="{00000000-0004-0000-0200-000007000000}"/>
    <hyperlink ref="B107" r:id="rId9" location="r4-2" xr:uid="{00000000-0004-0000-0200-000008000000}"/>
    <hyperlink ref="B122" r:id="rId10" location="r4-3" xr:uid="{00000000-0004-0000-0200-000009000000}"/>
    <hyperlink ref="B126" r:id="rId11" location="r4-4" xr:uid="{00000000-0004-0000-0200-00000A000000}"/>
    <hyperlink ref="B130" r:id="rId12" location="r4-5" xr:uid="{00000000-0004-0000-0200-00000B000000}"/>
    <hyperlink ref="B134" r:id="rId13" location="r4-6" xr:uid="{00000000-0004-0000-0200-00000C000000}"/>
    <hyperlink ref="B138" r:id="rId14" location="r4-8" xr:uid="{00000000-0004-0000-0200-00000D000000}"/>
    <hyperlink ref="B141" r:id="rId15" location="r4-9" xr:uid="{00000000-0004-0000-0200-00000E000000}"/>
    <hyperlink ref="B153" r:id="rId16" location="r5-2" xr:uid="{00000000-0004-0000-0200-00000F000000}"/>
    <hyperlink ref="B158" r:id="rId17" location="r5-3" xr:uid="{00000000-0004-0000-0200-000010000000}"/>
    <hyperlink ref="B174" r:id="rId18" location="r6-2" xr:uid="{00000000-0004-0000-0200-000011000000}"/>
    <hyperlink ref="B178" r:id="rId19" location="r6-3" xr:uid="{00000000-0004-0000-0200-000012000000}"/>
    <hyperlink ref="B163" r:id="rId20" location="r6-1" xr:uid="{00000000-0004-0000-0200-000013000000}"/>
    <hyperlink ref="B33" r:id="rId21" location="r2-3" xr:uid="{00000000-0004-0000-0200-000014000000}"/>
    <hyperlink ref="B181" r:id="rId22" xr:uid="{00000000-0004-0000-0200-000015000000}"/>
    <hyperlink ref="B59" r:id="rId23" location="r3-2" xr:uid="{00000000-0004-0000-0200-000016000000}"/>
    <hyperlink ref="B195" r:id="rId24" location="r6-4" xr:uid="{00000000-0004-0000-0200-000017000000}"/>
    <hyperlink ref="B203:F203" r:id="rId25" display="Give us your feedback or report a conflict in the data! Write to us at  data@eiti.org" xr:uid="{00000000-0004-0000-0200-000018000000}"/>
    <hyperlink ref="B202:F202" r:id="rId26" display="Puede acceder a la versión más reciente de las plantillas de datos resumidos en https://eiti.org/es/documento/plantilla-datos-resumidos-del-eiti" xr:uid="{00000000-0004-0000-0200-000019000000}"/>
    <hyperlink ref="B149" r:id="rId27" location="r5-1" xr:uid="{00000000-0004-0000-0200-00001A000000}"/>
    <hyperlink ref="B38" r:id="rId28" location="r2-4" xr:uid="{00000000-0004-0000-0200-00001B000000}"/>
    <hyperlink ref="F82" r:id="rId29" xr:uid="{00000000-0004-0000-0200-00001D000000}"/>
    <hyperlink ref="F104" r:id="rId30" xr:uid="{00000000-0004-0000-0200-00001E000000}"/>
  </hyperlinks>
  <pageMargins left="0.25" right="0.25" top="0.75" bottom="0.75" header="0.3" footer="0.3"/>
  <pageSetup paperSize="8" fitToHeight="0" orientation="landscape" horizontalDpi="2400" verticalDpi="2400" r:id="rId31"/>
  <legacyDrawing r:id="rId32"/>
  <extLst>
    <ext xmlns:x14="http://schemas.microsoft.com/office/spreadsheetml/2009/9/main" uri="{CCE6A557-97BC-4b89-ADB6-D9C93CAAB3DF}">
      <x14:dataValidations xmlns:xm="http://schemas.microsoft.com/office/excel/2006/main"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00000000-0002-0000-0200-00001E000000}">
          <x14:formula1>
            <xm:f>Lists!$I$11:$I$168</xm:f>
          </x14:formula1>
          <xm:sqref>F119:F120 F117 F115 F78 F74 F72 F70 F84 F68 F66 F64 F100 F98 F94:F96 F92 F90 F88 F86 F76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15"/>
  <sheetViews>
    <sheetView showGridLines="0" topLeftCell="A43" zoomScale="50" zoomScaleNormal="50" workbookViewId="0">
      <selection activeCell="F20" sqref="F20"/>
    </sheetView>
  </sheetViews>
  <sheetFormatPr defaultColWidth="4" defaultRowHeight="24" customHeight="1" x14ac:dyDescent="0.35"/>
  <cols>
    <col min="1" max="1" width="4" style="26"/>
    <col min="2" max="2" width="86.36328125" style="26" customWidth="1"/>
    <col min="3" max="3" width="21.81640625" style="26" customWidth="1"/>
    <col min="4" max="4" width="38.81640625" style="26" customWidth="1"/>
    <col min="5" max="5" width="39.36328125" style="26" customWidth="1"/>
    <col min="6" max="6" width="56.81640625" style="26" customWidth="1"/>
    <col min="7" max="7" width="63.81640625" style="26" customWidth="1"/>
    <col min="8"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17" t="s">
        <v>1632</v>
      </c>
      <c r="C2" s="317"/>
      <c r="D2" s="317"/>
      <c r="E2" s="317"/>
      <c r="F2" s="317"/>
      <c r="G2" s="317"/>
      <c r="H2" s="317"/>
      <c r="I2" s="317"/>
      <c r="J2" s="317"/>
    </row>
    <row r="3" spans="2:12" ht="22.5" x14ac:dyDescent="0.35">
      <c r="B3" s="318" t="s">
        <v>1465</v>
      </c>
      <c r="C3" s="318"/>
      <c r="D3" s="318"/>
      <c r="E3" s="318"/>
      <c r="F3" s="318"/>
      <c r="G3" s="318"/>
      <c r="H3" s="318"/>
      <c r="I3" s="318"/>
      <c r="J3" s="318"/>
    </row>
    <row r="4" spans="2:12" ht="15" customHeight="1" x14ac:dyDescent="0.35">
      <c r="B4" s="320" t="s">
        <v>1633</v>
      </c>
      <c r="C4" s="320"/>
      <c r="D4" s="320"/>
      <c r="E4" s="320"/>
      <c r="F4" s="320"/>
      <c r="G4" s="320"/>
      <c r="H4" s="320"/>
      <c r="I4" s="320"/>
      <c r="J4" s="320"/>
    </row>
    <row r="5" spans="2:12" ht="15" customHeight="1" x14ac:dyDescent="0.35">
      <c r="B5" s="320" t="s">
        <v>1634</v>
      </c>
      <c r="C5" s="320"/>
      <c r="D5" s="320"/>
      <c r="E5" s="320"/>
      <c r="F5" s="320"/>
      <c r="G5" s="320"/>
      <c r="H5" s="320"/>
      <c r="I5" s="320"/>
      <c r="J5" s="320"/>
    </row>
    <row r="6" spans="2:12" ht="15" customHeight="1" x14ac:dyDescent="0.35">
      <c r="B6" s="320" t="s">
        <v>1635</v>
      </c>
      <c r="C6" s="320"/>
      <c r="D6" s="320"/>
      <c r="E6" s="320"/>
      <c r="F6" s="320"/>
      <c r="G6" s="320"/>
      <c r="H6" s="320"/>
      <c r="I6" s="320"/>
      <c r="J6" s="320"/>
    </row>
    <row r="7" spans="2:12" ht="15.75" customHeight="1" x14ac:dyDescent="0.35">
      <c r="B7" s="320" t="s">
        <v>1636</v>
      </c>
      <c r="C7" s="320"/>
      <c r="D7" s="320"/>
      <c r="E7" s="320"/>
      <c r="F7" s="320"/>
      <c r="G7" s="320"/>
      <c r="H7" s="320"/>
      <c r="I7" s="320"/>
      <c r="J7" s="320"/>
    </row>
    <row r="8" spans="2:12" ht="15" x14ac:dyDescent="0.4">
      <c r="B8" s="324" t="s">
        <v>1637</v>
      </c>
      <c r="C8" s="324"/>
      <c r="D8" s="324"/>
      <c r="E8" s="324"/>
      <c r="F8" s="324"/>
      <c r="G8" s="324"/>
      <c r="H8" s="324"/>
      <c r="I8" s="324"/>
      <c r="J8" s="324"/>
    </row>
    <row r="9" spans="2:12" ht="15" x14ac:dyDescent="0.35"/>
    <row r="10" spans="2:12" ht="22.5" x14ac:dyDescent="0.35">
      <c r="B10" s="341" t="s">
        <v>1638</v>
      </c>
      <c r="C10" s="341"/>
      <c r="D10" s="341"/>
      <c r="E10" s="341"/>
      <c r="F10" s="341"/>
      <c r="G10" s="341"/>
      <c r="H10" s="341"/>
      <c r="I10" s="341"/>
      <c r="J10" s="341"/>
    </row>
    <row r="11" spans="2:12" s="199" customFormat="1" ht="25.5" customHeight="1" x14ac:dyDescent="0.35">
      <c r="B11" s="342" t="s">
        <v>1639</v>
      </c>
      <c r="C11" s="342"/>
      <c r="D11" s="342"/>
      <c r="E11" s="342"/>
      <c r="F11" s="342"/>
      <c r="G11" s="342"/>
      <c r="H11" s="342"/>
      <c r="I11" s="342"/>
      <c r="J11" s="342"/>
    </row>
    <row r="12" spans="2:12" s="46" customFormat="1" ht="15" x14ac:dyDescent="0.35">
      <c r="B12" s="343"/>
      <c r="C12" s="343"/>
      <c r="D12" s="343"/>
      <c r="E12" s="343"/>
      <c r="F12" s="343"/>
      <c r="G12" s="343"/>
      <c r="H12" s="343"/>
      <c r="I12" s="343"/>
      <c r="J12" s="343"/>
    </row>
    <row r="13" spans="2:12" s="46" customFormat="1" ht="19" x14ac:dyDescent="0.35">
      <c r="B13" s="344" t="s">
        <v>1640</v>
      </c>
      <c r="C13" s="344"/>
      <c r="D13" s="344"/>
      <c r="E13" s="344"/>
      <c r="F13" s="344"/>
      <c r="G13" s="344"/>
      <c r="H13" s="344"/>
      <c r="I13" s="344"/>
      <c r="J13" s="344"/>
    </row>
    <row r="14" spans="2:12" s="46" customFormat="1" ht="15" x14ac:dyDescent="0.35">
      <c r="B14" s="169" t="s">
        <v>1641</v>
      </c>
      <c r="C14" s="169" t="s">
        <v>1642</v>
      </c>
      <c r="D14" s="234" t="s">
        <v>1643</v>
      </c>
      <c r="E14" s="234" t="s">
        <v>1644</v>
      </c>
      <c r="F14" s="170"/>
      <c r="G14" s="171"/>
    </row>
    <row r="15" spans="2:12" s="46" customFormat="1" ht="15" x14ac:dyDescent="0.35">
      <c r="B15" s="46" t="s">
        <v>1961</v>
      </c>
      <c r="C15" s="226" t="s">
        <v>1646</v>
      </c>
      <c r="D15" s="234"/>
      <c r="E15" s="225">
        <f>SUMIF(Government_revenues_table[Entidad gubernamental],Government_agencies[[#This Row],[Nombre completo del organismo]],Government_revenues_table[Valor de ingresos])</f>
        <v>87774983735.800003</v>
      </c>
      <c r="F15" s="171"/>
      <c r="G15" s="173"/>
    </row>
    <row r="16" spans="2:12" s="46" customFormat="1" ht="15" x14ac:dyDescent="0.35">
      <c r="B16" s="46" t="s">
        <v>2005</v>
      </c>
      <c r="C16" s="46" t="s">
        <v>1646</v>
      </c>
      <c r="D16" s="226"/>
      <c r="E16" s="172">
        <f>SUMIF(Government_revenues_table[Entidad gubernamental],Government_agencies[[#This Row],[Nombre completo del organismo]],Government_revenues_table[Valor de ingresos])</f>
        <v>3425335494</v>
      </c>
      <c r="F16" s="173"/>
      <c r="G16" s="234"/>
      <c r="J16" s="170"/>
      <c r="K16" s="170"/>
      <c r="L16" s="170"/>
    </row>
    <row r="17" spans="2:12" s="46" customFormat="1" ht="15" x14ac:dyDescent="0.35">
      <c r="B17" s="46" t="s">
        <v>2004</v>
      </c>
      <c r="C17" s="46" t="s">
        <v>1646</v>
      </c>
      <c r="D17" s="226"/>
      <c r="E17" s="172">
        <f>SUMIF(Government_revenues_table[Entidad gubernamental],Government_agencies[[#This Row],[Nombre completo del organismo]],Government_revenues_table[Valor de ingresos])</f>
        <v>0</v>
      </c>
      <c r="F17" s="171"/>
      <c r="G17" s="234"/>
      <c r="J17" s="171"/>
      <c r="K17" s="171"/>
      <c r="L17" s="171"/>
    </row>
    <row r="18" spans="2:12" s="46" customFormat="1" ht="15" x14ac:dyDescent="0.35">
      <c r="B18" s="272" t="s">
        <v>2006</v>
      </c>
      <c r="C18" s="46" t="s">
        <v>1646</v>
      </c>
      <c r="D18" s="226"/>
      <c r="E18" s="172">
        <f>SUMIF(Government_revenues_table[Entidad gubernamental],Government_agencies[[#This Row],[Nombre completo del organismo]],Government_revenues_table[Valor de ingresos])</f>
        <v>1103957.42</v>
      </c>
      <c r="F18" s="236"/>
      <c r="J18" s="173"/>
      <c r="K18" s="173"/>
      <c r="L18" s="173"/>
    </row>
    <row r="19" spans="2:12" s="46" customFormat="1" ht="15" x14ac:dyDescent="0.35">
      <c r="D19" s="226"/>
      <c r="E19" s="172"/>
      <c r="F19" s="236"/>
      <c r="J19" s="171"/>
      <c r="K19" s="171"/>
      <c r="L19" s="171"/>
    </row>
    <row r="20" spans="2:12" s="46" customFormat="1" ht="15" x14ac:dyDescent="0.35">
      <c r="E20" s="264"/>
      <c r="F20" s="236"/>
    </row>
    <row r="21" spans="2:12" s="46" customFormat="1" ht="15" x14ac:dyDescent="0.35">
      <c r="B21" s="41"/>
      <c r="C21" s="26"/>
      <c r="D21" s="172"/>
      <c r="E21" s="41"/>
    </row>
    <row r="22" spans="2:12" s="46" customFormat="1" ht="19" x14ac:dyDescent="0.35">
      <c r="B22" s="344" t="s">
        <v>1649</v>
      </c>
      <c r="C22" s="344"/>
      <c r="D22" s="344"/>
      <c r="E22" s="344"/>
      <c r="F22" s="344"/>
      <c r="G22" s="344"/>
      <c r="H22" s="344"/>
      <c r="I22" s="344"/>
      <c r="J22" s="344"/>
    </row>
    <row r="23" spans="2:12" s="46" customFormat="1" ht="15" x14ac:dyDescent="0.35">
      <c r="B23" s="346" t="s">
        <v>1650</v>
      </c>
      <c r="C23" s="347"/>
      <c r="D23" s="347"/>
      <c r="E23" s="347"/>
    </row>
    <row r="24" spans="2:12" s="46" customFormat="1" ht="15" x14ac:dyDescent="0.35">
      <c r="B24" s="265" t="s">
        <v>2129</v>
      </c>
      <c r="C24" s="266" t="s">
        <v>2129</v>
      </c>
      <c r="D24" s="345"/>
      <c r="E24" s="345"/>
    </row>
    <row r="25" spans="2:12" s="46" customFormat="1" ht="15" x14ac:dyDescent="0.35">
      <c r="B25" s="41"/>
    </row>
    <row r="26" spans="2:12" s="46" customFormat="1" ht="15" x14ac:dyDescent="0.35">
      <c r="B26" s="169" t="s">
        <v>1651</v>
      </c>
      <c r="C26" s="169" t="s">
        <v>1957</v>
      </c>
      <c r="D26" s="26" t="s">
        <v>1652</v>
      </c>
      <c r="E26" s="26" t="s">
        <v>1417</v>
      </c>
      <c r="F26" s="26" t="s">
        <v>1653</v>
      </c>
      <c r="G26" s="26" t="s">
        <v>1654</v>
      </c>
      <c r="H26" s="26" t="s">
        <v>1655</v>
      </c>
      <c r="I26" s="26" t="s">
        <v>1656</v>
      </c>
    </row>
    <row r="27" spans="2:12" s="46" customFormat="1" ht="70" x14ac:dyDescent="0.35">
      <c r="B27" s="46" t="s">
        <v>1962</v>
      </c>
      <c r="C27" s="234" t="s">
        <v>1984</v>
      </c>
      <c r="D27" s="26">
        <v>30546689979</v>
      </c>
      <c r="E27" s="226" t="s">
        <v>1657</v>
      </c>
      <c r="F27" s="226" t="s">
        <v>2007</v>
      </c>
      <c r="G27" s="273" t="s">
        <v>2100</v>
      </c>
      <c r="H27" s="174" t="s">
        <v>582</v>
      </c>
      <c r="I27" s="172">
        <f>SUMIF(Table10[Empresa],Companies[[#This Row],[Nombre completo de la empresa]],Table10[Valor de ingresos])</f>
        <v>27856577163.472317</v>
      </c>
    </row>
    <row r="28" spans="2:12" s="46" customFormat="1" ht="15" x14ac:dyDescent="0.35">
      <c r="B28" s="46" t="s">
        <v>1963</v>
      </c>
      <c r="C28" s="226" t="s">
        <v>1985</v>
      </c>
      <c r="D28" s="226">
        <v>30642651397</v>
      </c>
      <c r="E28" s="226" t="s">
        <v>1657</v>
      </c>
      <c r="F28" s="226" t="s">
        <v>2007</v>
      </c>
      <c r="G28" s="273"/>
      <c r="H28" s="174" t="s">
        <v>582</v>
      </c>
      <c r="I28" s="172">
        <f>SUMIF(Table10[Empresa],Companies[[#This Row],[Nombre completo de la empresa]],Table10[Valor de ingresos])</f>
        <v>3513346466.1387105</v>
      </c>
    </row>
    <row r="29" spans="2:12" s="46" customFormat="1" ht="56" x14ac:dyDescent="0.35">
      <c r="B29" s="46" t="s">
        <v>1964</v>
      </c>
      <c r="C29" s="226" t="s">
        <v>1985</v>
      </c>
      <c r="D29" s="226">
        <v>30569719344</v>
      </c>
      <c r="E29" s="226" t="s">
        <v>1657</v>
      </c>
      <c r="F29" s="226" t="s">
        <v>2007</v>
      </c>
      <c r="G29" s="273" t="s">
        <v>2101</v>
      </c>
      <c r="H29" s="174" t="s">
        <v>582</v>
      </c>
      <c r="I29" s="172">
        <f>SUMIF(Table10[Empresa],Companies[[#This Row],[Nombre completo de la empresa]],Table10[Valor de ingresos])</f>
        <v>4736491147.6038294</v>
      </c>
    </row>
    <row r="30" spans="2:12" s="46" customFormat="1" ht="70" x14ac:dyDescent="0.35">
      <c r="B30" s="46" t="s">
        <v>1965</v>
      </c>
      <c r="C30" s="226" t="s">
        <v>1985</v>
      </c>
      <c r="D30" s="226">
        <v>33515950899</v>
      </c>
      <c r="E30" s="226" t="s">
        <v>1657</v>
      </c>
      <c r="F30" s="226" t="s">
        <v>2007</v>
      </c>
      <c r="G30" s="273" t="s">
        <v>2017</v>
      </c>
      <c r="H30" s="174" t="s">
        <v>582</v>
      </c>
      <c r="I30" s="172">
        <f>SUMIF(Table10[Empresa],Companies[[#This Row],[Nombre completo de la empresa]],Table10[Valor de ingresos])</f>
        <v>2144346051.1600001</v>
      </c>
    </row>
    <row r="31" spans="2:12" s="46" customFormat="1" ht="42" x14ac:dyDescent="0.35">
      <c r="B31" s="46" t="s">
        <v>1966</v>
      </c>
      <c r="C31" s="226" t="s">
        <v>1985</v>
      </c>
      <c r="D31" s="226">
        <v>30523479241</v>
      </c>
      <c r="E31" s="226" t="s">
        <v>1657</v>
      </c>
      <c r="F31" s="226" t="s">
        <v>2007</v>
      </c>
      <c r="G31" s="273" t="s">
        <v>2002</v>
      </c>
      <c r="H31" s="174" t="s">
        <v>582</v>
      </c>
      <c r="I31" s="172">
        <f>SUMIF(Table10[Empresa],Companies[[#This Row],[Nombre completo de la empresa]],Table10[Valor de ingresos])</f>
        <v>1005727879</v>
      </c>
    </row>
    <row r="32" spans="2:12" s="46" customFormat="1" ht="15" x14ac:dyDescent="0.35">
      <c r="B32" s="46" t="s">
        <v>1967</v>
      </c>
      <c r="C32" s="226" t="s">
        <v>1985</v>
      </c>
      <c r="D32" s="226">
        <v>30654521561</v>
      </c>
      <c r="E32" s="226" t="s">
        <v>1657</v>
      </c>
      <c r="F32" s="226" t="s">
        <v>2007</v>
      </c>
      <c r="G32" s="174" t="s">
        <v>2099</v>
      </c>
      <c r="H32" s="174" t="s">
        <v>582</v>
      </c>
      <c r="I32" s="172">
        <f>SUMIF(Table10[Empresa],Companies[[#This Row],[Nombre completo de la empresa]],Table10[Valor de ingresos])</f>
        <v>0</v>
      </c>
    </row>
    <row r="33" spans="2:9" s="46" customFormat="1" ht="70" x14ac:dyDescent="0.35">
      <c r="B33" s="46" t="s">
        <v>1968</v>
      </c>
      <c r="C33" s="226" t="s">
        <v>1985</v>
      </c>
      <c r="D33" s="226">
        <v>30695570933</v>
      </c>
      <c r="E33" s="226" t="s">
        <v>1657</v>
      </c>
      <c r="F33" s="226" t="s">
        <v>2007</v>
      </c>
      <c r="G33" s="273" t="s">
        <v>2016</v>
      </c>
      <c r="H33" s="174" t="s">
        <v>582</v>
      </c>
      <c r="I33" s="172">
        <f>SUMIF(Table10[Empresa],Companies[[#This Row],[Nombre completo de la empresa]],Table10[Valor de ingresos])</f>
        <v>114372839.18000002</v>
      </c>
    </row>
    <row r="34" spans="2:9" s="46" customFormat="1" ht="15" x14ac:dyDescent="0.35">
      <c r="B34" s="46" t="s">
        <v>1969</v>
      </c>
      <c r="C34" s="226" t="s">
        <v>1985</v>
      </c>
      <c r="D34" s="226">
        <v>30711635382</v>
      </c>
      <c r="E34" s="226" t="s">
        <v>1657</v>
      </c>
      <c r="F34" s="226" t="s">
        <v>2007</v>
      </c>
      <c r="G34" s="271" t="s">
        <v>2003</v>
      </c>
      <c r="H34" s="174" t="s">
        <v>582</v>
      </c>
      <c r="I34" s="172">
        <f>SUMIF(Table10[Empresa],Companies[[#This Row],[Nombre completo de la empresa]],Table10[Valor de ingresos])</f>
        <v>158311666.23000002</v>
      </c>
    </row>
    <row r="35" spans="2:9" s="46" customFormat="1" ht="15" x14ac:dyDescent="0.35">
      <c r="B35" s="46" t="s">
        <v>2084</v>
      </c>
      <c r="C35" s="226" t="s">
        <v>1985</v>
      </c>
      <c r="D35" s="226">
        <v>30658473499</v>
      </c>
      <c r="E35" s="226" t="s">
        <v>1657</v>
      </c>
      <c r="F35" s="226" t="s">
        <v>2007</v>
      </c>
      <c r="G35" s="271" t="s">
        <v>2085</v>
      </c>
      <c r="H35" s="174" t="s">
        <v>582</v>
      </c>
      <c r="I35" s="172">
        <f>SUMIF(Table10[Empresa],Companies[[#This Row],[Nombre completo de la empresa]],Table10[Valor de ingresos])</f>
        <v>198662550.22331792</v>
      </c>
    </row>
    <row r="36" spans="2:9" s="46" customFormat="1" ht="70" x14ac:dyDescent="0.35">
      <c r="B36" s="46" t="s">
        <v>1970</v>
      </c>
      <c r="C36" s="226" t="s">
        <v>1985</v>
      </c>
      <c r="D36" s="226">
        <v>30618725320</v>
      </c>
      <c r="E36" s="46" t="s">
        <v>1658</v>
      </c>
      <c r="F36" s="46" t="s">
        <v>2008</v>
      </c>
      <c r="G36" s="273" t="s">
        <v>2044</v>
      </c>
      <c r="H36" s="174" t="s">
        <v>582</v>
      </c>
      <c r="I36" s="172">
        <f>SUMIF(Table10[Empresa],Companies[[#This Row],[Nombre completo de la empresa]],Table10[Valor de ingresos])</f>
        <v>2611838498.8200002</v>
      </c>
    </row>
    <row r="37" spans="2:9" s="46" customFormat="1" ht="42" x14ac:dyDescent="0.35">
      <c r="B37" s="46" t="s">
        <v>1971</v>
      </c>
      <c r="C37" s="226" t="s">
        <v>1985</v>
      </c>
      <c r="D37" s="226">
        <v>30500544844</v>
      </c>
      <c r="E37" s="46" t="s">
        <v>1658</v>
      </c>
      <c r="F37" s="46" t="s">
        <v>2009</v>
      </c>
      <c r="G37" s="273" t="s">
        <v>2045</v>
      </c>
      <c r="H37" s="174" t="s">
        <v>582</v>
      </c>
      <c r="I37" s="172">
        <f>SUMIF(Table10[Empresa],Companies[[#This Row],[Nombre completo de la empresa]],Table10[Valor de ingresos])</f>
        <v>425817757.30500001</v>
      </c>
    </row>
    <row r="38" spans="2:9" s="46" customFormat="1" ht="56" x14ac:dyDescent="0.35">
      <c r="B38" s="46" t="s">
        <v>1972</v>
      </c>
      <c r="C38" s="226" t="s">
        <v>1985</v>
      </c>
      <c r="D38" s="226">
        <v>30708380829</v>
      </c>
      <c r="E38" s="46" t="s">
        <v>1658</v>
      </c>
      <c r="F38" s="46" t="s">
        <v>2010</v>
      </c>
      <c r="G38" s="273" t="s">
        <v>2046</v>
      </c>
      <c r="H38" s="174" t="s">
        <v>582</v>
      </c>
      <c r="I38" s="172">
        <f>SUMIF(Table10[Empresa],Companies[[#This Row],[Nombre completo de la empresa]],Table10[Valor de ingresos])</f>
        <v>492716540.60999995</v>
      </c>
    </row>
    <row r="39" spans="2:9" s="46" customFormat="1" ht="28" x14ac:dyDescent="0.35">
      <c r="B39" s="46" t="s">
        <v>1973</v>
      </c>
      <c r="C39" s="226" t="s">
        <v>1985</v>
      </c>
      <c r="D39" s="226">
        <v>30679893064</v>
      </c>
      <c r="E39" s="46" t="s">
        <v>1658</v>
      </c>
      <c r="F39" s="46" t="s">
        <v>2011</v>
      </c>
      <c r="G39" s="273" t="s">
        <v>2047</v>
      </c>
      <c r="H39" s="174" t="s">
        <v>582</v>
      </c>
      <c r="I39" s="172">
        <f>SUMIF(Table10[Empresa],Companies[[#This Row],[Nombre completo de la empresa]],Table10[Valor de ingresos])</f>
        <v>278450161.01669997</v>
      </c>
    </row>
    <row r="40" spans="2:9" s="46" customFormat="1" ht="15" x14ac:dyDescent="0.35">
      <c r="B40" s="46" t="s">
        <v>1974</v>
      </c>
      <c r="C40" s="226" t="s">
        <v>1985</v>
      </c>
      <c r="D40" s="226">
        <v>30677262466</v>
      </c>
      <c r="E40" s="46" t="s">
        <v>1658</v>
      </c>
      <c r="F40" s="46" t="s">
        <v>2000</v>
      </c>
      <c r="G40" s="174"/>
      <c r="H40" s="174" t="s">
        <v>582</v>
      </c>
      <c r="I40" s="172">
        <f>SUMIF(Table10[Empresa],Companies[[#This Row],[Nombre completo de la empresa]],Table10[Valor de ingresos])</f>
        <v>387003755.94</v>
      </c>
    </row>
    <row r="41" spans="2:9" s="46" customFormat="1" ht="56" x14ac:dyDescent="0.35">
      <c r="B41" s="46" t="s">
        <v>1975</v>
      </c>
      <c r="C41" s="226" t="s">
        <v>1985</v>
      </c>
      <c r="D41" s="226">
        <v>30663301744</v>
      </c>
      <c r="E41" s="46" t="s">
        <v>1658</v>
      </c>
      <c r="F41" s="46" t="s">
        <v>2103</v>
      </c>
      <c r="G41" s="273" t="s">
        <v>2048</v>
      </c>
      <c r="H41" s="174" t="s">
        <v>582</v>
      </c>
      <c r="I41" s="172">
        <f>SUMIF(Table10[Empresa],Companies[[#This Row],[Nombre completo de la empresa]],Table10[Valor de ingresos])</f>
        <v>1376868022.5464399</v>
      </c>
    </row>
    <row r="42" spans="2:9" s="46" customFormat="1" ht="42" x14ac:dyDescent="0.35">
      <c r="B42" s="46" t="s">
        <v>1976</v>
      </c>
      <c r="C42" s="226" t="s">
        <v>1985</v>
      </c>
      <c r="D42" s="26">
        <v>30682347194</v>
      </c>
      <c r="E42" s="46" t="s">
        <v>1658</v>
      </c>
      <c r="F42" s="46" t="s">
        <v>2000</v>
      </c>
      <c r="G42" s="273" t="s">
        <v>2049</v>
      </c>
      <c r="H42" s="174" t="s">
        <v>582</v>
      </c>
      <c r="I42" s="172">
        <f>SUMIF(Table10[Empresa],Companies[[#This Row],[Nombre completo de la empresa]],Table10[Valor de ingresos])</f>
        <v>3502060056.0800004</v>
      </c>
    </row>
    <row r="43" spans="2:9" s="46" customFormat="1" ht="15" x14ac:dyDescent="0.35">
      <c r="B43" s="46" t="s">
        <v>1977</v>
      </c>
      <c r="C43" s="226" t="s">
        <v>1985</v>
      </c>
      <c r="D43" s="226">
        <v>30642796069</v>
      </c>
      <c r="E43" s="46" t="s">
        <v>1658</v>
      </c>
      <c r="F43" s="46" t="s">
        <v>2012</v>
      </c>
      <c r="G43" s="271" t="s">
        <v>2050</v>
      </c>
      <c r="H43" s="174" t="s">
        <v>582</v>
      </c>
      <c r="I43" s="172">
        <f>SUMIF(Table10[Empresa],Companies[[#This Row],[Nombre completo de la empresa]],Table10[Valor de ingresos])</f>
        <v>485352602.82000005</v>
      </c>
    </row>
    <row r="44" spans="2:9" s="46" customFormat="1" ht="15" x14ac:dyDescent="0.35">
      <c r="B44" s="46" t="s">
        <v>1978</v>
      </c>
      <c r="C44" s="226" t="s">
        <v>1985</v>
      </c>
      <c r="D44" s="226">
        <v>30707924892</v>
      </c>
      <c r="E44" s="46" t="s">
        <v>1658</v>
      </c>
      <c r="F44" s="46" t="s">
        <v>2013</v>
      </c>
      <c r="G44" s="174"/>
      <c r="H44" s="174" t="s">
        <v>582</v>
      </c>
      <c r="I44" s="172">
        <f>SUMIF(Table10[Empresa],Companies[[#This Row],[Nombre completo de la empresa]],Table10[Valor de ingresos])</f>
        <v>101123526.77000001</v>
      </c>
    </row>
    <row r="45" spans="2:9" s="46" customFormat="1" ht="15" x14ac:dyDescent="0.35">
      <c r="B45" s="46" t="s">
        <v>1979</v>
      </c>
      <c r="C45" s="226" t="s">
        <v>1985</v>
      </c>
      <c r="D45" s="226">
        <v>30707654011</v>
      </c>
      <c r="E45" s="46" t="s">
        <v>1658</v>
      </c>
      <c r="F45" s="46" t="s">
        <v>2014</v>
      </c>
      <c r="G45" s="174"/>
      <c r="H45" s="174" t="s">
        <v>582</v>
      </c>
      <c r="I45" s="172">
        <f>SUMIF(Table10[Empresa],Companies[[#This Row],[Nombre completo de la empresa]],Table10[Valor de ingresos])</f>
        <v>1024092145.42</v>
      </c>
    </row>
    <row r="46" spans="2:9" s="46" customFormat="1" ht="28" x14ac:dyDescent="0.35">
      <c r="B46" s="46" t="s">
        <v>1980</v>
      </c>
      <c r="C46" s="226" t="s">
        <v>1985</v>
      </c>
      <c r="D46" s="226">
        <v>30692277232</v>
      </c>
      <c r="E46" s="46" t="s">
        <v>1658</v>
      </c>
      <c r="F46" s="46" t="s">
        <v>2001</v>
      </c>
      <c r="G46" s="273" t="s">
        <v>2051</v>
      </c>
      <c r="H46" s="174" t="s">
        <v>582</v>
      </c>
      <c r="I46" s="172">
        <f>SUMIF(Table10[Empresa],Companies[[#This Row],[Nombre completo de la empresa]],Table10[Valor de ingresos])</f>
        <v>226981044.53</v>
      </c>
    </row>
    <row r="47" spans="2:9" s="46" customFormat="1" ht="28" x14ac:dyDescent="0.35">
      <c r="B47" s="46" t="s">
        <v>1981</v>
      </c>
      <c r="C47" s="226" t="s">
        <v>1985</v>
      </c>
      <c r="D47" s="226">
        <v>30708625414</v>
      </c>
      <c r="E47" s="46" t="s">
        <v>1658</v>
      </c>
      <c r="F47" s="46" t="s">
        <v>2000</v>
      </c>
      <c r="G47" s="273" t="s">
        <v>2052</v>
      </c>
      <c r="H47" s="174" t="s">
        <v>582</v>
      </c>
      <c r="I47" s="172">
        <f>SUMIF(Table10[Empresa],Companies[[#This Row],[Nombre completo de la empresa]],Table10[Valor de ingresos])</f>
        <v>1254336677.9300001</v>
      </c>
    </row>
    <row r="48" spans="2:9" s="46" customFormat="1" ht="15" x14ac:dyDescent="0.35">
      <c r="B48" s="46" t="s">
        <v>1982</v>
      </c>
      <c r="C48" s="226" t="s">
        <v>1985</v>
      </c>
      <c r="D48" s="26">
        <v>30707984054</v>
      </c>
      <c r="E48" s="46" t="s">
        <v>1658</v>
      </c>
      <c r="F48" s="46" t="s">
        <v>2015</v>
      </c>
      <c r="G48" s="271" t="s">
        <v>2053</v>
      </c>
      <c r="H48" s="174" t="s">
        <v>582</v>
      </c>
      <c r="I48" s="172">
        <f>SUMIF(Table10[Empresa],Companies[[#This Row],[Nombre completo de la empresa]],Table10[Valor de ingresos])</f>
        <v>125154585</v>
      </c>
    </row>
    <row r="49" spans="2:10" s="46" customFormat="1" ht="15" x14ac:dyDescent="0.35">
      <c r="B49" s="46" t="s">
        <v>1983</v>
      </c>
      <c r="C49" s="226" t="s">
        <v>1985</v>
      </c>
      <c r="D49" s="26">
        <v>30709776254</v>
      </c>
      <c r="E49" s="46" t="s">
        <v>1658</v>
      </c>
      <c r="F49" s="46" t="s">
        <v>2102</v>
      </c>
      <c r="G49" s="271" t="s">
        <v>2054</v>
      </c>
      <c r="H49" s="174" t="s">
        <v>582</v>
      </c>
      <c r="I49" s="172">
        <f>SUMIF(Table10[Empresa],Companies[[#This Row],[Nombre completo de la empresa]],Table10[Valor de ingresos])</f>
        <v>103601496.53939</v>
      </c>
    </row>
    <row r="50" spans="2:10" s="46" customFormat="1" ht="15" x14ac:dyDescent="0.35">
      <c r="D50" s="226"/>
      <c r="G50" s="174"/>
      <c r="H50" s="174"/>
      <c r="I50" s="172">
        <f>SUMIF(Table10[Empresa],Companies[[#This Row],[Nombre completo de la empresa]],Table10[Valor de ingresos])</f>
        <v>0</v>
      </c>
    </row>
    <row r="51" spans="2:10" s="46" customFormat="1" ht="15" x14ac:dyDescent="0.35">
      <c r="D51" s="26"/>
      <c r="G51" s="174"/>
      <c r="H51" s="174"/>
      <c r="I51" s="172"/>
    </row>
    <row r="52" spans="2:10" s="46" customFormat="1" ht="15" x14ac:dyDescent="0.35">
      <c r="C52" s="26"/>
      <c r="F52" s="174"/>
      <c r="G52" s="174"/>
      <c r="H52" s="175"/>
    </row>
    <row r="53" spans="2:10" s="46" customFormat="1" ht="19" x14ac:dyDescent="0.35">
      <c r="B53" s="344" t="s">
        <v>1423</v>
      </c>
      <c r="C53" s="344"/>
      <c r="D53" s="344"/>
      <c r="E53" s="344"/>
      <c r="F53" s="344"/>
      <c r="G53" s="344"/>
      <c r="H53" s="344"/>
      <c r="I53" s="344"/>
      <c r="J53" s="344"/>
    </row>
    <row r="54" spans="2:10" s="46" customFormat="1" ht="15" x14ac:dyDescent="0.4">
      <c r="B54" s="169" t="s">
        <v>1659</v>
      </c>
      <c r="C54" s="47" t="s">
        <v>1660</v>
      </c>
      <c r="D54" s="47" t="s">
        <v>1661</v>
      </c>
      <c r="E54" s="47" t="s">
        <v>1662</v>
      </c>
      <c r="F54" s="26" t="s">
        <v>1663</v>
      </c>
      <c r="G54" s="26" t="s">
        <v>1664</v>
      </c>
      <c r="H54" s="26" t="s">
        <v>1665</v>
      </c>
      <c r="I54" s="26" t="s">
        <v>1666</v>
      </c>
      <c r="J54" s="26" t="s">
        <v>1667</v>
      </c>
    </row>
    <row r="55" spans="2:10" s="46" customFormat="1" ht="15" x14ac:dyDescent="0.4">
      <c r="B55" s="290" t="s">
        <v>2055</v>
      </c>
      <c r="C55" s="47"/>
      <c r="D55" s="245" t="s">
        <v>2082</v>
      </c>
      <c r="E55" s="47" t="s">
        <v>1851</v>
      </c>
      <c r="F55" s="47" t="s">
        <v>1722</v>
      </c>
    </row>
    <row r="56" spans="2:10" s="46" customFormat="1" ht="15" x14ac:dyDescent="0.4">
      <c r="B56" s="290" t="s">
        <v>2055</v>
      </c>
      <c r="C56" s="47"/>
      <c r="D56" s="245" t="s">
        <v>2082</v>
      </c>
      <c r="E56" s="47" t="s">
        <v>255</v>
      </c>
      <c r="F56" s="47" t="s">
        <v>1722</v>
      </c>
    </row>
    <row r="57" spans="2:10" s="46" customFormat="1" ht="15" x14ac:dyDescent="0.4">
      <c r="B57" s="290" t="s">
        <v>2055</v>
      </c>
      <c r="C57" s="47"/>
      <c r="D57" s="245" t="s">
        <v>2082</v>
      </c>
      <c r="E57" s="47" t="s">
        <v>2079</v>
      </c>
      <c r="F57" s="47" t="s">
        <v>1722</v>
      </c>
    </row>
    <row r="58" spans="2:10" s="46" customFormat="1" ht="15" x14ac:dyDescent="0.4">
      <c r="B58" s="290" t="s">
        <v>2055</v>
      </c>
      <c r="C58" s="47"/>
      <c r="D58" s="245" t="s">
        <v>2082</v>
      </c>
      <c r="E58" s="47" t="s">
        <v>2080</v>
      </c>
      <c r="F58" s="47" t="s">
        <v>1722</v>
      </c>
    </row>
    <row r="59" spans="2:10" s="46" customFormat="1" ht="15" x14ac:dyDescent="0.4">
      <c r="B59" s="290" t="s">
        <v>2056</v>
      </c>
      <c r="C59" s="47"/>
      <c r="D59" s="245" t="s">
        <v>2082</v>
      </c>
      <c r="E59" s="47" t="s">
        <v>1851</v>
      </c>
      <c r="F59" s="47" t="s">
        <v>1722</v>
      </c>
    </row>
    <row r="60" spans="2:10" s="46" customFormat="1" ht="15" x14ac:dyDescent="0.4">
      <c r="B60" s="290" t="s">
        <v>2056</v>
      </c>
      <c r="C60" s="47"/>
      <c r="D60" s="245" t="s">
        <v>2082</v>
      </c>
      <c r="E60" s="47" t="s">
        <v>255</v>
      </c>
      <c r="F60" s="47" t="s">
        <v>1722</v>
      </c>
    </row>
    <row r="61" spans="2:10" s="46" customFormat="1" ht="15" x14ac:dyDescent="0.4">
      <c r="B61" s="290" t="s">
        <v>2056</v>
      </c>
      <c r="C61" s="47"/>
      <c r="D61" s="245" t="s">
        <v>2082</v>
      </c>
      <c r="E61" s="47" t="s">
        <v>2079</v>
      </c>
      <c r="F61" s="47" t="s">
        <v>1722</v>
      </c>
    </row>
    <row r="62" spans="2:10" s="46" customFormat="1" ht="15" x14ac:dyDescent="0.4">
      <c r="B62" s="290" t="s">
        <v>2056</v>
      </c>
      <c r="C62" s="47"/>
      <c r="D62" s="245" t="s">
        <v>2082</v>
      </c>
      <c r="E62" s="47" t="s">
        <v>2080</v>
      </c>
      <c r="F62" s="47" t="s">
        <v>1722</v>
      </c>
      <c r="G62" s="26"/>
      <c r="I62" s="26"/>
    </row>
    <row r="63" spans="2:10" ht="15" x14ac:dyDescent="0.4">
      <c r="B63" s="290" t="s">
        <v>2057</v>
      </c>
      <c r="C63" s="47"/>
      <c r="D63" s="245" t="s">
        <v>2082</v>
      </c>
      <c r="E63" s="47" t="s">
        <v>1851</v>
      </c>
      <c r="F63" s="47" t="s">
        <v>1722</v>
      </c>
      <c r="H63" s="46"/>
      <c r="J63" s="46"/>
    </row>
    <row r="64" spans="2:10" ht="15" x14ac:dyDescent="0.4">
      <c r="B64" s="290" t="s">
        <v>2057</v>
      </c>
      <c r="C64" s="47"/>
      <c r="D64" s="245" t="s">
        <v>2082</v>
      </c>
      <c r="E64" s="47" t="s">
        <v>255</v>
      </c>
      <c r="F64" s="47" t="s">
        <v>1722</v>
      </c>
      <c r="H64" s="46"/>
      <c r="J64" s="46"/>
    </row>
    <row r="65" spans="2:10" ht="15" x14ac:dyDescent="0.4">
      <c r="B65" s="290" t="s">
        <v>2057</v>
      </c>
      <c r="C65" s="47"/>
      <c r="D65" s="245" t="s">
        <v>2082</v>
      </c>
      <c r="E65" s="47" t="s">
        <v>2079</v>
      </c>
      <c r="F65" s="47" t="s">
        <v>1722</v>
      </c>
      <c r="G65" s="46"/>
      <c r="H65" s="46"/>
      <c r="I65" s="46"/>
      <c r="J65" s="46"/>
    </row>
    <row r="66" spans="2:10" s="46" customFormat="1" ht="15" x14ac:dyDescent="0.4">
      <c r="B66" s="290" t="s">
        <v>2057</v>
      </c>
      <c r="C66" s="47"/>
      <c r="D66" s="245" t="s">
        <v>2082</v>
      </c>
      <c r="E66" s="47" t="s">
        <v>2080</v>
      </c>
      <c r="F66" s="47" t="s">
        <v>1722</v>
      </c>
    </row>
    <row r="67" spans="2:10" s="46" customFormat="1" ht="15" x14ac:dyDescent="0.4">
      <c r="B67" s="290" t="s">
        <v>2076</v>
      </c>
      <c r="C67" s="47"/>
      <c r="D67" s="245" t="s">
        <v>2083</v>
      </c>
      <c r="E67" s="47" t="s">
        <v>1500</v>
      </c>
      <c r="F67" s="47" t="s">
        <v>1722</v>
      </c>
    </row>
    <row r="68" spans="2:10" s="46" customFormat="1" ht="15" x14ac:dyDescent="0.4">
      <c r="B68" s="291" t="s">
        <v>2076</v>
      </c>
      <c r="C68" s="47"/>
      <c r="D68" s="245" t="s">
        <v>2083</v>
      </c>
      <c r="E68" s="47" t="s">
        <v>2081</v>
      </c>
      <c r="F68" s="47" t="s">
        <v>1722</v>
      </c>
      <c r="G68" s="26"/>
      <c r="I68" s="26"/>
    </row>
    <row r="69" spans="2:10" ht="15" x14ac:dyDescent="0.4">
      <c r="B69" s="290" t="s">
        <v>2076</v>
      </c>
      <c r="C69" s="47"/>
      <c r="D69" s="245" t="s">
        <v>2083</v>
      </c>
      <c r="E69" s="47" t="s">
        <v>978</v>
      </c>
      <c r="F69" s="47" t="s">
        <v>1722</v>
      </c>
      <c r="G69" s="46"/>
      <c r="H69" s="46"/>
      <c r="I69" s="46"/>
      <c r="J69" s="46"/>
    </row>
    <row r="70" spans="2:10" s="46" customFormat="1" ht="15" x14ac:dyDescent="0.4">
      <c r="B70" s="46" t="s">
        <v>1648</v>
      </c>
      <c r="C70" s="47"/>
      <c r="D70" s="47"/>
      <c r="E70" s="47"/>
      <c r="F70" s="47"/>
      <c r="G70" s="26"/>
      <c r="I70" s="26"/>
    </row>
    <row r="71" spans="2:10" ht="15.5" thickBot="1" x14ac:dyDescent="0.4">
      <c r="B71" s="111"/>
      <c r="C71" s="85"/>
      <c r="D71" s="86"/>
      <c r="E71" s="85"/>
      <c r="F71" s="96"/>
      <c r="G71" s="96"/>
      <c r="H71" s="96"/>
      <c r="I71" s="96"/>
      <c r="J71" s="96"/>
    </row>
    <row r="72" spans="2:10" s="46" customFormat="1" ht="15" x14ac:dyDescent="0.35">
      <c r="B72" s="36"/>
      <c r="C72" s="36"/>
      <c r="D72" s="36"/>
      <c r="E72" s="36"/>
      <c r="F72" s="28"/>
      <c r="G72" s="28"/>
      <c r="H72" s="28"/>
      <c r="I72" s="28"/>
      <c r="J72" s="28"/>
    </row>
    <row r="73" spans="2:10" ht="15.5" thickBot="1" x14ac:dyDescent="0.4">
      <c r="B73" s="327" t="s">
        <v>1862</v>
      </c>
      <c r="C73" s="328"/>
      <c r="D73" s="328"/>
      <c r="E73" s="328"/>
      <c r="F73" s="328"/>
      <c r="G73" s="328"/>
      <c r="H73" s="328"/>
      <c r="I73" s="328"/>
      <c r="J73" s="328"/>
    </row>
    <row r="74" spans="2:10" s="46" customFormat="1" ht="15" x14ac:dyDescent="0.35">
      <c r="B74" s="329" t="s">
        <v>1459</v>
      </c>
      <c r="C74" s="330"/>
      <c r="D74" s="330"/>
      <c r="E74" s="330"/>
      <c r="F74" s="330"/>
      <c r="G74" s="330"/>
      <c r="H74" s="330"/>
      <c r="I74" s="330"/>
      <c r="J74" s="330"/>
    </row>
    <row r="75" spans="2:10" s="46" customFormat="1" ht="15.5" thickBot="1" x14ac:dyDescent="0.4">
      <c r="B75" s="36"/>
      <c r="C75" s="36"/>
      <c r="D75" s="36"/>
      <c r="E75" s="36"/>
      <c r="F75" s="28"/>
      <c r="G75" s="233"/>
      <c r="H75" s="233"/>
      <c r="I75" s="233"/>
      <c r="J75" s="233"/>
    </row>
    <row r="76" spans="2:10" ht="15" x14ac:dyDescent="0.35">
      <c r="B76" s="323" t="s">
        <v>1460</v>
      </c>
      <c r="C76" s="323"/>
      <c r="D76" s="323"/>
      <c r="E76" s="323"/>
      <c r="F76" s="323"/>
      <c r="G76" s="246"/>
      <c r="H76" s="28"/>
      <c r="I76" s="244"/>
      <c r="J76" s="244"/>
    </row>
    <row r="77" spans="2:10" ht="15" x14ac:dyDescent="0.35">
      <c r="B77" s="308" t="s">
        <v>1461</v>
      </c>
      <c r="C77" s="308"/>
      <c r="D77" s="308"/>
      <c r="E77" s="308"/>
      <c r="F77" s="308"/>
      <c r="G77" s="244"/>
      <c r="H77" s="244"/>
      <c r="I77" s="244"/>
      <c r="J77" s="244"/>
    </row>
    <row r="78" spans="2:10" ht="15" customHeight="1" x14ac:dyDescent="0.35">
      <c r="B78" s="316" t="s">
        <v>1462</v>
      </c>
      <c r="C78" s="316"/>
      <c r="D78" s="316"/>
      <c r="E78" s="316"/>
      <c r="F78" s="316"/>
      <c r="G78" s="234"/>
      <c r="H78" s="234"/>
      <c r="I78" s="234"/>
      <c r="J78" s="234"/>
    </row>
    <row r="79" spans="2:10" ht="15" x14ac:dyDescent="0.35"/>
    <row r="80" spans="2:10" ht="15" x14ac:dyDescent="0.35"/>
    <row r="81" spans="2:10" ht="15" x14ac:dyDescent="0.35">
      <c r="F81" s="46"/>
      <c r="G81" s="46"/>
      <c r="H81" s="46"/>
      <c r="I81" s="46"/>
      <c r="J81" s="46"/>
    </row>
    <row r="82" spans="2:10" s="46" customFormat="1" ht="15" x14ac:dyDescent="0.35">
      <c r="B82" s="26"/>
      <c r="C82" s="26"/>
      <c r="D82" s="26"/>
      <c r="E82" s="26"/>
      <c r="F82" s="26"/>
      <c r="G82" s="26"/>
      <c r="H82" s="26"/>
      <c r="I82" s="26"/>
      <c r="J82" s="26"/>
    </row>
    <row r="83" spans="2:10" ht="15" x14ac:dyDescent="0.35"/>
    <row r="84" spans="2:10" ht="15" x14ac:dyDescent="0.35"/>
    <row r="85" spans="2:10" ht="15" x14ac:dyDescent="0.35"/>
    <row r="86" spans="2:10" ht="15" x14ac:dyDescent="0.35"/>
    <row r="87" spans="2:10" ht="15" x14ac:dyDescent="0.35"/>
    <row r="88" spans="2:10" ht="15" x14ac:dyDescent="0.35"/>
    <row r="89" spans="2:10" ht="15" x14ac:dyDescent="0.35"/>
    <row r="90" spans="2:10" ht="15" customHeight="1" x14ac:dyDescent="0.35"/>
    <row r="91" spans="2:10" ht="15" customHeight="1" x14ac:dyDescent="0.35"/>
    <row r="92" spans="2:10" ht="15" x14ac:dyDescent="0.35"/>
    <row r="93" spans="2:10" ht="15" x14ac:dyDescent="0.35"/>
    <row r="94" spans="2:10" ht="18.75" customHeight="1" x14ac:dyDescent="0.35"/>
    <row r="95" spans="2:10" ht="15" x14ac:dyDescent="0.35"/>
    <row r="96" spans="2:10" ht="15" x14ac:dyDescent="0.35"/>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row r="115" ht="15" x14ac:dyDescent="0.35"/>
  </sheetData>
  <mergeCells count="20">
    <mergeCell ref="B2:J2"/>
    <mergeCell ref="B3:J3"/>
    <mergeCell ref="B4:J4"/>
    <mergeCell ref="B5:J5"/>
    <mergeCell ref="B6:J6"/>
    <mergeCell ref="B77:F77"/>
    <mergeCell ref="B78:F78"/>
    <mergeCell ref="B7:J7"/>
    <mergeCell ref="B8:J8"/>
    <mergeCell ref="B10:J10"/>
    <mergeCell ref="B11:J11"/>
    <mergeCell ref="B12:J12"/>
    <mergeCell ref="B53:J53"/>
    <mergeCell ref="B73:J73"/>
    <mergeCell ref="B74:J74"/>
    <mergeCell ref="B13:J13"/>
    <mergeCell ref="B22:J22"/>
    <mergeCell ref="B76:F76"/>
    <mergeCell ref="D24:E24"/>
    <mergeCell ref="B23:E23"/>
  </mergeCells>
  <dataValidations count="26">
    <dataValidation type="textLength" allowBlank="1" showInputMessage="1" showErrorMessage="1" sqref="C75:F75 F14:K20 B52:K53 A54:K54 A14:E14 A1:K13 K55:K77 A55:A77 A21:B23 A25:E25 G75:J77 B74:B75 B71:J72 F21:L23 C21:E22 A26:K26 A24 J27:K51 A27:A53 F24:K25" xr:uid="{00000000-0002-0000-0300-000000000000}">
      <formula1>9999999</formula1>
      <formula2>99999999</formula2>
    </dataValidation>
    <dataValidation type="whole" showInputMessage="1" showErrorMessage="1" sqref="B76:F78" xr:uid="{00000000-0002-0000-0300-000001000000}">
      <formula1>999999</formula1>
      <formula2>99999999</formula2>
    </dataValidation>
    <dataValidation type="whole" allowBlank="1" showInputMessage="1" showErrorMessage="1" errorTitle="No editar estas celdas" error="Por favor, no edite estas celdas" sqref="B73" xr:uid="{00000000-0002-0000-0300-000002000000}">
      <formula1>10000</formula1>
      <formula2>50000</formula2>
    </dataValidation>
    <dataValidation allowBlank="1" showInputMessage="1" showErrorMessage="1" promptTitle="Identificación" prompt="Ingrese el número de identificación correspondiente a la entidad gubernamental informante, si se aplica." sqref="D15:D19" xr:uid="{00000000-0002-0000-0300-000003000000}"/>
    <dataValidation type="list" allowBlank="1" showInputMessage="1" showErrorMessage="1" promptTitle="Tipo de organismo gubernamental" prompt="Elija de la lista desplegable el tipo de organismo gubernamental._x000a_De ser posible, evite utilizar tipos personalizados." sqref="C15:C19" xr:uid="{00000000-0002-0000-0300-00000400000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9" xr:uid="{00000000-0002-0000-0300-000005000000}"/>
    <dataValidation type="textLength" allowBlank="1" showInputMessage="1" showErrorMessage="1" errorTitle="No editar - basado en la Parte 4" error="Estas celdas se completarán automáticamente" promptTitle="No editar - basado en la Parte 4" prompt=" " sqref="E15:E19" xr:uid="{00000000-0002-0000-0300-000006000000}">
      <formula1>999999</formula1>
      <formula2>9999999</formula2>
    </dataValidation>
    <dataValidation allowBlank="1" showInputMessage="1" showErrorMessage="1" promptTitle="Nombre de identificación" prompt="Ingrese la denominación del identificador, p. ej. &quot;Número de identificación fiscal&quot; o similares." sqref="B24" xr:uid="{00000000-0002-0000-0300-000007000000}"/>
    <dataValidation allowBlank="1" showInputMessage="1" showErrorMessage="1" promptTitle="Nombre del registro" prompt="Ingrese el nombre del registro u organismo" sqref="C24" xr:uid="{00000000-0002-0000-0300-000008000000}"/>
    <dataValidation allowBlank="1" showInputMessage="1" showErrorMessage="1" promptTitle="Dirección web del registro" prompt="Ingrese la dirección web directa del registro u organismo" sqref="D24" xr:uid="{00000000-0002-0000-0300-000009000000}"/>
    <dataValidation type="textLength" allowBlank="1" showInputMessage="1" showErrorMessage="1" errorTitle="Please do not edit these cells" error="Please do not edit these cells" sqref="B24" xr:uid="{00000000-0002-0000-0300-00000A000000}">
      <formula1>10000</formula1>
      <formula2>50000</formula2>
    </dataValidation>
    <dataValidation allowBlank="1" showInputMessage="1" showErrorMessage="1" promptTitle="Nombre del proyecto" prompt="Ingrese el nombre del proyecto._x000a__x000a_Por favor, evite utilizar siglas e ingrese el nombre completo." sqref="B55:B70" xr:uid="{00000000-0002-0000-0300-00000B000000}"/>
    <dataValidation allowBlank="1" showInputMessage="1" showErrorMessage="1" promptTitle="Empresas afiliadas" prompt="Ingrese las empresas afiliadas al proyecto que correspondan, separadas por comas." sqref="D55:D70" xr:uid="{00000000-0002-0000-0300-00000C000000}"/>
    <dataValidation allowBlank="1" showInputMessage="1" showErrorMessage="1" promptTitle="Número de referencia" prompt="Ingrese el número de referencia del acuerdo legal: contrato, licencia, arrendamiento, concesión…" sqref="C55:C70" xr:uid="{00000000-0002-0000-0300-00000D000000}"/>
    <dataValidation type="list" allowBlank="1" showInputMessage="1" showErrorMessage="1" sqref="F55:F70" xr:uid="{00000000-0002-0000-0300-00000E00000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5:E70" xr:uid="{00000000-0002-0000-0300-00000F000000}">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5:G70" xr:uid="{00000000-0002-0000-0300-000010000000}">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5:I70" xr:uid="{00000000-0002-0000-0300-000011000000}">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5:H70" xr:uid="{00000000-0002-0000-0300-000012000000}">
      <formula1>"&lt;Unidad&gt;,Sm3,Sm3 o.e.,Barriles,Toneladas,oz,carats,Pce"</formula1>
    </dataValidation>
    <dataValidation allowBlank="1" showInputMessage="1" showErrorMessage="1" promptTitle="Ingrese los productos básicos" prompt="Ingrese los productos básicos de la empresa que correspondan, separados por comas." sqref="F27:F50" xr:uid="{00000000-0002-0000-0300-000013000000}"/>
    <dataValidation type="list" allowBlank="1" showInputMessage="1" showErrorMessage="1" promptTitle="Seleccione el sector" prompt="Seleccione de la lista el sector correspondiente a la empresa" sqref="E27:E51" xr:uid="{00000000-0002-0000-0300-000014000000}">
      <formula1>Sector_list</formula1>
    </dataValidation>
    <dataValidation allowBlank="1" showInputMessage="1" showErrorMessage="1" promptTitle="Nombre de la empresa" prompt="Ingrese el nombre de la empresa._x000a__x000a_Por favor, evite utilizar siglas e ingrese el nombre completo." sqref="B27:B51" xr:uid="{00000000-0002-0000-0300-000015000000}"/>
    <dataValidation allowBlank="1" showInputMessage="1" showErrorMessage="1" promptTitle="Número de identificación" prompt="Indique el número único de identificación, p. ej. el NIF, número societario o similares" sqref="D27:D51" xr:uid="{00000000-0002-0000-0300-000016000000}"/>
    <dataValidation errorStyle="warning" allowBlank="1" showInputMessage="1" showErrorMessage="1" errorTitle="Dirección web" error="Ingrese un enlace en estas celdas" sqref="H27:H51 G29:G51" xr:uid="{00000000-0002-0000-0300-000017000000}"/>
    <dataValidation type="whole" allowBlank="1" showInputMessage="1" showErrorMessage="1" errorTitle="No editar - basado en la parte 5" error="Estas celdas se completarán automáticamente" promptTitle="No editar - basado en la parte 5" prompt=" " sqref="I27:I51" xr:uid="{00000000-0002-0000-0300-000018000000}">
      <formula1>1</formula1>
      <formula2>2</formula2>
    </dataValidation>
    <dataValidation type="list" allowBlank="1" showInputMessage="1" showErrorMessage="1" sqref="C27:C51" xr:uid="{00000000-0002-0000-0300-000019000000}">
      <formula1>"&lt; Tipo de compañía &gt;,empresas de titularidad estatal y corporaciones públicas, privada"</formula1>
    </dataValidation>
  </dataValidations>
  <hyperlinks>
    <hyperlink ref="B8" r:id="rId1" xr:uid="{00000000-0004-0000-0300-000000000000}"/>
    <hyperlink ref="B74:F74" r:id="rId2" display="Give us your feedback or report a conflict in the data! Write to us at  data@eiti.org" xr:uid="{00000000-0004-0000-0300-000001000000}"/>
    <hyperlink ref="B73:F73" r:id="rId3" display="Puede acceder a la versión más reciente de las plantillas de datos resumidos en https://eiti.org/es/documento/plantilla-datos-resumidos-del-eiti" xr:uid="{00000000-0004-0000-0300-000002000000}"/>
    <hyperlink ref="G30" r:id="rId4" display="https://www.bmv.com.mx/es/emisoras/informacionfinanciera/VISTA-32700-CGEN_CAPIT / " xr:uid="{00000000-0004-0000-0300-000003000000}"/>
    <hyperlink ref="G31" r:id="rId5" xr:uid="{00000000-0004-0000-0300-000004000000}"/>
    <hyperlink ref="G34" r:id="rId6" xr:uid="{00000000-0004-0000-0300-000005000000}"/>
    <hyperlink ref="G33" r:id="rId7" display="https://live.euronext.com/en/product/equities/GB00B03MLX29-XAMS/company-information / " xr:uid="{00000000-0004-0000-0300-000006000000}"/>
    <hyperlink ref="G43" r:id="rId8" xr:uid="{00000000-0004-0000-0300-000007000000}"/>
    <hyperlink ref="G48" r:id="rId9" xr:uid="{00000000-0004-0000-0300-000008000000}"/>
    <hyperlink ref="G49" r:id="rId10" xr:uid="{00000000-0004-0000-0300-000009000000}"/>
    <hyperlink ref="G35" r:id="rId11" xr:uid="{00000000-0004-0000-0300-00000A000000}"/>
    <hyperlink ref="G27" r:id="rId12" display="https://www.sec.gov/cgi-bin/browse-edgar?action=%20%20%20getcompany&amp;CIK=0000904851&amp;owner=include&amp;count=40&amp;hidefilings=0" xr:uid="{00000000-0004-0000-0300-00000B000000}"/>
  </hyperlinks>
  <pageMargins left="0.25" right="0.25" top="0.75" bottom="0.75" header="0.3" footer="0.3"/>
  <pageSetup paperSize="8" fitToHeight="0" orientation="landscape" horizontalDpi="2400" verticalDpi="2400" r:id="rId13"/>
  <ignoredErrors>
    <ignoredError sqref="E56:E57 E60:E62 E64:E69" listDataValidation="1"/>
  </ignoredErrors>
  <tableParts count="3">
    <tablePart r:id="rId14"/>
    <tablePart r:id="rId15"/>
    <tablePart r:id="rId16"/>
  </tableParts>
  <extLst>
    <ext xmlns:x14="http://schemas.microsoft.com/office/spreadsheetml/2009/9/main" uri="{CCE6A557-97BC-4b89-ADB6-D9C93CAAB3DF}">
      <x14:dataValidations xmlns:xm="http://schemas.microsoft.com/office/excel/2006/main" count="1">
        <x14:dataValidation type="list" allowBlank="1" showInputMessage="1" showErrorMessage="1" error="El contenido ingresado es inválido" promptTitle="Moneda" prompt="Ingrese la moneda de acuerdo con el código de divisas ISO de tres letreas." xr:uid="{00000000-0002-0000-0300-00001A000000}">
          <x14:formula1>
            <xm:f>Lists!$I$11:$I$168</xm:f>
          </x14:formula1>
          <xm:sqref>J55:J70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V85"/>
  <sheetViews>
    <sheetView showGridLines="0" topLeftCell="G52" zoomScale="70" zoomScaleNormal="70" workbookViewId="0">
      <selection activeCell="F64" sqref="F64"/>
    </sheetView>
  </sheetViews>
  <sheetFormatPr defaultColWidth="8.6328125" defaultRowHeight="15" x14ac:dyDescent="0.4"/>
  <cols>
    <col min="1" max="1" width="2.6328125" style="47" customWidth="1"/>
    <col min="2" max="5" width="0" style="47" hidden="1" customWidth="1"/>
    <col min="6" max="6" width="95.6328125" style="47" customWidth="1"/>
    <col min="7" max="7" width="16.6328125" style="47" customWidth="1"/>
    <col min="8" max="8" width="80.81640625" style="47" bestFit="1" customWidth="1"/>
    <col min="9" max="9" width="41.1796875" style="47" bestFit="1" customWidth="1"/>
    <col min="10" max="10" width="22.1796875" style="47" bestFit="1" customWidth="1"/>
    <col min="11" max="11" width="15.453125" style="47" bestFit="1" customWidth="1"/>
    <col min="12" max="12" width="2.6328125" style="47" customWidth="1"/>
    <col min="13" max="13" width="19.453125" style="47" bestFit="1" customWidth="1"/>
    <col min="14" max="14" width="73.453125" style="47" bestFit="1" customWidth="1"/>
    <col min="15" max="15" width="4" style="47" customWidth="1"/>
    <col min="16" max="17" width="8.6328125" style="47"/>
    <col min="18" max="19" width="8.6328125" style="47" customWidth="1"/>
    <col min="20" max="20" width="8.6328125" style="47"/>
    <col min="21" max="21" width="19.81640625" style="47" bestFit="1" customWidth="1"/>
    <col min="22" max="22" width="15.6328125" style="47" bestFit="1" customWidth="1"/>
    <col min="23" max="16384" width="8.6328125" style="47"/>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0</v>
      </c>
    </row>
    <row r="4" spans="6:14" s="26" customFormat="1" hidden="1" x14ac:dyDescent="0.35">
      <c r="F4" s="28"/>
      <c r="H4" s="28"/>
      <c r="J4" s="28"/>
      <c r="N4" s="29">
        <f>Introduction!G4</f>
        <v>44186</v>
      </c>
    </row>
    <row r="5" spans="6:14" s="26" customFormat="1" hidden="1" x14ac:dyDescent="0.35"/>
    <row r="6" spans="6:14" s="26" customFormat="1" hidden="1" x14ac:dyDescent="0.35"/>
    <row r="7" spans="6:14" s="26" customFormat="1" x14ac:dyDescent="0.35"/>
    <row r="8" spans="6:14" s="26" customFormat="1" x14ac:dyDescent="0.35">
      <c r="F8" s="317" t="s">
        <v>1668</v>
      </c>
      <c r="G8" s="317"/>
      <c r="H8" s="317"/>
      <c r="I8" s="317"/>
      <c r="J8" s="317"/>
      <c r="K8" s="317"/>
      <c r="L8" s="317"/>
      <c r="M8" s="317"/>
      <c r="N8" s="317"/>
    </row>
    <row r="9" spans="6:14" s="26" customFormat="1" ht="22.5" x14ac:dyDescent="0.35">
      <c r="F9" s="353" t="s">
        <v>1465</v>
      </c>
      <c r="G9" s="353"/>
      <c r="H9" s="353"/>
      <c r="I9" s="353"/>
      <c r="J9" s="353"/>
      <c r="K9" s="353"/>
      <c r="L9" s="353"/>
      <c r="M9" s="353"/>
      <c r="N9" s="353"/>
    </row>
    <row r="10" spans="6:14" s="26" customFormat="1" ht="15" customHeight="1" x14ac:dyDescent="0.35">
      <c r="F10" s="355" t="s">
        <v>1669</v>
      </c>
      <c r="G10" s="355"/>
      <c r="H10" s="355"/>
      <c r="I10" s="355"/>
      <c r="J10" s="355"/>
      <c r="K10" s="355"/>
      <c r="L10" s="355"/>
      <c r="M10" s="355"/>
      <c r="N10" s="355"/>
    </row>
    <row r="11" spans="6:14" s="26" customFormat="1" ht="15" customHeight="1" x14ac:dyDescent="0.35">
      <c r="F11" s="356" t="s">
        <v>1670</v>
      </c>
      <c r="G11" s="356"/>
      <c r="H11" s="356"/>
      <c r="I11" s="356"/>
      <c r="J11" s="356"/>
      <c r="K11" s="356"/>
      <c r="L11" s="356"/>
      <c r="M11" s="356"/>
      <c r="N11" s="356"/>
    </row>
    <row r="12" spans="6:14" s="26" customFormat="1" ht="15" customHeight="1" x14ac:dyDescent="0.35">
      <c r="F12" s="356" t="s">
        <v>1671</v>
      </c>
      <c r="G12" s="356"/>
      <c r="H12" s="356"/>
      <c r="I12" s="356"/>
      <c r="J12" s="356"/>
      <c r="K12" s="356"/>
      <c r="L12" s="356"/>
      <c r="M12" s="356"/>
      <c r="N12" s="356"/>
    </row>
    <row r="13" spans="6:14" s="26" customFormat="1" ht="15" customHeight="1" x14ac:dyDescent="0.35">
      <c r="F13" s="357" t="s">
        <v>1672</v>
      </c>
      <c r="G13" s="357"/>
      <c r="H13" s="357"/>
      <c r="I13" s="357"/>
      <c r="J13" s="357"/>
      <c r="K13" s="357"/>
      <c r="L13" s="357"/>
      <c r="M13" s="357"/>
      <c r="N13" s="357"/>
    </row>
    <row r="14" spans="6:14" s="26" customFormat="1" ht="15" customHeight="1" x14ac:dyDescent="0.35">
      <c r="F14" s="358" t="s">
        <v>1673</v>
      </c>
      <c r="G14" s="358"/>
      <c r="H14" s="358"/>
      <c r="I14" s="358"/>
      <c r="J14" s="358"/>
      <c r="K14" s="358"/>
      <c r="L14" s="358"/>
      <c r="M14" s="358"/>
      <c r="N14" s="358"/>
    </row>
    <row r="15" spans="6:14" s="26" customFormat="1" ht="15" customHeight="1" x14ac:dyDescent="0.35">
      <c r="F15" s="359" t="s">
        <v>1674</v>
      </c>
      <c r="G15" s="359"/>
      <c r="H15" s="359"/>
      <c r="I15" s="359"/>
      <c r="J15" s="359"/>
      <c r="K15" s="359"/>
      <c r="L15" s="359"/>
      <c r="M15" s="359"/>
      <c r="N15" s="359"/>
    </row>
    <row r="16" spans="6:14" s="26" customFormat="1" x14ac:dyDescent="0.4">
      <c r="F16" s="331" t="s">
        <v>1637</v>
      </c>
      <c r="G16" s="331"/>
      <c r="H16" s="331"/>
      <c r="I16" s="331"/>
      <c r="J16" s="331"/>
      <c r="K16" s="331"/>
      <c r="L16" s="331"/>
      <c r="M16" s="331"/>
      <c r="N16" s="331"/>
    </row>
    <row r="17" spans="2:21" s="26" customFormat="1" x14ac:dyDescent="0.35"/>
    <row r="18" spans="2:21" s="26" customFormat="1" ht="22.5" x14ac:dyDescent="0.35">
      <c r="F18" s="341" t="s">
        <v>1675</v>
      </c>
      <c r="G18" s="341"/>
      <c r="H18" s="341"/>
      <c r="I18" s="341"/>
      <c r="J18" s="341"/>
      <c r="K18" s="341"/>
      <c r="M18" s="360" t="s">
        <v>1689</v>
      </c>
      <c r="N18" s="360"/>
    </row>
    <row r="19" spans="2:21" s="26" customFormat="1" ht="15.75" customHeight="1" x14ac:dyDescent="0.35">
      <c r="M19" s="351" t="s">
        <v>1690</v>
      </c>
      <c r="N19" s="352"/>
    </row>
    <row r="20" spans="2:21" ht="15" customHeight="1" x14ac:dyDescent="0.4">
      <c r="F20" s="348" t="s">
        <v>1676</v>
      </c>
      <c r="G20" s="348"/>
      <c r="H20" s="348"/>
      <c r="I20" s="348"/>
      <c r="J20" s="348"/>
      <c r="K20" s="349"/>
      <c r="M20" s="234"/>
      <c r="N20" s="234"/>
    </row>
    <row r="21" spans="2:21" ht="22.5" x14ac:dyDescent="0.4">
      <c r="B21" s="184" t="s">
        <v>1413</v>
      </c>
      <c r="C21" s="184" t="s">
        <v>1414</v>
      </c>
      <c r="D21" s="184" t="s">
        <v>1415</v>
      </c>
      <c r="E21" s="184" t="s">
        <v>1416</v>
      </c>
      <c r="F21" s="47" t="s">
        <v>1677</v>
      </c>
      <c r="G21" s="47" t="s">
        <v>1417</v>
      </c>
      <c r="H21" s="47" t="s">
        <v>1678</v>
      </c>
      <c r="I21" s="47" t="s">
        <v>1679</v>
      </c>
      <c r="J21" s="47" t="s">
        <v>1680</v>
      </c>
      <c r="K21" s="26" t="s">
        <v>1667</v>
      </c>
      <c r="M21" s="353" t="s">
        <v>1691</v>
      </c>
      <c r="N21" s="353"/>
    </row>
    <row r="22" spans="2:21" ht="20" customHeight="1" x14ac:dyDescent="0.4">
      <c r="B22" s="184" t="str">
        <f>IFERROR(VLOOKUP(Government_revenues_table[[#This Row],[Clasificación según EFP]],Table6_GFS_codes_classification[],COLUMNS($F:F)+3,FALSE),"Do not enter data")</f>
        <v>Impuestos (11E)</v>
      </c>
      <c r="C22" s="184" t="str">
        <f>IFERROR(VLOOKUP(Government_revenues_table[[#This Row],[Clasificación según EFP]],Table6_GFS_codes_classification[],COLUMNS($F:G)+3,FALSE),"Do not enter data")</f>
        <v>Impuestos a los bienes y servicios (114E)</v>
      </c>
      <c r="D22" s="184" t="str">
        <f>IFERROR(VLOOKUP(Government_revenues_table[[#This Row],[Clasificación según EFP]],Table6_GFS_codes_classification[],COLUMNS($F:H)+3,FALSE),"Do not enter data")</f>
        <v>Impuestos generales a los bienes y servicios (IVA, impuesto a las ventas, impuesto a los ingresos brutos) (1141E)</v>
      </c>
      <c r="E22" s="184" t="str">
        <f>IFERROR(VLOOKUP(Government_revenues_table[[#This Row],[Clasificación según EFP]],Table6_GFS_codes_classification[],COLUMNS($F:I)+3,FALSE),"Do not enter data")</f>
        <v>Impuestos generales a los bienes y servicios (IVA, impuesto a las ventas, impuesto a los ingresos brutos) (1141E)</v>
      </c>
      <c r="F22" s="305" t="s">
        <v>1739</v>
      </c>
      <c r="G22" s="26" t="s">
        <v>1719</v>
      </c>
      <c r="H22" s="245" t="s">
        <v>1994</v>
      </c>
      <c r="I22" s="47" t="s">
        <v>1961</v>
      </c>
      <c r="J22" s="180">
        <v>35706550769</v>
      </c>
      <c r="K22" s="47" t="s">
        <v>997</v>
      </c>
      <c r="M22" s="354" t="s">
        <v>1692</v>
      </c>
      <c r="N22" s="354"/>
    </row>
    <row r="23" spans="2:21" ht="15.75" customHeight="1" x14ac:dyDescent="0.4">
      <c r="B23" s="184" t="str">
        <f>IFERROR(VLOOKUP(Government_revenues_table[[#This Row],[Clasificación según EFP]],Table6_GFS_codes_classification[],COLUMNS($F:F)+3,FALSE),"Do not enter data")</f>
        <v>Otros ingresos (14E)</v>
      </c>
      <c r="C23" s="184" t="str">
        <f>IFERROR(VLOOKUP(Government_revenues_table[[#This Row],[Clasificación según EFP]],Table6_GFS_codes_classification[],COLUMNS($F:G)+3,FALSE),"Do not enter data")</f>
        <v>Venta de bienes y servicios (142E)</v>
      </c>
      <c r="D23" s="184" t="str">
        <f>IFERROR(VLOOKUP(Government_revenues_table[[#This Row],[Clasificación según EFP]],Table6_GFS_codes_classification[],COLUMNS($F:H)+3,FALSE),"Do not enter data")</f>
        <v>Honorarios administrativos por servicios del gobierno (1422E)</v>
      </c>
      <c r="E23" s="184" t="str">
        <f>IFERROR(VLOOKUP(Government_revenues_table[[#This Row],[Clasificación según EFP]],Table6_GFS_codes_classification[],COLUMNS($F:I)+3,FALSE),"Do not enter data")</f>
        <v>Honorarios administrativos por servicios del gobierno (1422E)</v>
      </c>
      <c r="F23" s="305" t="s">
        <v>1788</v>
      </c>
      <c r="G23" s="234" t="s">
        <v>1719</v>
      </c>
      <c r="H23" s="245" t="s">
        <v>1995</v>
      </c>
      <c r="I23" s="47" t="s">
        <v>1961</v>
      </c>
      <c r="J23" s="180">
        <v>13013127440</v>
      </c>
      <c r="K23" s="47" t="s">
        <v>997</v>
      </c>
      <c r="M23" s="354"/>
      <c r="N23" s="354"/>
    </row>
    <row r="24" spans="2:21" ht="15.75" customHeight="1" x14ac:dyDescent="0.4">
      <c r="B24" s="184" t="str">
        <f>IFERROR(VLOOKUP(Government_revenues_table[[#This Row],[Clasificación según EFP]],Table6_GFS_codes_classification[],COLUMNS($F:F)+3,FALSE),"Do not enter data")</f>
        <v>Impuestos (11E)</v>
      </c>
      <c r="C24" s="184" t="str">
        <f>IFERROR(VLOOKUP(Government_revenues_table[[#This Row],[Clasificación según EFP]],Table6_GFS_codes_classification[],COLUMNS($F:G)+3,FALSE),"Do not enter data")</f>
        <v>Impuestos a las ganancias, las utilidades y las ganancias de capital (111E)</v>
      </c>
      <c r="D24" s="184" t="str">
        <f>IFERROR(VLOOKUP(Government_revenues_table[[#This Row],[Clasificación según EFP]],Table6_GFS_codes_classification[],COLUMNS($F:H)+3,FALSE),"Do not enter data")</f>
        <v>Impuestos ordinarios a las ganancias, las utilidades y las ganancias de capital (1112E1)</v>
      </c>
      <c r="E24" s="184" t="str">
        <f>IFERROR(VLOOKUP(Government_revenues_table[[#This Row],[Clasificación según EFP]],Table6_GFS_codes_classification[],COLUMNS($F:I)+3,FALSE),"Do not enter data")</f>
        <v>Impuestos ordinarios a las ganancias, las utilidades y las ganancias de capital (1112E1)</v>
      </c>
      <c r="F24" s="305" t="s">
        <v>1737</v>
      </c>
      <c r="G24" s="234" t="s">
        <v>1719</v>
      </c>
      <c r="H24" s="245" t="s">
        <v>1988</v>
      </c>
      <c r="I24" s="47" t="s">
        <v>1961</v>
      </c>
      <c r="J24" s="180">
        <v>12018783945</v>
      </c>
      <c r="K24" s="47" t="s">
        <v>997</v>
      </c>
      <c r="M24" s="354"/>
      <c r="N24" s="354"/>
    </row>
    <row r="25" spans="2:21" ht="15.75" customHeight="1" x14ac:dyDescent="0.4">
      <c r="B25" s="184" t="str">
        <f>IFERROR(VLOOKUP(Government_revenues_table[[#This Row],[Clasificación según EFP]],Table6_GFS_codes_classification[],COLUMNS($F:F)+3,FALSE),"Do not enter data")</f>
        <v>Aportes sociales (12E)</v>
      </c>
      <c r="C25" s="184" t="str">
        <f>IFERROR(VLOOKUP(Government_revenues_table[[#This Row],[Clasificación según EFP]],Table6_GFS_codes_classification[],COLUMNS($F:G)+3,FALSE),"Do not enter data")</f>
        <v>Contribuciones de empleadores a la seguridad social (1212E)</v>
      </c>
      <c r="D25" s="184" t="str">
        <f>IFERROR(VLOOKUP(Government_revenues_table[[#This Row],[Clasificación según EFP]],Table6_GFS_codes_classification[],COLUMNS($F:H)+3,FALSE),"Do not enter data")</f>
        <v>Contribuciones de empleadores a la seguridad social (1212E)</v>
      </c>
      <c r="E25" s="184" t="str">
        <f>IFERROR(VLOOKUP(Government_revenues_table[[#This Row],[Clasificación según EFP]],Table6_GFS_codes_classification[],COLUMNS($F:I)+3,FALSE),"Do not enter data")</f>
        <v>Contribuciones de empleadores a la seguridad social (1212E)</v>
      </c>
      <c r="F25" s="305" t="s">
        <v>1760</v>
      </c>
      <c r="G25" s="234" t="s">
        <v>1719</v>
      </c>
      <c r="H25" s="245" t="s">
        <v>1996</v>
      </c>
      <c r="I25" s="47" t="s">
        <v>1961</v>
      </c>
      <c r="J25" s="180">
        <v>6243392420</v>
      </c>
      <c r="K25" s="47" t="s">
        <v>997</v>
      </c>
      <c r="M25" s="354"/>
      <c r="N25" s="354"/>
    </row>
    <row r="26" spans="2:21" ht="15.75" customHeight="1" x14ac:dyDescent="0.4">
      <c r="B26" s="184" t="str">
        <f>IFERROR(VLOOKUP(Government_revenues_table[[#This Row],[Clasificación según EFP]],Table6_GFS_codes_classification[],COLUMNS($F:F)+3,FALSE),"Do not enter data")</f>
        <v>Impuestos (11E)</v>
      </c>
      <c r="C26" s="184" t="str">
        <f>IFERROR(VLOOKUP(Government_revenues_table[[#This Row],[Clasificación según EFP]],Table6_GFS_codes_classification[],COLUMNS($F:G)+3,FALSE),"Do not enter data")</f>
        <v>Impuestos a las ganancias, las utilidades y las ganancias de capital (111E)</v>
      </c>
      <c r="D26" s="184" t="str">
        <f>IFERROR(VLOOKUP(Government_revenues_table[[#This Row],[Clasificación según EFP]],Table6_GFS_codes_classification[],COLUMNS($F:H)+3,FALSE),"Do not enter data")</f>
        <v>Impuestos ordinarios a las ganancias, las utilidades y las ganancias de capital (1112E1)</v>
      </c>
      <c r="E26" s="184" t="str">
        <f>IFERROR(VLOOKUP(Government_revenues_table[[#This Row],[Clasificación según EFP]],Table6_GFS_codes_classification[],COLUMNS($F:I)+3,FALSE),"Do not enter data")</f>
        <v>Impuestos ordinarios a las ganancias, las utilidades y las ganancias de capital (1112E1)</v>
      </c>
      <c r="F26" s="292" t="s">
        <v>1737</v>
      </c>
      <c r="G26" s="47" t="s">
        <v>1658</v>
      </c>
      <c r="H26" s="245" t="s">
        <v>1988</v>
      </c>
      <c r="I26" s="47" t="s">
        <v>1961</v>
      </c>
      <c r="J26" s="186">
        <v>5234633935.7799997</v>
      </c>
      <c r="K26" s="47" t="s">
        <v>997</v>
      </c>
      <c r="M26" s="354"/>
      <c r="N26" s="354"/>
    </row>
    <row r="27" spans="2:21" x14ac:dyDescent="0.4">
      <c r="B27" s="184" t="str">
        <f>IFERROR(VLOOKUP(Government_revenues_table[[#This Row],[Clasificación según EFP]],Table6_GFS_codes_classification[],COLUMNS($F:F)+3,FALSE),"Do not enter data")</f>
        <v>Impuestos (11E)</v>
      </c>
      <c r="C27" s="184" t="str">
        <f>IFERROR(VLOOKUP(Government_revenues_table[[#This Row],[Clasificación según EFP]],Table6_GFS_codes_classification[],COLUMNS($F:G)+3,FALSE),"Do not enter data")</f>
        <v>Impuestos sobre las transacciones y el comercio internacional (115E)</v>
      </c>
      <c r="D27" s="184" t="str">
        <f>IFERROR(VLOOKUP(Government_revenues_table[[#This Row],[Clasificación según EFP]],Table6_GFS_codes_classification[],COLUMNS($F:H)+3,FALSE),"Do not enter data")</f>
        <v>Impuestos a las exportaciones (1152E)</v>
      </c>
      <c r="E27" s="184" t="str">
        <f>IFERROR(VLOOKUP(Government_revenues_table[[#This Row],[Clasificación según EFP]],Table6_GFS_codes_classification[],COLUMNS($F:I)+3,FALSE),"Do not enter data")</f>
        <v>Impuestos a las exportaciones (1152E)</v>
      </c>
      <c r="F27" s="305" t="s">
        <v>1754</v>
      </c>
      <c r="G27" s="234" t="s">
        <v>1719</v>
      </c>
      <c r="H27" s="245" t="s">
        <v>1997</v>
      </c>
      <c r="I27" s="47" t="s">
        <v>1961</v>
      </c>
      <c r="J27" s="180">
        <v>4178948776</v>
      </c>
      <c r="K27" s="47" t="s">
        <v>997</v>
      </c>
      <c r="M27" s="324" t="s">
        <v>1863</v>
      </c>
      <c r="N27" s="324"/>
    </row>
    <row r="28" spans="2:21" x14ac:dyDescent="0.4">
      <c r="B28" s="187" t="str">
        <f>IFERROR(VLOOKUP(Government_revenues_table[[#This Row],[Clasificación según EFP]],Table6_GFS_codes_classification[],COLUMNS($F:F)+3,FALSE),"Do not enter data")</f>
        <v>Impuestos (11E)</v>
      </c>
      <c r="C28" s="187" t="str">
        <f>IFERROR(VLOOKUP(Government_revenues_table[[#This Row],[Clasificación según EFP]],Table6_GFS_codes_classification[],COLUMNS($F:G)+3,FALSE),"Do not enter data")</f>
        <v>Impuestos sobre las transacciones y el comercio internacional (115E)</v>
      </c>
      <c r="D28" s="187" t="str">
        <f>IFERROR(VLOOKUP(Government_revenues_table[[#This Row],[Clasificación según EFP]],Table6_GFS_codes_classification[],COLUMNS($F:H)+3,FALSE),"Do not enter data")</f>
        <v>Impuestos a las exportaciones (1152E)</v>
      </c>
      <c r="E28" s="187" t="str">
        <f>IFERROR(VLOOKUP(Government_revenues_table[[#This Row],[Clasificación según EFP]],Table6_GFS_codes_classification[],COLUMNS($F:I)+3,FALSE),"Do not enter data")</f>
        <v>Impuestos a las exportaciones (1152E)</v>
      </c>
      <c r="F28" s="305" t="s">
        <v>1754</v>
      </c>
      <c r="G28" s="47" t="s">
        <v>1658</v>
      </c>
      <c r="H28" s="245" t="s">
        <v>1997</v>
      </c>
      <c r="I28" s="47" t="s">
        <v>1961</v>
      </c>
      <c r="J28" s="186">
        <v>2966637864.1700001</v>
      </c>
      <c r="K28" s="47" t="s">
        <v>997</v>
      </c>
      <c r="P28" s="44"/>
      <c r="Q28" s="28"/>
      <c r="R28" s="185"/>
      <c r="S28" s="28"/>
      <c r="T28" s="185"/>
      <c r="U28" s="28"/>
    </row>
    <row r="29" spans="2:21" x14ac:dyDescent="0.4">
      <c r="B29" s="184" t="str">
        <f>IFERROR(VLOOKUP(Government_revenues_table[[#This Row],[Clasificación según EFP]],Table6_GFS_codes_classification[],COLUMNS($F:F)+3,FALSE),"Do not enter data")</f>
        <v>Aportes sociales (12E)</v>
      </c>
      <c r="C29" s="184" t="str">
        <f>IFERROR(VLOOKUP(Government_revenues_table[[#This Row],[Clasificación según EFP]],Table6_GFS_codes_classification[],COLUMNS($F:G)+3,FALSE),"Do not enter data")</f>
        <v>Contribuciones de empleadores a la seguridad social (1212E)</v>
      </c>
      <c r="D29" s="184" t="str">
        <f>IFERROR(VLOOKUP(Government_revenues_table[[#This Row],[Clasificación según EFP]],Table6_GFS_codes_classification[],COLUMNS($F:H)+3,FALSE),"Do not enter data")</f>
        <v>Contribuciones de empleadores a la seguridad social (1212E)</v>
      </c>
      <c r="E29" s="184" t="str">
        <f>IFERROR(VLOOKUP(Government_revenues_table[[#This Row],[Clasificación según EFP]],Table6_GFS_codes_classification[],COLUMNS($F:I)+3,FALSE),"Do not enter data")</f>
        <v>Contribuciones de empleadores a la seguridad social (1212E)</v>
      </c>
      <c r="F29" s="305" t="s">
        <v>1760</v>
      </c>
      <c r="G29" s="234" t="s">
        <v>1719</v>
      </c>
      <c r="H29" s="245" t="s">
        <v>1998</v>
      </c>
      <c r="I29" s="47" t="s">
        <v>1961</v>
      </c>
      <c r="J29" s="180">
        <v>2867560727</v>
      </c>
      <c r="K29" s="47" t="s">
        <v>997</v>
      </c>
      <c r="P29" s="350"/>
      <c r="Q29" s="350"/>
      <c r="R29" s="350"/>
      <c r="S29" s="350"/>
      <c r="T29" s="350"/>
      <c r="U29" s="350"/>
    </row>
    <row r="30" spans="2:21" x14ac:dyDescent="0.4">
      <c r="B30" s="187" t="str">
        <f>IFERROR(VLOOKUP(Government_revenues_table[[#This Row],[Clasificación según EFP]],Table6_GFS_codes_classification[],COLUMNS($F:F)+3,FALSE),"Do not enter data")</f>
        <v>Otros ingresos (14E)</v>
      </c>
      <c r="C30" s="187" t="str">
        <f>IFERROR(VLOOKUP(Government_revenues_table[[#This Row],[Clasificación según EFP]],Table6_GFS_codes_classification[],COLUMNS($F:G)+3,FALSE),"Do not enter data")</f>
        <v>Ingresos por propiedades (141E)</v>
      </c>
      <c r="D30" s="187" t="str">
        <f>IFERROR(VLOOKUP(Government_revenues_table[[#This Row],[Clasificación según EFP]],Table6_GFS_codes_classification[],COLUMNS($F:H)+3,FALSE),"Do not enter data")</f>
        <v>Alquiler (1415E)</v>
      </c>
      <c r="E30" s="187" t="str">
        <f>IFERROR(VLOOKUP(Government_revenues_table[[#This Row],[Clasificación según EFP]],Table6_GFS_codes_classification[],COLUMNS($F:I)+3,FALSE),"Do not enter data")</f>
        <v>Regalías (1415E1)</v>
      </c>
      <c r="F30" s="292" t="s">
        <v>1771</v>
      </c>
      <c r="G30" s="234" t="s">
        <v>1719</v>
      </c>
      <c r="H30" s="245" t="s">
        <v>2123</v>
      </c>
      <c r="I30" s="245" t="s">
        <v>2005</v>
      </c>
      <c r="J30" s="247">
        <v>2754772442</v>
      </c>
      <c r="K30" s="47" t="s">
        <v>997</v>
      </c>
    </row>
    <row r="31" spans="2:21" x14ac:dyDescent="0.4">
      <c r="B31" s="184" t="str">
        <f>IFERROR(VLOOKUP(Government_revenues_table[[#This Row],[Clasificación según EFP]],Table6_GFS_codes_classification[],COLUMNS($F:F)+3,FALSE),"Do not enter data")</f>
        <v>Aportes sociales (12E)</v>
      </c>
      <c r="C31" s="184" t="str">
        <f>IFERROR(VLOOKUP(Government_revenues_table[[#This Row],[Clasificación según EFP]],Table6_GFS_codes_classification[],COLUMNS($F:G)+3,FALSE),"Do not enter data")</f>
        <v>Contribuciones de empleadores a la seguridad social (1212E)</v>
      </c>
      <c r="D31" s="184" t="str">
        <f>IFERROR(VLOOKUP(Government_revenues_table[[#This Row],[Clasificación según EFP]],Table6_GFS_codes_classification[],COLUMNS($F:H)+3,FALSE),"Do not enter data")</f>
        <v>Contribuciones de empleadores a la seguridad social (1212E)</v>
      </c>
      <c r="E31" s="184" t="str">
        <f>IFERROR(VLOOKUP(Government_revenues_table[[#This Row],[Clasificación según EFP]],Table6_GFS_codes_classification[],COLUMNS($F:I)+3,FALSE),"Do not enter data")</f>
        <v>Contribuciones de empleadores a la seguridad social (1212E)</v>
      </c>
      <c r="F31" s="305" t="s">
        <v>1760</v>
      </c>
      <c r="G31" s="47" t="s">
        <v>1658</v>
      </c>
      <c r="H31" s="245" t="s">
        <v>1996</v>
      </c>
      <c r="I31" s="47" t="s">
        <v>1961</v>
      </c>
      <c r="J31" s="186">
        <v>2113830470.3699999</v>
      </c>
      <c r="K31" s="47" t="s">
        <v>997</v>
      </c>
    </row>
    <row r="32" spans="2:21" x14ac:dyDescent="0.4">
      <c r="B32" s="184" t="str">
        <f>IFERROR(VLOOKUP(Government_revenues_table[[#This Row],[Clasificación según EFP]],Table6_GFS_codes_classification[],COLUMNS($F:F)+3,FALSE),"Do not enter data")</f>
        <v>Aportes sociales (12E)</v>
      </c>
      <c r="C32" s="184" t="str">
        <f>IFERROR(VLOOKUP(Government_revenues_table[[#This Row],[Clasificación según EFP]],Table6_GFS_codes_classification[],COLUMNS($F:G)+3,FALSE),"Do not enter data")</f>
        <v>Contribuciones de empleadores a la seguridad social (1212E)</v>
      </c>
      <c r="D32" s="184" t="str">
        <f>IFERROR(VLOOKUP(Government_revenues_table[[#This Row],[Clasificación según EFP]],Table6_GFS_codes_classification[],COLUMNS($F:H)+3,FALSE),"Do not enter data")</f>
        <v>Contribuciones de empleadores a la seguridad social (1212E)</v>
      </c>
      <c r="E32" s="184" t="str">
        <f>IFERROR(VLOOKUP(Government_revenues_table[[#This Row],[Clasificación según EFP]],Table6_GFS_codes_classification[],COLUMNS($F:I)+3,FALSE),"Do not enter data")</f>
        <v>Contribuciones de empleadores a la seguridad social (1212E)</v>
      </c>
      <c r="F32" s="305" t="s">
        <v>1760</v>
      </c>
      <c r="G32" s="47" t="s">
        <v>1658</v>
      </c>
      <c r="H32" s="245" t="s">
        <v>1998</v>
      </c>
      <c r="I32" s="47" t="s">
        <v>1961</v>
      </c>
      <c r="J32" s="186">
        <v>1325698441.97</v>
      </c>
      <c r="K32" s="47" t="s">
        <v>997</v>
      </c>
    </row>
    <row r="33" spans="2:21" x14ac:dyDescent="0.4">
      <c r="B33" s="184" t="str">
        <f>IFERROR(VLOOKUP(Government_revenues_table[[#This Row],[Clasificación según EFP]],Table6_GFS_codes_classification[],COLUMNS($F:F)+3,FALSE),"Do not enter data")</f>
        <v>Impuestos (11E)</v>
      </c>
      <c r="C33" s="184" t="str">
        <f>IFERROR(VLOOKUP(Government_revenues_table[[#This Row],[Clasificación según EFP]],Table6_GFS_codes_classification[],COLUMNS($F:G)+3,FALSE),"Do not enter data")</f>
        <v>Impuestos sobre las transacciones y el comercio internacional (115E)</v>
      </c>
      <c r="D33" s="184" t="str">
        <f>IFERROR(VLOOKUP(Government_revenues_table[[#This Row],[Clasificación según EFP]],Table6_GFS_codes_classification[],COLUMNS($F:H)+3,FALSE),"Do not enter data")</f>
        <v>Tasas aduaneras y a importaciones (1151E)</v>
      </c>
      <c r="E33" s="184" t="str">
        <f>IFERROR(VLOOKUP(Government_revenues_table[[#This Row],[Clasificación según EFP]],Table6_GFS_codes_classification[],COLUMNS($F:I)+3,FALSE),"Do not enter data")</f>
        <v>Tasas aduaneras y a importaciones (1151E)</v>
      </c>
      <c r="F33" s="305" t="s">
        <v>1751</v>
      </c>
      <c r="G33" s="234" t="s">
        <v>1719</v>
      </c>
      <c r="H33" s="245" t="s">
        <v>2122</v>
      </c>
      <c r="I33" s="47" t="s">
        <v>1961</v>
      </c>
      <c r="J33" s="180">
        <v>1118599109</v>
      </c>
      <c r="K33" s="47" t="s">
        <v>997</v>
      </c>
    </row>
    <row r="34" spans="2:21" x14ac:dyDescent="0.4">
      <c r="B34" s="184" t="str">
        <f>IFERROR(VLOOKUP(Government_revenues_table[[#This Row],[Clasificación según EFP]],Table6_GFS_codes_classification[],COLUMNS($F:F)+3,FALSE),"Do not enter data")</f>
        <v>Impuestos (11E)</v>
      </c>
      <c r="C34" s="184" t="str">
        <f>IFERROR(VLOOKUP(Government_revenues_table[[#This Row],[Clasificación según EFP]],Table6_GFS_codes_classification[],COLUMNS($F:G)+3,FALSE),"Do not enter data")</f>
        <v>Impuestos a los bienes y servicios (114E)</v>
      </c>
      <c r="D34" s="184" t="str">
        <f>IFERROR(VLOOKUP(Government_revenues_table[[#This Row],[Clasificación según EFP]],Table6_GFS_codes_classification[],COLUMNS($F:H)+3,FALSE),"Do not enter data")</f>
        <v>Impuestos al consumo (1142E)</v>
      </c>
      <c r="E34" s="184" t="str">
        <f>IFERROR(VLOOKUP(Government_revenues_table[[#This Row],[Clasificación según EFP]],Table6_GFS_codes_classification[],COLUMNS($F:I)+3,FALSE),"Do not enter data")</f>
        <v>Impuestos al consumo (1142E)</v>
      </c>
      <c r="F34" s="305" t="s">
        <v>1742</v>
      </c>
      <c r="G34" s="234" t="s">
        <v>1719</v>
      </c>
      <c r="H34" s="47" t="s">
        <v>1989</v>
      </c>
      <c r="I34" s="47" t="s">
        <v>1961</v>
      </c>
      <c r="J34" s="178">
        <v>226697787</v>
      </c>
      <c r="K34" s="47" t="s">
        <v>997</v>
      </c>
    </row>
    <row r="35" spans="2:21" x14ac:dyDescent="0.4">
      <c r="B35" s="184" t="str">
        <f>IFERROR(VLOOKUP(Government_revenues_table[[#This Row],[Clasificación según EFP]],Table6_GFS_codes_classification[],COLUMNS($F:F)+3,FALSE),"Do not enter data")</f>
        <v>Impuestos (11E)</v>
      </c>
      <c r="C35" s="184" t="str">
        <f>IFERROR(VLOOKUP(Government_revenues_table[[#This Row],[Clasificación según EFP]],Table6_GFS_codes_classification[],COLUMNS($F:G)+3,FALSE),"Do not enter data")</f>
        <v>Impuestos a los bienes y servicios (114E)</v>
      </c>
      <c r="D35" s="184" t="str">
        <f>IFERROR(VLOOKUP(Government_revenues_table[[#This Row],[Clasificación según EFP]],Table6_GFS_codes_classification[],COLUMNS($F:H)+3,FALSE),"Do not enter data")</f>
        <v>Impuestos sobre el uso de bienes/permiso para usar bienes o realizar actividades (1145E)</v>
      </c>
      <c r="E35" s="184" t="str">
        <f>IFERROR(VLOOKUP(Government_revenues_table[[#This Row],[Clasificación según EFP]],Table6_GFS_codes_classification[],COLUMNS($F:I)+3,FALSE),"Do not enter data")</f>
        <v>Impuestos a las emisiones y la contaminación (114522E)</v>
      </c>
      <c r="F35" s="305" t="s">
        <v>1747</v>
      </c>
      <c r="G35" s="234" t="s">
        <v>1719</v>
      </c>
      <c r="H35" s="47" t="s">
        <v>1986</v>
      </c>
      <c r="I35" s="47" t="s">
        <v>1961</v>
      </c>
      <c r="J35" s="178">
        <v>25471093</v>
      </c>
      <c r="K35" s="47" t="s">
        <v>997</v>
      </c>
    </row>
    <row r="36" spans="2:21" x14ac:dyDescent="0.4">
      <c r="B36" s="184" t="str">
        <f>IFERROR(VLOOKUP(Government_revenues_table[[#This Row],[Clasificación según EFP]],Table6_GFS_codes_classification[],COLUMNS($F:F)+3,FALSE),"Do not enter data")</f>
        <v>Impuestos (11E)</v>
      </c>
      <c r="C36" s="184" t="str">
        <f>IFERROR(VLOOKUP(Government_revenues_table[[#This Row],[Clasificación según EFP]],Table6_GFS_codes_classification[],COLUMNS($F:G)+3,FALSE),"Do not enter data")</f>
        <v>Impuestos a los bienes y servicios (114E)</v>
      </c>
      <c r="D36" s="184" t="str">
        <f>IFERROR(VLOOKUP(Government_revenues_table[[#This Row],[Clasificación según EFP]],Table6_GFS_codes_classification[],COLUMNS($F:H)+3,FALSE),"Do not enter data")</f>
        <v>Impuestos al consumo (1142E)</v>
      </c>
      <c r="E36" s="184" t="str">
        <f>IFERROR(VLOOKUP(Government_revenues_table[[#This Row],[Clasificación según EFP]],Table6_GFS_codes_classification[],COLUMNS($F:I)+3,FALSE),"Do not enter data")</f>
        <v>Impuestos al consumo (1142E)</v>
      </c>
      <c r="F36" s="305" t="s">
        <v>1742</v>
      </c>
      <c r="G36" s="234" t="s">
        <v>1719</v>
      </c>
      <c r="H36" s="47" t="s">
        <v>1990</v>
      </c>
      <c r="I36" s="47" t="s">
        <v>1961</v>
      </c>
      <c r="J36" s="178">
        <v>9297122</v>
      </c>
      <c r="K36" s="47" t="s">
        <v>997</v>
      </c>
    </row>
    <row r="37" spans="2:21" x14ac:dyDescent="0.4">
      <c r="B37" s="187" t="str">
        <f>IFERROR(VLOOKUP(Government_revenues_table[[#This Row],[Clasificación según EFP]],Table6_GFS_codes_classification[],COLUMNS($F:F)+3,FALSE),"Do not enter data")</f>
        <v>Otros ingresos (14E)</v>
      </c>
      <c r="C37" s="187" t="str">
        <f>IFERROR(VLOOKUP(Government_revenues_table[[#This Row],[Clasificación según EFP]],Table6_GFS_codes_classification[],COLUMNS($F:G)+3,FALSE),"Do not enter data")</f>
        <v>Ingresos por propiedades (141E)</v>
      </c>
      <c r="D37" s="187" t="str">
        <f>IFERROR(VLOOKUP(Government_revenues_table[[#This Row],[Clasificación según EFP]],Table6_GFS_codes_classification[],COLUMNS($F:H)+3,FALSE),"Do not enter data")</f>
        <v>Dividendos (1412E)</v>
      </c>
      <c r="E37" s="187" t="str">
        <f>IFERROR(VLOOKUP(Government_revenues_table[[#This Row],[Clasificación según EFP]],Table6_GFS_codes_classification[],COLUMNS($F:I)+3,FALSE),"Do not enter data")</f>
        <v>Provenientes de participaciones (capital) gubernamental (1412E2)</v>
      </c>
      <c r="F37" s="292" t="s">
        <v>1767</v>
      </c>
      <c r="G37" s="234" t="s">
        <v>1719</v>
      </c>
      <c r="H37" s="292" t="s">
        <v>1991</v>
      </c>
      <c r="I37" s="292" t="s">
        <v>2005</v>
      </c>
      <c r="J37" s="293">
        <v>612003052</v>
      </c>
      <c r="K37" s="47" t="s">
        <v>997</v>
      </c>
    </row>
    <row r="38" spans="2:21" x14ac:dyDescent="0.4">
      <c r="B38" s="184" t="str">
        <f>IFERROR(VLOOKUP(Government_revenues_table[[#This Row],[Clasificación según EFP]],Table6_GFS_codes_classification[],COLUMNS($F:F)+3,FALSE),"Do not enter data")</f>
        <v>Otros ingresos (14E)</v>
      </c>
      <c r="C38" s="184" t="str">
        <f>IFERROR(VLOOKUP(Government_revenues_table[[#This Row],[Clasificación según EFP]],Table6_GFS_codes_classification[],COLUMNS($F:G)+3,FALSE),"Do not enter data")</f>
        <v>Venta de bienes y servicios (142E)</v>
      </c>
      <c r="D38" s="184" t="str">
        <f>IFERROR(VLOOKUP(Government_revenues_table[[#This Row],[Clasificación según EFP]],Table6_GFS_codes_classification[],COLUMNS($F:H)+3,FALSE),"Do not enter data")</f>
        <v>Honorarios administrativos por servicios del gobierno (1422E)</v>
      </c>
      <c r="E38" s="184" t="str">
        <f>IFERROR(VLOOKUP(Government_revenues_table[[#This Row],[Clasificación según EFP]],Table6_GFS_codes_classification[],COLUMNS($F:I)+3,FALSE),"Do not enter data")</f>
        <v>Honorarios administrativos por servicios del gobierno (1422E)</v>
      </c>
      <c r="F38" s="305" t="s">
        <v>1788</v>
      </c>
      <c r="G38" s="47" t="s">
        <v>1658</v>
      </c>
      <c r="H38" s="245" t="s">
        <v>1995</v>
      </c>
      <c r="I38" s="47" t="s">
        <v>1961</v>
      </c>
      <c r="J38" s="186">
        <v>494458428.97000003</v>
      </c>
      <c r="K38" s="47" t="s">
        <v>997</v>
      </c>
    </row>
    <row r="39" spans="2:21" x14ac:dyDescent="0.4">
      <c r="B39" s="184" t="str">
        <f>IFERROR(VLOOKUP(Government_revenues_table[[#This Row],[Clasificación según EFP]],Table6_GFS_codes_classification[],COLUMNS($F:F)+3,FALSE),"Do not enter data")</f>
        <v>Impuestos (11E)</v>
      </c>
      <c r="C39" s="184" t="str">
        <f>IFERROR(VLOOKUP(Government_revenues_table[[#This Row],[Clasificación según EFP]],Table6_GFS_codes_classification[],COLUMNS($F:G)+3,FALSE),"Do not enter data")</f>
        <v>Impuestos a las ganancias, las utilidades y las ganancias de capital (111E)</v>
      </c>
      <c r="D39" s="184" t="str">
        <f>IFERROR(VLOOKUP(Government_revenues_table[[#This Row],[Clasificación según EFP]],Table6_GFS_codes_classification[],COLUMNS($F:H)+3,FALSE),"Do not enter data")</f>
        <v>Impuestos ordinarios a las ganancias, las utilidades y las ganancias de capital (1112E1)</v>
      </c>
      <c r="E39" s="184" t="str">
        <f>IFERROR(VLOOKUP(Government_revenues_table[[#This Row],[Clasificación según EFP]],Table6_GFS_codes_classification[],COLUMNS($F:I)+3,FALSE),"Do not enter data")</f>
        <v>Impuestos ordinarios a las ganancias, las utilidades y las ganancias de capital (1112E1)</v>
      </c>
      <c r="F39" s="292" t="s">
        <v>1737</v>
      </c>
      <c r="G39" s="234" t="s">
        <v>1719</v>
      </c>
      <c r="H39" s="245" t="s">
        <v>1987</v>
      </c>
      <c r="I39" s="47" t="s">
        <v>1961</v>
      </c>
      <c r="J39" s="186">
        <v>133303648</v>
      </c>
      <c r="K39" s="47" t="s">
        <v>997</v>
      </c>
    </row>
    <row r="40" spans="2:21" x14ac:dyDescent="0.4">
      <c r="B40" s="184" t="str">
        <f>IFERROR(VLOOKUP(Government_revenues_table[[#This Row],[Clasificación según EFP]],Table6_GFS_codes_classification[],COLUMNS($F:F)+3,FALSE),"Do not enter data")</f>
        <v>Impuestos (11E)</v>
      </c>
      <c r="C40" s="184" t="str">
        <f>IFERROR(VLOOKUP(Government_revenues_table[[#This Row],[Clasificación según EFP]],Table6_GFS_codes_classification[],COLUMNS($F:G)+3,FALSE),"Do not enter data")</f>
        <v>Impuestos a los bienes y servicios (114E)</v>
      </c>
      <c r="D40" s="184" t="str">
        <f>IFERROR(VLOOKUP(Government_revenues_table[[#This Row],[Clasificación según EFP]],Table6_GFS_codes_classification[],COLUMNS($F:H)+3,FALSE),"Do not enter data")</f>
        <v>Impuestos generales a los bienes y servicios (IVA, impuesto a las ventas, impuesto a los ingresos brutos) (1141E)</v>
      </c>
      <c r="E40" s="184" t="str">
        <f>IFERROR(VLOOKUP(Government_revenues_table[[#This Row],[Clasificación según EFP]],Table6_GFS_codes_classification[],COLUMNS($F:I)+3,FALSE),"Do not enter data")</f>
        <v>Impuestos generales a los bienes y servicios (IVA, impuesto a las ventas, impuesto a los ingresos brutos) (1141E)</v>
      </c>
      <c r="F40" s="305" t="s">
        <v>1739</v>
      </c>
      <c r="G40" s="47" t="s">
        <v>1658</v>
      </c>
      <c r="H40" s="245" t="s">
        <v>1994</v>
      </c>
      <c r="I40" s="47" t="s">
        <v>1961</v>
      </c>
      <c r="J40" s="186">
        <v>48998100.020000003</v>
      </c>
      <c r="K40" s="47" t="s">
        <v>997</v>
      </c>
    </row>
    <row r="41" spans="2:21" x14ac:dyDescent="0.4">
      <c r="B41" s="184" t="str">
        <f>IFERROR(VLOOKUP(Government_revenues_table[[#This Row],[Clasificación según EFP]],Table6_GFS_codes_classification[],COLUMNS($F:F)+3,FALSE),"Do not enter data")</f>
        <v>Impuestos (11E)</v>
      </c>
      <c r="C41" s="184" t="str">
        <f>IFERROR(VLOOKUP(Government_revenues_table[[#This Row],[Clasificación según EFP]],Table6_GFS_codes_classification[],COLUMNS($F:G)+3,FALSE),"Do not enter data")</f>
        <v>Impuestos sobre las transacciones y el comercio internacional (115E)</v>
      </c>
      <c r="D41" s="184" t="str">
        <f>IFERROR(VLOOKUP(Government_revenues_table[[#This Row],[Clasificación según EFP]],Table6_GFS_codes_classification[],COLUMNS($F:H)+3,FALSE),"Do not enter data")</f>
        <v>Tasas aduaneras y a importaciones (1151E)</v>
      </c>
      <c r="E41" s="184" t="str">
        <f>IFERROR(VLOOKUP(Government_revenues_table[[#This Row],[Clasificación según EFP]],Table6_GFS_codes_classification[],COLUMNS($F:I)+3,FALSE),"Do not enter data")</f>
        <v>Tasas aduaneras y a importaciones (1151E)</v>
      </c>
      <c r="F41" s="47" t="s">
        <v>1751</v>
      </c>
      <c r="G41" s="47" t="s">
        <v>1658</v>
      </c>
      <c r="H41" s="245" t="s">
        <v>2122</v>
      </c>
      <c r="I41" s="47" t="s">
        <v>1961</v>
      </c>
      <c r="J41" s="186">
        <v>32452633.260000002</v>
      </c>
      <c r="K41" s="47" t="s">
        <v>997</v>
      </c>
      <c r="U41" s="188"/>
    </row>
    <row r="42" spans="2:21" x14ac:dyDescent="0.4">
      <c r="B42" s="184" t="str">
        <f>IFERROR(VLOOKUP(Government_revenues_table[[#This Row],[Clasificación según EFP]],Table6_GFS_codes_classification[],COLUMNS($F:F)+3,FALSE),"Do not enter data")</f>
        <v>Otros ingresos (14E)</v>
      </c>
      <c r="C42" s="184" t="str">
        <f>IFERROR(VLOOKUP(Government_revenues_table[[#This Row],[Clasificación según EFP]],Table6_GFS_codes_classification[],COLUMNS($F:G)+3,FALSE),"Do not enter data")</f>
        <v>Ingresos por propiedades (141E)</v>
      </c>
      <c r="D42" s="184" t="str">
        <f>IFERROR(VLOOKUP(Government_revenues_table[[#This Row],[Clasificación según EFP]],Table6_GFS_codes_classification[],COLUMNS($F:H)+3,FALSE),"Do not enter data")</f>
        <v>Alquiler (1415E)</v>
      </c>
      <c r="E42" s="184" t="str">
        <f>IFERROR(VLOOKUP(Government_revenues_table[[#This Row],[Clasificación según EFP]],Table6_GFS_codes_classification[],COLUMNS($F:I)+3,FALSE),"Do not enter data")</f>
        <v>Transferencias obligatorias al gobierno (infraestructura, etc.) (1415E4)</v>
      </c>
      <c r="F42" s="292" t="s">
        <v>1781</v>
      </c>
      <c r="G42" s="234" t="s">
        <v>1719</v>
      </c>
      <c r="H42" s="245" t="s">
        <v>2120</v>
      </c>
      <c r="I42" s="245" t="s">
        <v>2005</v>
      </c>
      <c r="J42" s="186">
        <v>24300000</v>
      </c>
      <c r="K42" s="47" t="s">
        <v>997</v>
      </c>
      <c r="U42" s="253"/>
    </row>
    <row r="43" spans="2:21" x14ac:dyDescent="0.4">
      <c r="B43" s="184" t="str">
        <f>IFERROR(VLOOKUP(Government_revenues_table[[#This Row],[Clasificación según EFP]],Table6_GFS_codes_classification[],COLUMNS($F:F)+3,FALSE),"Do not enter data")</f>
        <v>Otros ingresos (14E)</v>
      </c>
      <c r="C43" s="184" t="str">
        <f>IFERROR(VLOOKUP(Government_revenues_table[[#This Row],[Clasificación según EFP]],Table6_GFS_codes_classification[],COLUMNS($F:G)+3,FALSE),"Do not enter data")</f>
        <v>Venta de bienes y servicios (142E)</v>
      </c>
      <c r="D43" s="184" t="str">
        <f>IFERROR(VLOOKUP(Government_revenues_table[[#This Row],[Clasificación según EFP]],Table6_GFS_codes_classification[],COLUMNS($F:H)+3,FALSE),"Do not enter data")</f>
        <v>Honorarios administrativos por servicios del gobierno (1422E)</v>
      </c>
      <c r="E43" s="184" t="str">
        <f>IFERROR(VLOOKUP(Government_revenues_table[[#This Row],[Clasificación según EFP]],Table6_GFS_codes_classification[],COLUMNS($F:I)+3,FALSE),"Do not enter data")</f>
        <v>Honorarios administrativos por servicios del gobierno (1422E)</v>
      </c>
      <c r="F43" s="305" t="s">
        <v>1788</v>
      </c>
      <c r="G43" s="234" t="s">
        <v>1719</v>
      </c>
      <c r="H43" s="245" t="s">
        <v>2125</v>
      </c>
      <c r="I43" s="245" t="s">
        <v>2005</v>
      </c>
      <c r="J43" s="186">
        <v>20560000</v>
      </c>
      <c r="K43" s="47" t="s">
        <v>997</v>
      </c>
    </row>
    <row r="44" spans="2:21" x14ac:dyDescent="0.4">
      <c r="B44" s="184" t="str">
        <f>IFERROR(VLOOKUP(Government_revenues_table[[#This Row],[Clasificación según EFP]],Table6_GFS_codes_classification[],COLUMNS($F:F)+3,FALSE),"Do not enter data")</f>
        <v>Otros ingresos (14E)</v>
      </c>
      <c r="C44" s="184" t="str">
        <f>IFERROR(VLOOKUP(Government_revenues_table[[#This Row],[Clasificación según EFP]],Table6_GFS_codes_classification[],COLUMNS($F:G)+3,FALSE),"Do not enter data")</f>
        <v>Ingresos por propiedades (141E)</v>
      </c>
      <c r="D44" s="184" t="str">
        <f>IFERROR(VLOOKUP(Government_revenues_table[[#This Row],[Clasificación según EFP]],Table6_GFS_codes_classification[],COLUMNS($F:H)+3,FALSE),"Do not enter data")</f>
        <v>Alquiler (1415E)</v>
      </c>
      <c r="E44" s="184" t="str">
        <f>IFERROR(VLOOKUP(Government_revenues_table[[#This Row],[Clasificación según EFP]],Table6_GFS_codes_classification[],COLUMNS($F:I)+3,FALSE),"Do not enter data")</f>
        <v>Transferencias obligatorias al gobierno (infraestructura, etc.) (1415E4)</v>
      </c>
      <c r="F44" s="292" t="s">
        <v>1781</v>
      </c>
      <c r="G44" s="234" t="s">
        <v>1719</v>
      </c>
      <c r="H44" s="245" t="s">
        <v>2121</v>
      </c>
      <c r="I44" s="245" t="s">
        <v>2005</v>
      </c>
      <c r="J44" s="186">
        <v>13700000</v>
      </c>
      <c r="K44" s="47" t="s">
        <v>997</v>
      </c>
    </row>
    <row r="45" spans="2:21" x14ac:dyDescent="0.4">
      <c r="B45" s="184" t="str">
        <f>IFERROR(VLOOKUP(Government_revenues_table[[#This Row],[Clasificación según EFP]],Table6_GFS_codes_classification[],COLUMNS($F:F)+3,FALSE),"Do not enter data")</f>
        <v>Impuestos (11E)</v>
      </c>
      <c r="C45" s="184" t="str">
        <f>IFERROR(VLOOKUP(Government_revenues_table[[#This Row],[Clasificación según EFP]],Table6_GFS_codes_classification[],COLUMNS($F:G)+3,FALSE),"Do not enter data")</f>
        <v>Impuestos a los bienes y servicios (114E)</v>
      </c>
      <c r="D45" s="184" t="str">
        <f>IFERROR(VLOOKUP(Government_revenues_table[[#This Row],[Clasificación según EFP]],Table6_GFS_codes_classification[],COLUMNS($F:H)+3,FALSE),"Do not enter data")</f>
        <v>Impuestos sobre el uso de bienes/permiso para usar bienes o realizar actividades (1145E)</v>
      </c>
      <c r="E45" s="184" t="str">
        <f>IFERROR(VLOOKUP(Government_revenues_table[[#This Row],[Clasificación según EFP]],Table6_GFS_codes_classification[],COLUMNS($F:I)+3,FALSE),"Do not enter data")</f>
        <v>Tasas de licencia (114521E)</v>
      </c>
      <c r="F45" s="292" t="s">
        <v>1744</v>
      </c>
      <c r="G45" s="234" t="s">
        <v>1719</v>
      </c>
      <c r="H45" s="245" t="s">
        <v>2124</v>
      </c>
      <c r="I45" s="47" t="s">
        <v>1961</v>
      </c>
      <c r="J45" s="247">
        <v>9013070</v>
      </c>
      <c r="K45" s="47" t="s">
        <v>997</v>
      </c>
    </row>
    <row r="46" spans="2:21" x14ac:dyDescent="0.4">
      <c r="B46" s="184" t="str">
        <f>IFERROR(VLOOKUP(Government_revenues_table[[#This Row],[Clasificación según EFP]],Table6_GFS_codes_classification[],COLUMNS($F:F)+3,FALSE),"Do not enter data")</f>
        <v>Impuestos (11E)</v>
      </c>
      <c r="C46" s="184" t="str">
        <f>IFERROR(VLOOKUP(Government_revenues_table[[#This Row],[Clasificación según EFP]],Table6_GFS_codes_classification[],COLUMNS($F:G)+3,FALSE),"Do not enter data")</f>
        <v>Impuestos a las ganancias, las utilidades y las ganancias de capital (111E)</v>
      </c>
      <c r="D46" s="184" t="str">
        <f>IFERROR(VLOOKUP(Government_revenues_table[[#This Row],[Clasificación según EFP]],Table6_GFS_codes_classification[],COLUMNS($F:H)+3,FALSE),"Do not enter data")</f>
        <v>Impuestos ordinarios a las ganancias, las utilidades y las ganancias de capital (1112E1)</v>
      </c>
      <c r="E46" s="184" t="str">
        <f>IFERROR(VLOOKUP(Government_revenues_table[[#This Row],[Clasificación según EFP]],Table6_GFS_codes_classification[],COLUMNS($F:I)+3,FALSE),"Do not enter data")</f>
        <v>Impuestos ordinarios a las ganancias, las utilidades y las ganancias de capital (1112E1)</v>
      </c>
      <c r="F46" s="305" t="s">
        <v>1737</v>
      </c>
      <c r="G46" s="47" t="s">
        <v>1658</v>
      </c>
      <c r="H46" s="245" t="s">
        <v>1987</v>
      </c>
      <c r="I46" s="47" t="s">
        <v>1961</v>
      </c>
      <c r="J46" s="186">
        <v>7021700.5700000003</v>
      </c>
      <c r="K46" s="47" t="s">
        <v>997</v>
      </c>
    </row>
    <row r="47" spans="2:21" x14ac:dyDescent="0.4">
      <c r="B47" s="184" t="str">
        <f>IFERROR(VLOOKUP(Government_revenues_table[[#This Row],[Clasificación según EFP]],Table6_GFS_codes_classification[],COLUMNS($F:F)+3,FALSE),"Do not enter data")</f>
        <v>Impuestos (11E)</v>
      </c>
      <c r="C47" s="184" t="str">
        <f>IFERROR(VLOOKUP(Government_revenues_table[[#This Row],[Clasificación según EFP]],Table6_GFS_codes_classification[],COLUMNS($F:G)+3,FALSE),"Do not enter data")</f>
        <v>Otros impuestos a pagar por compañías de recursos naturales (116E)</v>
      </c>
      <c r="D47" s="184" t="str">
        <f>IFERROR(VLOOKUP(Government_revenues_table[[#This Row],[Clasificación según EFP]],Table6_GFS_codes_classification[],COLUMNS($F:H)+3,FALSE),"Do not enter data")</f>
        <v>Otros impuestos a pagar por compañías de recursos naturales (116E)</v>
      </c>
      <c r="E47" s="184" t="str">
        <f>IFERROR(VLOOKUP(Government_revenues_table[[#This Row],[Clasificación según EFP]],Table6_GFS_codes_classification[],COLUMNS($F:I)+3,FALSE),"Do not enter data")</f>
        <v>Otros impuestos a pagar por compañías de recursos naturales (116E)</v>
      </c>
      <c r="F47" s="292" t="s">
        <v>1758</v>
      </c>
      <c r="G47" s="234" t="s">
        <v>1719</v>
      </c>
      <c r="H47" s="245" t="s">
        <v>1999</v>
      </c>
      <c r="I47" s="245" t="s">
        <v>2006</v>
      </c>
      <c r="J47" s="186">
        <v>637846.22</v>
      </c>
      <c r="K47" s="47" t="s">
        <v>997</v>
      </c>
    </row>
    <row r="48" spans="2:21" x14ac:dyDescent="0.4">
      <c r="B48" s="187" t="str">
        <f>IFERROR(VLOOKUP(Government_revenues_table[[#This Row],[Clasificación según EFP]],Table6_GFS_codes_classification[],COLUMNS($F:F)+3,FALSE),"Do not enter data")</f>
        <v>Impuestos (11E)</v>
      </c>
      <c r="C48" s="187" t="str">
        <f>IFERROR(VLOOKUP(Government_revenues_table[[#This Row],[Clasificación según EFP]],Table6_GFS_codes_classification[],COLUMNS($F:G)+3,FALSE),"Do not enter data")</f>
        <v>Impuestos a los bienes y servicios (114E)</v>
      </c>
      <c r="D48" s="187" t="str">
        <f>IFERROR(VLOOKUP(Government_revenues_table[[#This Row],[Clasificación según EFP]],Table6_GFS_codes_classification[],COLUMNS($F:H)+3,FALSE),"Do not enter data")</f>
        <v>Impuestos sobre el uso de bienes/permiso para usar bienes o realizar actividades (1145E)</v>
      </c>
      <c r="E48" s="187" t="str">
        <f>IFERROR(VLOOKUP(Government_revenues_table[[#This Row],[Clasificación según EFP]],Table6_GFS_codes_classification[],COLUMNS($F:I)+3,FALSE),"Do not enter data")</f>
        <v>Tasas de licencia (114521E)</v>
      </c>
      <c r="F48" s="47" t="s">
        <v>1744</v>
      </c>
      <c r="G48" s="47" t="s">
        <v>1658</v>
      </c>
      <c r="H48" s="245" t="s">
        <v>2124</v>
      </c>
      <c r="I48" s="47" t="s">
        <v>1961</v>
      </c>
      <c r="J48" s="186">
        <v>506254.69</v>
      </c>
      <c r="K48" s="47" t="s">
        <v>997</v>
      </c>
    </row>
    <row r="49" spans="2:22" x14ac:dyDescent="0.4">
      <c r="B49" s="184" t="str">
        <f>IFERROR(VLOOKUP(Government_revenues_table[[#This Row],[Clasificación según EFP]],Table6_GFS_codes_classification[],COLUMNS($F:F)+3,FALSE),"Do not enter data")</f>
        <v>Impuestos (11E)</v>
      </c>
      <c r="C49" s="184" t="str">
        <f>IFERROR(VLOOKUP(Government_revenues_table[[#This Row],[Clasificación según EFP]],Table6_GFS_codes_classification[],COLUMNS($F:G)+3,FALSE),"Do not enter data")</f>
        <v>Otros impuestos a pagar por compañías de recursos naturales (116E)</v>
      </c>
      <c r="D49" s="184" t="str">
        <f>IFERROR(VLOOKUP(Government_revenues_table[[#This Row],[Clasificación según EFP]],Table6_GFS_codes_classification[],COLUMNS($F:H)+3,FALSE),"Do not enter data")</f>
        <v>Otros impuestos a pagar por compañías de recursos naturales (116E)</v>
      </c>
      <c r="E49" s="184" t="str">
        <f>IFERROR(VLOOKUP(Government_revenues_table[[#This Row],[Clasificación según EFP]],Table6_GFS_codes_classification[],COLUMNS($F:I)+3,FALSE),"Do not enter data")</f>
        <v>Otros impuestos a pagar por compañías de recursos naturales (116E)</v>
      </c>
      <c r="F49" s="47" t="s">
        <v>1758</v>
      </c>
      <c r="G49" s="47" t="s">
        <v>1658</v>
      </c>
      <c r="H49" s="245" t="s">
        <v>1999</v>
      </c>
      <c r="I49" s="47" t="s">
        <v>2006</v>
      </c>
      <c r="J49" s="186">
        <v>466111.2</v>
      </c>
      <c r="K49" s="47" t="s">
        <v>997</v>
      </c>
      <c r="V49" s="188"/>
    </row>
    <row r="50" spans="2:22" x14ac:dyDescent="0.4">
      <c r="B50" s="184" t="str">
        <f>IFERROR(VLOOKUP(Government_revenues_table[[#This Row],[Clasificación según EFP]],Table6_GFS_codes_classification[],COLUMNS($F:F)+3,FALSE),"Do not enter data")</f>
        <v>Do not enter data</v>
      </c>
      <c r="C50" s="184" t="str">
        <f>IFERROR(VLOOKUP(Government_revenues_table[[#This Row],[Clasificación según EFP]],Table6_GFS_codes_classification[],COLUMNS($F:G)+3,FALSE),"Do not enter data")</f>
        <v>Do not enter data</v>
      </c>
      <c r="D50" s="184" t="str">
        <f>IFERROR(VLOOKUP(Government_revenues_table[[#This Row],[Clasificación según EFP]],Table6_GFS_codes_classification[],COLUMNS($F:H)+3,FALSE),"Do not enter data")</f>
        <v>Do not enter data</v>
      </c>
      <c r="E50" s="184" t="str">
        <f>IFERROR(VLOOKUP(Government_revenues_table[[#This Row],[Clasificación según EFP]],Table6_GFS_codes_classification[],COLUMNS($F:I)+3,FALSE),"Do not enter data")</f>
        <v>Do not enter data</v>
      </c>
      <c r="F50" s="179" t="s">
        <v>1648</v>
      </c>
      <c r="J50" s="186"/>
    </row>
    <row r="51" spans="2:22" ht="15.5" thickBot="1" x14ac:dyDescent="0.45"/>
    <row r="52" spans="2:22" ht="15.5" thickBot="1" x14ac:dyDescent="0.45">
      <c r="I52" s="181" t="s">
        <v>1956</v>
      </c>
      <c r="J52" s="183">
        <f>SUMIF(Government_revenues_table[Moneda],"USD",Government_revenues_table[Valor de ingresos])+(IFERROR(SUMIF(Government_revenues_table[Moneda],"&lt;&gt;USD",Government_revenues_table[Valor de ingresos])/'Parte 1 - Datos generales'!$E$45,0))</f>
        <v>3246757678.4343185</v>
      </c>
    </row>
    <row r="53" spans="2:22" ht="15.5" thickBot="1" x14ac:dyDescent="0.45">
      <c r="J53" s="188"/>
    </row>
    <row r="54" spans="2:22" ht="15.5" thickBot="1" x14ac:dyDescent="0.45">
      <c r="I54" s="181" t="str">
        <f>"Total en "&amp;'Parte 1 - Datos generales'!$E$44</f>
        <v>Total en ARS</v>
      </c>
      <c r="J54" s="183">
        <f>IF('Parte 1 - Datos generales'!$E$44="USD",0,SUMIF(Government_revenues_table[Moneda],'Parte 1 - Datos generales'!$E$44,Government_revenues_table[Valor de ingresos]))+(IFERROR(SUMIF(Government_revenues_table[Moneda],"USD",Government_revenues_table[Valor de ingresos])*'Parte 1 - Datos generales'!$E$45,0))</f>
        <v>91201423187.220001</v>
      </c>
    </row>
    <row r="58" spans="2:22" ht="22.5" x14ac:dyDescent="0.4">
      <c r="F58" s="176" t="s">
        <v>1681</v>
      </c>
      <c r="G58" s="176"/>
      <c r="H58" s="200"/>
      <c r="I58" s="200"/>
      <c r="J58" s="200"/>
      <c r="K58" s="200"/>
    </row>
    <row r="59" spans="2:22" x14ac:dyDescent="0.4">
      <c r="F59" s="189" t="s">
        <v>1682</v>
      </c>
      <c r="G59" s="190"/>
      <c r="H59" s="190"/>
      <c r="I59" s="190"/>
      <c r="J59" s="191"/>
      <c r="K59" s="190"/>
    </row>
    <row r="60" spans="2:22" x14ac:dyDescent="0.4">
      <c r="F60" s="189"/>
      <c r="G60" s="190"/>
      <c r="H60" s="190"/>
      <c r="I60" s="190"/>
      <c r="J60" s="191"/>
      <c r="K60" s="190"/>
    </row>
    <row r="61" spans="2:22" x14ac:dyDescent="0.4">
      <c r="F61" s="189"/>
      <c r="G61" s="190"/>
      <c r="H61" s="190"/>
      <c r="I61" s="190"/>
      <c r="J61" s="191"/>
      <c r="K61" s="190"/>
    </row>
    <row r="62" spans="2:22" x14ac:dyDescent="0.4">
      <c r="F62" s="189"/>
      <c r="G62" s="190" t="s">
        <v>1683</v>
      </c>
      <c r="H62" s="190"/>
      <c r="I62" s="190"/>
      <c r="J62" s="191"/>
      <c r="K62" s="190"/>
    </row>
    <row r="63" spans="2:22" x14ac:dyDescent="0.4">
      <c r="F63" s="189"/>
      <c r="G63" s="190" t="s">
        <v>1684</v>
      </c>
      <c r="H63" s="190"/>
      <c r="I63" s="190"/>
      <c r="J63" s="191"/>
      <c r="K63" s="190"/>
    </row>
    <row r="64" spans="2:22" x14ac:dyDescent="0.4">
      <c r="F64" s="189"/>
      <c r="G64" s="192" t="s">
        <v>1417</v>
      </c>
      <c r="H64" s="192" t="s">
        <v>1678</v>
      </c>
      <c r="I64" s="192" t="s">
        <v>1679</v>
      </c>
      <c r="J64" s="193" t="s">
        <v>1680</v>
      </c>
      <c r="K64" s="192" t="s">
        <v>1667</v>
      </c>
    </row>
    <row r="65" spans="6:14" x14ac:dyDescent="0.4">
      <c r="F65" s="189"/>
      <c r="G65" s="194" t="s">
        <v>1500</v>
      </c>
      <c r="H65" s="194" t="s">
        <v>1685</v>
      </c>
      <c r="I65" s="194" t="s">
        <v>1686</v>
      </c>
      <c r="J65" s="195">
        <v>987654321</v>
      </c>
      <c r="K65" s="196" t="s">
        <v>1177</v>
      </c>
    </row>
    <row r="66" spans="6:14" x14ac:dyDescent="0.4">
      <c r="F66" s="189"/>
      <c r="G66" s="190" t="s">
        <v>1658</v>
      </c>
      <c r="H66" s="190" t="s">
        <v>1687</v>
      </c>
      <c r="I66" s="190" t="s">
        <v>1686</v>
      </c>
      <c r="J66" s="191">
        <v>123456</v>
      </c>
      <c r="K66" s="190" t="s">
        <v>1177</v>
      </c>
    </row>
    <row r="67" spans="6:14" ht="15.5" thickBot="1" x14ac:dyDescent="0.45">
      <c r="F67" s="189"/>
      <c r="G67" s="197" t="s">
        <v>1419</v>
      </c>
      <c r="H67" s="197"/>
      <c r="I67" s="197"/>
      <c r="J67" s="198">
        <v>987777777</v>
      </c>
      <c r="K67" s="197" t="s">
        <v>1177</v>
      </c>
    </row>
    <row r="68" spans="6:14" ht="18.75" customHeight="1" thickTop="1" x14ac:dyDescent="0.4">
      <c r="F68" s="189"/>
      <c r="G68" s="190" t="s">
        <v>1688</v>
      </c>
      <c r="H68" s="190"/>
      <c r="I68" s="190"/>
      <c r="J68" s="191"/>
      <c r="K68" s="190"/>
    </row>
    <row r="69" spans="6:14" ht="15.75" customHeight="1" x14ac:dyDescent="0.4">
      <c r="F69" s="189"/>
      <c r="G69" s="190" t="s">
        <v>1688</v>
      </c>
      <c r="H69" s="190"/>
      <c r="I69" s="190"/>
      <c r="J69" s="191"/>
      <c r="K69" s="190"/>
    </row>
    <row r="70" spans="6:14" x14ac:dyDescent="0.4">
      <c r="F70" s="189"/>
      <c r="G70" s="190" t="s">
        <v>1688</v>
      </c>
      <c r="H70" s="190"/>
      <c r="I70" s="190"/>
      <c r="J70" s="191"/>
      <c r="K70" s="190"/>
    </row>
    <row r="71" spans="6:14" x14ac:dyDescent="0.4">
      <c r="F71" s="189"/>
      <c r="G71" s="190"/>
      <c r="H71" s="190"/>
      <c r="I71" s="190"/>
      <c r="J71" s="191"/>
      <c r="K71" s="190"/>
    </row>
    <row r="72" spans="6:14" x14ac:dyDescent="0.4">
      <c r="F72" s="189"/>
      <c r="G72" s="190"/>
      <c r="H72" s="190"/>
      <c r="I72" s="190"/>
      <c r="J72" s="191"/>
      <c r="K72" s="190"/>
    </row>
    <row r="73" spans="6:14" ht="15.75" customHeight="1" thickBot="1" x14ac:dyDescent="0.45">
      <c r="F73" s="189"/>
      <c r="G73" s="190"/>
      <c r="H73" s="190"/>
      <c r="I73" s="190"/>
      <c r="J73" s="191"/>
      <c r="K73" s="190"/>
      <c r="L73" s="260"/>
      <c r="M73" s="260"/>
      <c r="N73" s="260"/>
    </row>
    <row r="74" spans="6:14" x14ac:dyDescent="0.4">
      <c r="F74" s="189"/>
      <c r="G74" s="190"/>
      <c r="H74" s="190"/>
      <c r="I74" s="190"/>
      <c r="J74" s="191"/>
      <c r="K74" s="190"/>
      <c r="L74" s="262"/>
      <c r="M74" s="262"/>
      <c r="N74" s="262"/>
    </row>
    <row r="75" spans="6:14" ht="15.5" thickBot="1" x14ac:dyDescent="0.45">
      <c r="F75" s="189"/>
      <c r="G75" s="190"/>
      <c r="H75" s="190"/>
      <c r="I75" s="190"/>
      <c r="J75" s="191"/>
      <c r="K75" s="190"/>
      <c r="L75" s="257"/>
      <c r="M75" s="257"/>
      <c r="N75" s="257"/>
    </row>
    <row r="76" spans="6:14" x14ac:dyDescent="0.4">
      <c r="F76" s="189"/>
      <c r="G76" s="190"/>
      <c r="H76" s="190"/>
      <c r="I76" s="190"/>
      <c r="J76" s="191"/>
      <c r="K76" s="190"/>
      <c r="L76" s="259"/>
      <c r="M76" s="259"/>
      <c r="N76" s="259"/>
    </row>
    <row r="77" spans="6:14" ht="15.5" thickBot="1" x14ac:dyDescent="0.45">
      <c r="F77" s="36"/>
      <c r="G77" s="36"/>
      <c r="H77" s="36"/>
      <c r="I77" s="36"/>
      <c r="J77" s="36"/>
      <c r="K77" s="36"/>
      <c r="L77" s="261"/>
      <c r="M77" s="261"/>
      <c r="N77" s="261"/>
    </row>
    <row r="78" spans="6:14" ht="15.5" thickBot="1" x14ac:dyDescent="0.45">
      <c r="F78" s="260"/>
      <c r="G78" s="260"/>
      <c r="H78" s="260"/>
      <c r="I78" s="260"/>
      <c r="J78" s="260"/>
      <c r="K78" s="260"/>
    </row>
    <row r="79" spans="6:14" ht="15" customHeight="1" x14ac:dyDescent="0.4">
      <c r="F79" s="262"/>
      <c r="G79" s="262"/>
      <c r="H79" s="262"/>
      <c r="I79" s="262"/>
      <c r="J79" s="262"/>
      <c r="K79" s="262"/>
    </row>
    <row r="80" spans="6:14" ht="15.5" thickBot="1" x14ac:dyDescent="0.45">
      <c r="F80" s="256" t="s">
        <v>1862</v>
      </c>
      <c r="G80" s="257"/>
      <c r="H80" s="257"/>
      <c r="I80" s="257"/>
      <c r="J80" s="257"/>
      <c r="K80" s="257"/>
    </row>
    <row r="81" spans="6:11" x14ac:dyDescent="0.4">
      <c r="F81" s="258" t="s">
        <v>1459</v>
      </c>
      <c r="G81" s="259"/>
      <c r="H81" s="259"/>
      <c r="I81" s="259"/>
      <c r="J81" s="259"/>
      <c r="K81" s="259"/>
    </row>
    <row r="82" spans="6:11" ht="15.5" thickBot="1" x14ac:dyDescent="0.45">
      <c r="F82" s="261"/>
      <c r="G82" s="261"/>
      <c r="H82" s="261"/>
      <c r="I82" s="261"/>
      <c r="J82" s="261"/>
      <c r="K82" s="261"/>
    </row>
    <row r="83" spans="6:11" x14ac:dyDescent="0.4">
      <c r="F83" s="323" t="s">
        <v>1460</v>
      </c>
      <c r="G83" s="323"/>
      <c r="H83" s="323"/>
      <c r="I83" s="323"/>
      <c r="J83" s="323"/>
    </row>
    <row r="84" spans="6:11" x14ac:dyDescent="0.4">
      <c r="F84" s="308" t="s">
        <v>1461</v>
      </c>
      <c r="G84" s="308"/>
      <c r="H84" s="308"/>
      <c r="I84" s="308"/>
      <c r="J84" s="308"/>
    </row>
    <row r="85" spans="6:11" x14ac:dyDescent="0.4">
      <c r="F85" s="316" t="s">
        <v>1462</v>
      </c>
      <c r="G85" s="316"/>
      <c r="H85" s="316"/>
      <c r="I85" s="316"/>
      <c r="J85" s="316"/>
    </row>
  </sheetData>
  <sheetProtection insertRows="0"/>
  <protectedRanges>
    <protectedRange algorithmName="SHA-512" hashValue="19r0bVvPR7yZA0UiYij7Tv1CBk3noIABvFePbLhCJ4nk3L6A+Fy+RdPPS3STf+a52x4pG2PQK4FAkXK9epnlIA==" saltValue="gQC4yrLvnbJqxYZ0KSEoZA==" spinCount="100000" sqref="K65 K52 I22:K33 I37:K50 I34:I36 K34:K36 F22:G50" name="Government revenues"/>
  </protectedRanges>
  <mergeCells count="20">
    <mergeCell ref="M19:N19"/>
    <mergeCell ref="M27:N27"/>
    <mergeCell ref="M21:N21"/>
    <mergeCell ref="M22:N26"/>
    <mergeCell ref="F8:N8"/>
    <mergeCell ref="F9:N9"/>
    <mergeCell ref="F10:N10"/>
    <mergeCell ref="F11:N11"/>
    <mergeCell ref="F12:N12"/>
    <mergeCell ref="F13:N13"/>
    <mergeCell ref="F14:N14"/>
    <mergeCell ref="F15:N15"/>
    <mergeCell ref="M18:N18"/>
    <mergeCell ref="F16:N16"/>
    <mergeCell ref="F18:K18"/>
    <mergeCell ref="F83:J83"/>
    <mergeCell ref="F84:J84"/>
    <mergeCell ref="F85:J85"/>
    <mergeCell ref="F20:K20"/>
    <mergeCell ref="P29:U29"/>
  </mergeCells>
  <dataValidations count="13">
    <dataValidation type="list" allowBlank="1" showInputMessage="1" showErrorMessage="1" sqref="K65:K67" xr:uid="{00000000-0002-0000-0400-000000000000}">
      <formula1>Currency_code_list</formula1>
    </dataValidation>
    <dataValidation type="textLength" allowBlank="1" showInputMessage="1" showErrorMessage="1" errorTitle="Por favor, no editar estas celda" error="Por favor, no edite estas celdas" sqref="J21:K21 F21:H21 F58:K59" xr:uid="{00000000-0002-0000-0400-000001000000}">
      <formula1>10000</formula1>
      <formula2>50000</formula2>
    </dataValidation>
    <dataValidation allowBlank="1" showInputMessage="1" showErrorMessage="1" errorTitle="Por favor, no editar estas celda" error="Por favor, no edite estas celdas" sqref="I21" xr:uid="{00000000-0002-0000-0400-000002000000}"/>
    <dataValidation type="whole" allowBlank="1" showInputMessage="1" showErrorMessage="1" sqref="F77:K77" xr:uid="{00000000-0002-0000-0400-000003000000}">
      <formula1>10000</formula1>
      <formula2>50000</formula2>
    </dataValidation>
    <dataValidation type="textLength" allowBlank="1" showInputMessage="1" showErrorMessage="1" sqref="F7:N16 F17:K20 B7:E20 B78:E82 M17:N26 B51:H57 I51 I53 J51:J53 I55:J57 K51:K57 F81:K82 L17:L27 F78:K79 L76:N77 A7:A77 L28:N74 O7:O72" xr:uid="{00000000-0002-0000-0400-000004000000}">
      <formula1>9999999</formula1>
      <formula2>99999999</formula2>
    </dataValidation>
    <dataValidation type="whole" showInputMessage="1" showErrorMessage="1" sqref="F83:J85" xr:uid="{00000000-0002-0000-0400-000005000000}">
      <formula1>999999</formula1>
      <formula2>99999999</formula2>
    </dataValidation>
    <dataValidation type="whole" allowBlank="1" showInputMessage="1" showErrorMessage="1" errorTitle="No editar estas celdas" error="Por favor, no edite estas celdas" sqref="F80" xr:uid="{00000000-0002-0000-0400-000006000000}">
      <formula1>10000</formula1>
      <formula2>50000</formula2>
    </dataValidation>
    <dataValidation type="list" allowBlank="1" showInputMessage="1" showErrorMessage="1" sqref="F22:F50" xr:uid="{00000000-0002-0000-0400-00000700000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3 H37:H50" xr:uid="{00000000-0002-0000-0400-000008000000}"/>
    <dataValidation type="list" allowBlank="1" showInputMessage="1" showErrorMessage="1" promptTitle="Organismo gubernamental receptor" prompt="Ingrese el nombre del organismo gubernamental receptor._x000a__x000a_Por favor, evite utilizar siglas e ingrese el nombre completo._x000a_" sqref="I22:I50" xr:uid="{00000000-0002-0000-0400-000009000000}">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3 J37:J50" xr:uid="{00000000-0002-0000-0400-00000A000000}">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34:H36" xr:uid="{248CBD8D-FC88-4BAC-B7B6-CB1840537879}">
      <formula1>Revenue_stream_list</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34:J36" xr:uid="{1167AFC4-25F2-4334-8BD6-97A15185BA10}">
      <formula1>0.1</formula1>
      <formula2>0.2</formula2>
    </dataValidation>
  </dataValidations>
  <hyperlinks>
    <hyperlink ref="F20" r:id="rId1" location="r4-1" display="EITI Requirement 4.1" xr:uid="{00000000-0004-0000-0400-000000000000}"/>
    <hyperlink ref="M19" r:id="rId2" location="r5-1" display="EITI Requirement 5.1" xr:uid="{00000000-0004-0000-0400-000001000000}"/>
    <hyperlink ref="M27:N27" r:id="rId3" display="Puede encontrar más información orientativa en https://eiti.org/es/documento/plantilla-datos-resumidos-del-eiti" xr:uid="{00000000-0004-0000-0400-000002000000}"/>
    <hyperlink ref="F81:J81" r:id="rId4" display="Give us your feedback or report a conflict in the data! Write to us at  data@eiti.org" xr:uid="{00000000-0004-0000-0400-000003000000}"/>
    <hyperlink ref="F80:J80" r:id="rId5" display="Puede acceder a la versión más reciente de las plantillas de datos resumidos en https://eiti.org/es/documento/plantilla-datos-resumidos-del-eiti" xr:uid="{00000000-0004-0000-0400-00000400000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B000000}">
          <x14:formula1>
            <xm:f>Lists!$S$2:$S$29</xm:f>
          </x14:formula1>
          <xm:sqref>B22:E50</xm:sqref>
        </x14:dataValidation>
        <x14:dataValidation type="list" allowBlank="1" showInputMessage="1" showErrorMessage="1" promptTitle="Seleccione el sector" prompt="Seleccione de la lista el sector" xr:uid="{00000000-0002-0000-0400-00000C000000}">
          <x14:formula1>
            <xm:f>Lists!$AA$3:$AA$9</xm:f>
          </x14:formula1>
          <xm:sqref>G22:G50</xm:sqref>
        </x14:dataValidation>
        <x14:dataValidation type="list" allowBlank="1" showInputMessage="1" showErrorMessage="1" xr:uid="{00000000-0002-0000-0400-00000D000000}">
          <x14:formula1>
            <xm:f>Lists!$I$11:$I$168</xm:f>
          </x14:formula1>
          <xm:sqref>K22:K50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214"/>
  <sheetViews>
    <sheetView showGridLines="0" topLeftCell="A5" zoomScale="70" zoomScaleNormal="70" workbookViewId="0">
      <selection activeCell="C155" sqref="C155:N155"/>
    </sheetView>
  </sheetViews>
  <sheetFormatPr defaultColWidth="9.1796875" defaultRowHeight="14" x14ac:dyDescent="0.35"/>
  <cols>
    <col min="1" max="1" width="3.81640625" style="19" customWidth="1"/>
    <col min="2" max="2" width="18.36328125" style="19" hidden="1" customWidth="1"/>
    <col min="3" max="3" width="43" style="19" customWidth="1"/>
    <col min="4" max="4" width="26" style="19" bestFit="1" customWidth="1"/>
    <col min="5" max="5" width="69" style="19" customWidth="1"/>
    <col min="6" max="6" width="38.6328125" style="19" bestFit="1" customWidth="1"/>
    <col min="7" max="7" width="33.54296875" style="19" bestFit="1" customWidth="1"/>
    <col min="8" max="8" width="24.1796875" style="19" bestFit="1" customWidth="1"/>
    <col min="9" max="9" width="25.1796875" style="19" customWidth="1"/>
    <col min="10" max="10" width="26.81640625" style="19" customWidth="1"/>
    <col min="11" max="11" width="37.36328125" style="19" bestFit="1" customWidth="1"/>
    <col min="12" max="12" width="38.453125" style="19" bestFit="1" customWidth="1"/>
    <col min="13" max="13" width="26" style="19" bestFit="1" customWidth="1"/>
    <col min="14" max="14" width="20.1796875" style="19" bestFit="1" customWidth="1"/>
    <col min="15" max="15" width="4" style="19" customWidth="1"/>
    <col min="16" max="16" width="9.1796875" style="19"/>
    <col min="17" max="33" width="15.81640625" style="25" customWidth="1"/>
    <col min="34" max="16384" width="9.1796875" style="19"/>
  </cols>
  <sheetData>
    <row r="1" spans="2:34" x14ac:dyDescent="0.35">
      <c r="C1" s="25"/>
      <c r="D1" s="25"/>
      <c r="E1" s="25"/>
      <c r="F1" s="25"/>
      <c r="G1" s="25"/>
      <c r="H1" s="25"/>
      <c r="I1" s="25"/>
      <c r="J1" s="25"/>
      <c r="K1" s="25"/>
    </row>
    <row r="2" spans="2:34" s="47" customFormat="1" ht="15" x14ac:dyDescent="0.4">
      <c r="C2" s="317" t="s">
        <v>1694</v>
      </c>
      <c r="D2" s="317"/>
      <c r="E2" s="317"/>
      <c r="F2" s="317"/>
      <c r="G2" s="317"/>
      <c r="H2" s="317"/>
      <c r="I2" s="317"/>
      <c r="J2" s="317"/>
      <c r="K2" s="317"/>
      <c r="L2" s="317"/>
      <c r="M2" s="317"/>
      <c r="N2" s="317"/>
      <c r="Q2" s="177"/>
      <c r="R2" s="177"/>
      <c r="S2" s="177"/>
      <c r="T2" s="177"/>
      <c r="U2" s="177"/>
      <c r="V2" s="177"/>
      <c r="W2" s="177"/>
      <c r="X2" s="177"/>
      <c r="Y2" s="177"/>
      <c r="Z2" s="177"/>
      <c r="AA2" s="177"/>
      <c r="AB2" s="177"/>
      <c r="AC2" s="177"/>
      <c r="AD2" s="177"/>
      <c r="AE2" s="177"/>
      <c r="AF2" s="177"/>
      <c r="AG2" s="177"/>
    </row>
    <row r="3" spans="2:34" ht="21" customHeight="1" x14ac:dyDescent="0.35">
      <c r="C3" s="364" t="s">
        <v>1465</v>
      </c>
      <c r="D3" s="364"/>
      <c r="E3" s="364"/>
      <c r="F3" s="364"/>
      <c r="G3" s="364"/>
      <c r="H3" s="364"/>
      <c r="I3" s="364"/>
      <c r="J3" s="364"/>
      <c r="K3" s="364"/>
      <c r="L3" s="364"/>
      <c r="M3" s="364"/>
      <c r="N3" s="364"/>
    </row>
    <row r="4" spans="2:34" s="47" customFormat="1" ht="15.75" customHeight="1" x14ac:dyDescent="0.4">
      <c r="C4" s="365" t="s">
        <v>1695</v>
      </c>
      <c r="D4" s="365"/>
      <c r="E4" s="365"/>
      <c r="F4" s="365"/>
      <c r="G4" s="365"/>
      <c r="H4" s="365"/>
      <c r="I4" s="365"/>
      <c r="J4" s="365"/>
      <c r="K4" s="365"/>
      <c r="L4" s="365"/>
      <c r="M4" s="365"/>
      <c r="N4" s="365"/>
      <c r="Q4" s="177"/>
      <c r="R4" s="177"/>
      <c r="S4" s="177"/>
      <c r="T4" s="177"/>
      <c r="U4" s="177"/>
      <c r="V4" s="177"/>
      <c r="W4" s="177"/>
      <c r="X4" s="177"/>
      <c r="Y4" s="177"/>
      <c r="Z4" s="177"/>
      <c r="AA4" s="177"/>
      <c r="AB4" s="177"/>
      <c r="AC4" s="177"/>
      <c r="AD4" s="177"/>
      <c r="AE4" s="177"/>
      <c r="AF4" s="177"/>
      <c r="AG4" s="177"/>
    </row>
    <row r="5" spans="2:34" s="47" customFormat="1" ht="15.75" customHeight="1" x14ac:dyDescent="0.4">
      <c r="C5" s="365" t="s">
        <v>1696</v>
      </c>
      <c r="D5" s="365"/>
      <c r="E5" s="365"/>
      <c r="F5" s="365"/>
      <c r="G5" s="365"/>
      <c r="H5" s="365"/>
      <c r="I5" s="365"/>
      <c r="J5" s="365"/>
      <c r="K5" s="365"/>
      <c r="L5" s="365"/>
      <c r="M5" s="365"/>
      <c r="N5" s="365"/>
      <c r="Q5" s="177"/>
      <c r="R5" s="177"/>
      <c r="S5" s="177"/>
      <c r="T5" s="177"/>
      <c r="U5" s="177"/>
      <c r="V5" s="177"/>
      <c r="W5" s="177"/>
      <c r="X5" s="177"/>
      <c r="Y5" s="177"/>
      <c r="Z5" s="177"/>
      <c r="AA5" s="177"/>
      <c r="AB5" s="177"/>
      <c r="AC5" s="177"/>
      <c r="AD5" s="177"/>
      <c r="AE5" s="177"/>
      <c r="AF5" s="177"/>
      <c r="AG5" s="177"/>
    </row>
    <row r="6" spans="2:34" s="47" customFormat="1" ht="15.75" customHeight="1" x14ac:dyDescent="0.4">
      <c r="C6" s="365" t="s">
        <v>1697</v>
      </c>
      <c r="D6" s="365"/>
      <c r="E6" s="365"/>
      <c r="F6" s="365"/>
      <c r="G6" s="365"/>
      <c r="H6" s="365"/>
      <c r="I6" s="365"/>
      <c r="J6" s="365"/>
      <c r="K6" s="365"/>
      <c r="L6" s="365"/>
      <c r="M6" s="365"/>
      <c r="N6" s="365"/>
      <c r="Q6" s="177"/>
      <c r="R6" s="177"/>
      <c r="S6" s="177"/>
      <c r="T6" s="177"/>
      <c r="U6" s="177"/>
      <c r="V6" s="177"/>
      <c r="W6" s="177"/>
      <c r="X6" s="177"/>
      <c r="Y6" s="177"/>
      <c r="Z6" s="177"/>
      <c r="AA6" s="177"/>
      <c r="AB6" s="177"/>
      <c r="AC6" s="177"/>
      <c r="AD6" s="177"/>
      <c r="AE6" s="177"/>
      <c r="AF6" s="177"/>
      <c r="AG6" s="177"/>
    </row>
    <row r="7" spans="2:34" s="47" customFormat="1" ht="15.75" customHeight="1" x14ac:dyDescent="0.4">
      <c r="C7" s="365" t="s">
        <v>1698</v>
      </c>
      <c r="D7" s="365"/>
      <c r="E7" s="365"/>
      <c r="F7" s="365"/>
      <c r="G7" s="365"/>
      <c r="H7" s="365"/>
      <c r="I7" s="365"/>
      <c r="J7" s="365"/>
      <c r="K7" s="365"/>
      <c r="L7" s="365"/>
      <c r="M7" s="365"/>
      <c r="N7" s="365"/>
      <c r="Q7" s="177"/>
      <c r="R7" s="177"/>
      <c r="S7" s="177"/>
      <c r="T7" s="177"/>
      <c r="U7" s="177"/>
      <c r="V7" s="177"/>
      <c r="W7" s="177"/>
      <c r="X7" s="177"/>
      <c r="Y7" s="177"/>
      <c r="Z7" s="177"/>
      <c r="AA7" s="177"/>
      <c r="AB7" s="177"/>
      <c r="AC7" s="177"/>
      <c r="AD7" s="177"/>
      <c r="AE7" s="177"/>
      <c r="AF7" s="177"/>
      <c r="AG7" s="177"/>
    </row>
    <row r="8" spans="2:34" s="47" customFormat="1" ht="15.75" customHeight="1" x14ac:dyDescent="0.4">
      <c r="C8" s="365" t="s">
        <v>1699</v>
      </c>
      <c r="D8" s="365"/>
      <c r="E8" s="365"/>
      <c r="F8" s="365"/>
      <c r="G8" s="365"/>
      <c r="H8" s="365"/>
      <c r="I8" s="365"/>
      <c r="J8" s="365"/>
      <c r="K8" s="365"/>
      <c r="L8" s="365"/>
      <c r="M8" s="365"/>
      <c r="N8" s="365"/>
      <c r="Q8" s="177"/>
      <c r="R8" s="177"/>
      <c r="S8" s="177"/>
      <c r="T8" s="177"/>
      <c r="U8" s="177"/>
      <c r="V8" s="177"/>
      <c r="W8" s="177"/>
      <c r="X8" s="177"/>
      <c r="Y8" s="177"/>
      <c r="Z8" s="177"/>
      <c r="AA8" s="177"/>
      <c r="AB8" s="177"/>
      <c r="AC8" s="177"/>
      <c r="AD8" s="177"/>
      <c r="AE8" s="177"/>
      <c r="AF8" s="177"/>
      <c r="AG8" s="177"/>
    </row>
    <row r="9" spans="2:34" s="47" customFormat="1" ht="15" x14ac:dyDescent="0.4">
      <c r="C9" s="331" t="s">
        <v>1637</v>
      </c>
      <c r="D9" s="331"/>
      <c r="E9" s="331"/>
      <c r="F9" s="331"/>
      <c r="G9" s="331"/>
      <c r="H9" s="331"/>
      <c r="I9" s="331"/>
      <c r="J9" s="331"/>
      <c r="K9" s="331"/>
      <c r="L9" s="331"/>
      <c r="M9" s="331"/>
      <c r="N9" s="331"/>
      <c r="Q9" s="177"/>
      <c r="R9" s="177"/>
      <c r="S9" s="177"/>
      <c r="T9" s="177"/>
      <c r="U9" s="177"/>
      <c r="V9" s="177"/>
      <c r="W9" s="177"/>
      <c r="X9" s="177"/>
      <c r="Y9" s="177"/>
      <c r="Z9" s="177"/>
      <c r="AA9" s="177"/>
      <c r="AB9" s="177"/>
      <c r="AC9" s="177"/>
      <c r="AD9" s="177"/>
      <c r="AE9" s="177"/>
      <c r="AF9" s="177"/>
      <c r="AG9" s="177"/>
    </row>
    <row r="10" spans="2:34" x14ac:dyDescent="0.35">
      <c r="C10" s="366"/>
      <c r="D10" s="366"/>
      <c r="E10" s="366"/>
      <c r="F10" s="366"/>
      <c r="G10" s="366"/>
      <c r="H10" s="366"/>
      <c r="I10" s="366"/>
      <c r="J10" s="366"/>
      <c r="K10" s="366"/>
      <c r="L10" s="366"/>
      <c r="M10" s="366"/>
      <c r="N10" s="366"/>
    </row>
    <row r="11" spans="2:34" ht="22.5" x14ac:dyDescent="0.35">
      <c r="C11" s="341" t="s">
        <v>1700</v>
      </c>
      <c r="D11" s="341"/>
      <c r="E11" s="341"/>
      <c r="F11" s="341"/>
      <c r="G11" s="341"/>
      <c r="H11" s="341"/>
      <c r="I11" s="341"/>
      <c r="J11" s="341"/>
      <c r="K11" s="341"/>
      <c r="L11" s="341"/>
      <c r="M11" s="341"/>
      <c r="N11" s="341"/>
    </row>
    <row r="12" spans="2:34" s="47" customFormat="1" ht="14.25" customHeight="1" x14ac:dyDescent="0.4">
      <c r="Q12" s="177"/>
      <c r="R12" s="177"/>
      <c r="S12" s="177"/>
      <c r="T12" s="177"/>
      <c r="U12" s="177"/>
      <c r="V12" s="177"/>
      <c r="W12" s="177"/>
      <c r="X12" s="177"/>
      <c r="Y12" s="177"/>
      <c r="Z12" s="177"/>
      <c r="AA12" s="177"/>
      <c r="AB12" s="177"/>
      <c r="AC12" s="177"/>
      <c r="AD12" s="177"/>
      <c r="AE12" s="177"/>
      <c r="AF12" s="177"/>
      <c r="AG12" s="177"/>
    </row>
    <row r="13" spans="2:34" s="47" customFormat="1" ht="15.75" customHeight="1" x14ac:dyDescent="0.4">
      <c r="B13" s="348" t="s">
        <v>1701</v>
      </c>
      <c r="C13" s="348"/>
      <c r="D13" s="348"/>
      <c r="E13" s="348"/>
      <c r="F13" s="348"/>
      <c r="G13" s="348"/>
      <c r="H13" s="348"/>
      <c r="I13" s="348"/>
      <c r="J13" s="348"/>
      <c r="K13" s="348"/>
      <c r="L13" s="348"/>
      <c r="M13" s="348"/>
      <c r="N13" s="348"/>
      <c r="Q13" s="177"/>
      <c r="R13" s="177"/>
      <c r="S13" s="177"/>
      <c r="T13" s="177"/>
      <c r="U13" s="177"/>
      <c r="V13" s="177"/>
      <c r="W13" s="177"/>
      <c r="X13" s="177"/>
      <c r="Y13" s="177"/>
      <c r="Z13" s="177"/>
      <c r="AA13" s="177"/>
      <c r="AB13" s="177"/>
      <c r="AC13" s="177"/>
      <c r="AD13" s="177"/>
      <c r="AE13" s="177"/>
      <c r="AF13" s="177"/>
      <c r="AG13" s="177"/>
    </row>
    <row r="14" spans="2:34" s="47" customFormat="1" ht="15" x14ac:dyDescent="0.4">
      <c r="B14" s="47" t="s">
        <v>1417</v>
      </c>
      <c r="C14" s="47" t="s">
        <v>1702</v>
      </c>
      <c r="D14" s="47" t="s">
        <v>1679</v>
      </c>
      <c r="E14" s="47" t="s">
        <v>1678</v>
      </c>
      <c r="F14" s="47" t="s">
        <v>1703</v>
      </c>
      <c r="G14" s="47" t="s">
        <v>1704</v>
      </c>
      <c r="H14" s="47" t="s">
        <v>1705</v>
      </c>
      <c r="I14" s="47" t="s">
        <v>1706</v>
      </c>
      <c r="J14" s="47" t="s">
        <v>1680</v>
      </c>
      <c r="K14" s="47" t="s">
        <v>1707</v>
      </c>
      <c r="L14" s="47" t="s">
        <v>1708</v>
      </c>
      <c r="M14" s="47" t="s">
        <v>1709</v>
      </c>
      <c r="N14" s="47" t="s">
        <v>1710</v>
      </c>
      <c r="R14" s="177"/>
      <c r="S14" s="177"/>
      <c r="T14" s="177"/>
      <c r="U14" s="177"/>
      <c r="V14" s="177"/>
      <c r="W14" s="177"/>
      <c r="X14" s="177"/>
      <c r="Y14" s="177"/>
      <c r="Z14" s="177"/>
      <c r="AA14" s="177"/>
      <c r="AB14" s="177"/>
      <c r="AC14" s="177"/>
      <c r="AD14" s="177"/>
      <c r="AE14" s="177"/>
      <c r="AF14" s="177"/>
      <c r="AG14" s="177"/>
      <c r="AH14" s="177"/>
    </row>
    <row r="15" spans="2:34" s="47" customFormat="1" ht="15" x14ac:dyDescent="0.4">
      <c r="B15" s="47">
        <f>VLOOKUP(C15,Companies[],3,FALSE)</f>
        <v>30546689979</v>
      </c>
      <c r="C15" s="47" t="s">
        <v>1962</v>
      </c>
      <c r="D15" s="47" t="s">
        <v>1961</v>
      </c>
      <c r="E15" s="245" t="s">
        <v>1994</v>
      </c>
      <c r="F15" s="47" t="s">
        <v>983</v>
      </c>
      <c r="G15" s="47" t="s">
        <v>983</v>
      </c>
      <c r="I15" s="47" t="s">
        <v>997</v>
      </c>
      <c r="J15" s="178">
        <v>16194694246.509996</v>
      </c>
      <c r="K15" s="47" t="s">
        <v>983</v>
      </c>
      <c r="R15" s="177"/>
      <c r="S15" s="177"/>
      <c r="T15" s="177"/>
      <c r="U15" s="177"/>
      <c r="V15" s="177"/>
      <c r="W15" s="177"/>
      <c r="X15" s="177"/>
      <c r="Y15" s="177"/>
      <c r="Z15" s="177"/>
      <c r="AA15" s="177"/>
      <c r="AB15" s="177"/>
      <c r="AC15" s="177"/>
      <c r="AD15" s="177"/>
      <c r="AE15" s="177"/>
      <c r="AF15" s="177"/>
      <c r="AG15" s="177"/>
      <c r="AH15" s="177"/>
    </row>
    <row r="16" spans="2:34" s="47" customFormat="1" ht="15" x14ac:dyDescent="0.4">
      <c r="B16" s="47">
        <f>VLOOKUP(C16,Companies[],3,FALSE)</f>
        <v>30546689979</v>
      </c>
      <c r="C16" s="47" t="s">
        <v>1962</v>
      </c>
      <c r="D16" s="47" t="s">
        <v>1961</v>
      </c>
      <c r="E16" s="47" t="s">
        <v>1995</v>
      </c>
      <c r="F16" s="47" t="s">
        <v>983</v>
      </c>
      <c r="G16" s="47" t="s">
        <v>983</v>
      </c>
      <c r="I16" s="47" t="s">
        <v>997</v>
      </c>
      <c r="J16" s="178">
        <v>5355945575.0431414</v>
      </c>
      <c r="K16" s="47" t="s">
        <v>983</v>
      </c>
      <c r="R16" s="177"/>
      <c r="S16" s="177"/>
      <c r="T16" s="177"/>
      <c r="U16" s="177"/>
      <c r="V16" s="177"/>
      <c r="W16" s="177"/>
      <c r="X16" s="177"/>
      <c r="Y16" s="177"/>
      <c r="Z16" s="177"/>
      <c r="AA16" s="177"/>
      <c r="AB16" s="177"/>
      <c r="AC16" s="177"/>
      <c r="AD16" s="177"/>
      <c r="AE16" s="177"/>
      <c r="AF16" s="177"/>
      <c r="AG16" s="177"/>
      <c r="AH16" s="177"/>
    </row>
    <row r="17" spans="2:34" s="47" customFormat="1" ht="15" x14ac:dyDescent="0.4">
      <c r="B17" s="47">
        <f>VLOOKUP(C17,Companies[],3,FALSE)</f>
        <v>30546689979</v>
      </c>
      <c r="C17" s="47" t="s">
        <v>1962</v>
      </c>
      <c r="D17" s="47" t="s">
        <v>1961</v>
      </c>
      <c r="E17" s="245" t="s">
        <v>1989</v>
      </c>
      <c r="F17" s="47" t="s">
        <v>983</v>
      </c>
      <c r="G17" s="47" t="s">
        <v>983</v>
      </c>
      <c r="I17" s="47" t="s">
        <v>997</v>
      </c>
      <c r="J17" s="178">
        <v>226697787</v>
      </c>
      <c r="K17" s="47" t="s">
        <v>983</v>
      </c>
      <c r="R17" s="177"/>
      <c r="S17" s="177"/>
      <c r="T17" s="177"/>
      <c r="U17" s="177"/>
      <c r="V17" s="177"/>
      <c r="W17" s="177"/>
      <c r="X17" s="177"/>
      <c r="Y17" s="177"/>
      <c r="Z17" s="177"/>
      <c r="AA17" s="177"/>
      <c r="AB17" s="177"/>
      <c r="AC17" s="177"/>
      <c r="AD17" s="177"/>
      <c r="AE17" s="177"/>
      <c r="AF17" s="177"/>
      <c r="AG17" s="177"/>
      <c r="AH17" s="177"/>
    </row>
    <row r="18" spans="2:34" s="47" customFormat="1" ht="15" x14ac:dyDescent="0.4">
      <c r="B18" s="47">
        <f>VLOOKUP(C18,Companies[],3,FALSE)</f>
        <v>30546689979</v>
      </c>
      <c r="C18" s="47" t="s">
        <v>1962</v>
      </c>
      <c r="D18" s="47" t="s">
        <v>1961</v>
      </c>
      <c r="E18" s="245" t="s">
        <v>1986</v>
      </c>
      <c r="F18" s="47" t="s">
        <v>983</v>
      </c>
      <c r="G18" s="47" t="s">
        <v>983</v>
      </c>
      <c r="I18" s="47" t="s">
        <v>997</v>
      </c>
      <c r="J18" s="178">
        <v>25471093</v>
      </c>
      <c r="K18" s="47" t="s">
        <v>983</v>
      </c>
      <c r="R18" s="177"/>
      <c r="S18" s="177"/>
      <c r="T18" s="177"/>
      <c r="U18" s="177"/>
      <c r="V18" s="177"/>
      <c r="W18" s="177"/>
      <c r="X18" s="177"/>
      <c r="Y18" s="177"/>
      <c r="Z18" s="177"/>
      <c r="AA18" s="177"/>
      <c r="AB18" s="177"/>
      <c r="AC18" s="177"/>
      <c r="AD18" s="177"/>
      <c r="AE18" s="177"/>
      <c r="AF18" s="177"/>
      <c r="AG18" s="177"/>
      <c r="AH18" s="177"/>
    </row>
    <row r="19" spans="2:34" s="47" customFormat="1" ht="15" x14ac:dyDescent="0.4">
      <c r="B19" s="47">
        <f>VLOOKUP(C19,Companies[],3,FALSE)</f>
        <v>30546689979</v>
      </c>
      <c r="C19" s="47" t="s">
        <v>1962</v>
      </c>
      <c r="D19" s="47" t="s">
        <v>1961</v>
      </c>
      <c r="E19" s="245" t="s">
        <v>2122</v>
      </c>
      <c r="F19" s="47" t="s">
        <v>983</v>
      </c>
      <c r="G19" s="47" t="s">
        <v>983</v>
      </c>
      <c r="I19" s="47" t="s">
        <v>997</v>
      </c>
      <c r="J19" s="178">
        <v>232394081.5</v>
      </c>
      <c r="K19" s="47" t="s">
        <v>983</v>
      </c>
      <c r="R19" s="177"/>
      <c r="S19" s="177"/>
      <c r="T19" s="177"/>
      <c r="U19" s="177"/>
      <c r="V19" s="177"/>
      <c r="W19" s="177"/>
      <c r="X19" s="177"/>
      <c r="Y19" s="177"/>
      <c r="Z19" s="177"/>
      <c r="AA19" s="177"/>
      <c r="AB19" s="177"/>
      <c r="AC19" s="177"/>
      <c r="AD19" s="177"/>
      <c r="AE19" s="177"/>
      <c r="AF19" s="177"/>
      <c r="AG19" s="177"/>
      <c r="AH19" s="177"/>
    </row>
    <row r="20" spans="2:34" s="47" customFormat="1" ht="15" x14ac:dyDescent="0.4">
      <c r="B20" s="47">
        <f>VLOOKUP(C20,Companies[],3,FALSE)</f>
        <v>30546689979</v>
      </c>
      <c r="C20" s="47" t="s">
        <v>1962</v>
      </c>
      <c r="D20" s="47" t="s">
        <v>1961</v>
      </c>
      <c r="E20" s="47" t="s">
        <v>1997</v>
      </c>
      <c r="F20" s="47" t="s">
        <v>983</v>
      </c>
      <c r="G20" s="47" t="s">
        <v>983</v>
      </c>
      <c r="I20" s="47" t="s">
        <v>997</v>
      </c>
      <c r="J20" s="178">
        <v>1709358272.4899995</v>
      </c>
      <c r="K20" s="47" t="s">
        <v>983</v>
      </c>
      <c r="R20" s="177"/>
      <c r="S20" s="177"/>
      <c r="T20" s="177"/>
      <c r="U20" s="177"/>
      <c r="V20" s="177"/>
      <c r="W20" s="177"/>
      <c r="X20" s="177"/>
      <c r="Y20" s="177"/>
      <c r="Z20" s="177"/>
      <c r="AA20" s="177"/>
      <c r="AB20" s="177"/>
      <c r="AC20" s="177"/>
      <c r="AD20" s="177"/>
      <c r="AE20" s="177"/>
      <c r="AF20" s="177"/>
      <c r="AG20" s="177"/>
      <c r="AH20" s="177"/>
    </row>
    <row r="21" spans="2:34" s="47" customFormat="1" ht="15" x14ac:dyDescent="0.4">
      <c r="B21" s="47">
        <f>VLOOKUP(C21,Companies[],3,FALSE)</f>
        <v>30546689979</v>
      </c>
      <c r="C21" s="47" t="s">
        <v>1962</v>
      </c>
      <c r="D21" s="47" t="s">
        <v>1961</v>
      </c>
      <c r="E21" s="245" t="s">
        <v>2124</v>
      </c>
      <c r="F21" s="47" t="s">
        <v>983</v>
      </c>
      <c r="G21" s="47" t="s">
        <v>983</v>
      </c>
      <c r="I21" s="47" t="s">
        <v>997</v>
      </c>
      <c r="J21" s="178">
        <v>1631960</v>
      </c>
      <c r="K21" s="47" t="s">
        <v>983</v>
      </c>
      <c r="R21" s="177"/>
      <c r="S21" s="177"/>
      <c r="T21" s="177"/>
      <c r="U21" s="177"/>
      <c r="V21" s="177"/>
      <c r="W21" s="177"/>
      <c r="X21" s="177"/>
      <c r="Y21" s="177"/>
      <c r="Z21" s="177"/>
      <c r="AA21" s="177"/>
      <c r="AB21" s="177"/>
      <c r="AC21" s="177"/>
      <c r="AD21" s="177"/>
      <c r="AE21" s="177"/>
      <c r="AF21" s="177"/>
      <c r="AG21" s="177"/>
      <c r="AH21" s="177"/>
    </row>
    <row r="22" spans="2:34" s="47" customFormat="1" ht="15" x14ac:dyDescent="0.4">
      <c r="B22" s="47">
        <f>VLOOKUP(C22,Companies[],3,FALSE)</f>
        <v>30546689979</v>
      </c>
      <c r="C22" s="47" t="s">
        <v>1962</v>
      </c>
      <c r="D22" s="47" t="s">
        <v>1961</v>
      </c>
      <c r="E22" s="245" t="s">
        <v>1996</v>
      </c>
      <c r="F22" s="47" t="s">
        <v>983</v>
      </c>
      <c r="G22" s="47" t="s">
        <v>983</v>
      </c>
      <c r="I22" s="47" t="s">
        <v>997</v>
      </c>
      <c r="J22" s="178">
        <v>2176364554.5699997</v>
      </c>
      <c r="K22" s="47" t="s">
        <v>983</v>
      </c>
      <c r="R22" s="177"/>
      <c r="S22" s="177"/>
      <c r="T22" s="177"/>
      <c r="U22" s="177"/>
      <c r="V22" s="177"/>
      <c r="W22" s="177"/>
      <c r="X22" s="177"/>
      <c r="Y22" s="177"/>
      <c r="Z22" s="177"/>
      <c r="AA22" s="177"/>
      <c r="AB22" s="177"/>
      <c r="AC22" s="177"/>
      <c r="AD22" s="177"/>
      <c r="AE22" s="177"/>
      <c r="AF22" s="177"/>
      <c r="AG22" s="177"/>
      <c r="AH22" s="177"/>
    </row>
    <row r="23" spans="2:34" s="47" customFormat="1" ht="15" x14ac:dyDescent="0.4">
      <c r="B23" s="47">
        <f>VLOOKUP(C23,Companies[],3,FALSE)</f>
        <v>30546689979</v>
      </c>
      <c r="C23" s="47" t="s">
        <v>1962</v>
      </c>
      <c r="D23" s="47" t="s">
        <v>1961</v>
      </c>
      <c r="E23" s="245" t="s">
        <v>1998</v>
      </c>
      <c r="F23" s="47" t="s">
        <v>983</v>
      </c>
      <c r="G23" s="47" t="s">
        <v>983</v>
      </c>
      <c r="I23" s="47" t="s">
        <v>997</v>
      </c>
      <c r="J23" s="178">
        <v>1211445685.8299999</v>
      </c>
      <c r="K23" s="47" t="s">
        <v>983</v>
      </c>
      <c r="R23" s="177"/>
      <c r="S23" s="177"/>
      <c r="T23" s="177"/>
      <c r="U23" s="177"/>
      <c r="V23" s="177"/>
      <c r="W23" s="177"/>
      <c r="X23" s="177"/>
      <c r="Y23" s="177"/>
      <c r="Z23" s="177"/>
      <c r="AA23" s="177"/>
      <c r="AB23" s="177"/>
      <c r="AC23" s="177"/>
      <c r="AD23" s="177"/>
      <c r="AE23" s="177"/>
      <c r="AF23" s="177"/>
      <c r="AG23" s="177"/>
      <c r="AH23" s="177"/>
    </row>
    <row r="24" spans="2:34" s="47" customFormat="1" ht="15" x14ac:dyDescent="0.4">
      <c r="B24" s="47">
        <f>VLOOKUP(C24,Companies[],3,FALSE)</f>
        <v>30546689979</v>
      </c>
      <c r="C24" s="47" t="s">
        <v>1962</v>
      </c>
      <c r="D24" s="47" t="s">
        <v>1961</v>
      </c>
      <c r="E24" s="245" t="s">
        <v>1990</v>
      </c>
      <c r="F24" s="47" t="s">
        <v>983</v>
      </c>
      <c r="G24" s="47" t="s">
        <v>983</v>
      </c>
      <c r="I24" s="47" t="s">
        <v>997</v>
      </c>
      <c r="J24" s="178">
        <v>9297122</v>
      </c>
      <c r="K24" s="47" t="s">
        <v>983</v>
      </c>
      <c r="R24" s="177"/>
      <c r="S24" s="177"/>
      <c r="T24" s="177"/>
      <c r="U24" s="177"/>
      <c r="V24" s="177"/>
      <c r="W24" s="177"/>
      <c r="X24" s="177"/>
      <c r="Y24" s="177"/>
      <c r="Z24" s="177"/>
      <c r="AA24" s="177"/>
      <c r="AB24" s="177"/>
      <c r="AC24" s="177"/>
      <c r="AD24" s="177"/>
      <c r="AE24" s="177"/>
      <c r="AF24" s="177"/>
      <c r="AG24" s="177"/>
      <c r="AH24" s="177"/>
    </row>
    <row r="25" spans="2:34" s="47" customFormat="1" ht="15" x14ac:dyDescent="0.4">
      <c r="B25" s="47">
        <f>VLOOKUP(C25,Companies[],3,FALSE)</f>
        <v>30546689979</v>
      </c>
      <c r="C25" s="47" t="s">
        <v>1962</v>
      </c>
      <c r="D25" s="47" t="s">
        <v>1993</v>
      </c>
      <c r="E25" s="245" t="s">
        <v>2123</v>
      </c>
      <c r="F25" s="47" t="s">
        <v>1711</v>
      </c>
      <c r="G25" s="245" t="s">
        <v>1711</v>
      </c>
      <c r="H25" s="47" t="s">
        <v>2076</v>
      </c>
      <c r="I25" s="47" t="s">
        <v>997</v>
      </c>
      <c r="J25" s="178">
        <v>37731967.7051</v>
      </c>
      <c r="K25" s="47" t="s">
        <v>983</v>
      </c>
      <c r="N25" s="245" t="s">
        <v>1500</v>
      </c>
      <c r="R25" s="177"/>
      <c r="S25" s="177"/>
      <c r="T25" s="177"/>
      <c r="U25" s="177"/>
      <c r="V25" s="177"/>
      <c r="W25" s="177"/>
      <c r="X25" s="177"/>
      <c r="Y25" s="177"/>
      <c r="Z25" s="177"/>
      <c r="AA25" s="177"/>
      <c r="AB25" s="177"/>
      <c r="AC25" s="177"/>
      <c r="AD25" s="177"/>
      <c r="AE25" s="177"/>
      <c r="AF25" s="177"/>
      <c r="AG25" s="177"/>
      <c r="AH25" s="177"/>
    </row>
    <row r="26" spans="2:34" s="47" customFormat="1" ht="15" x14ac:dyDescent="0.4">
      <c r="B26" s="47">
        <f>VLOOKUP(C26,Companies[],3,FALSE)</f>
        <v>30546689979</v>
      </c>
      <c r="C26" s="47" t="s">
        <v>1962</v>
      </c>
      <c r="D26" s="47" t="s">
        <v>1993</v>
      </c>
      <c r="E26" s="245" t="s">
        <v>2123</v>
      </c>
      <c r="F26" s="47" t="s">
        <v>1711</v>
      </c>
      <c r="G26" s="245" t="s">
        <v>1711</v>
      </c>
      <c r="H26" s="47" t="s">
        <v>2076</v>
      </c>
      <c r="I26" s="47" t="s">
        <v>997</v>
      </c>
      <c r="J26" s="178">
        <v>4649845.71</v>
      </c>
      <c r="K26" s="47" t="s">
        <v>983</v>
      </c>
      <c r="N26" s="245" t="s">
        <v>2117</v>
      </c>
      <c r="R26" s="177"/>
      <c r="S26" s="177"/>
      <c r="T26" s="177"/>
      <c r="U26" s="177"/>
      <c r="V26" s="177"/>
      <c r="W26" s="177"/>
      <c r="X26" s="177"/>
      <c r="Y26" s="177"/>
      <c r="Z26" s="177"/>
      <c r="AA26" s="177"/>
      <c r="AB26" s="177"/>
      <c r="AC26" s="177"/>
      <c r="AD26" s="177"/>
      <c r="AE26" s="177"/>
      <c r="AF26" s="177"/>
      <c r="AG26" s="177"/>
      <c r="AH26" s="177"/>
    </row>
    <row r="27" spans="2:34" s="47" customFormat="1" ht="15" x14ac:dyDescent="0.4">
      <c r="B27" s="47">
        <f>VLOOKUP(C27,Companies[],3,FALSE)</f>
        <v>30546689979</v>
      </c>
      <c r="C27" s="47" t="s">
        <v>1962</v>
      </c>
      <c r="D27" s="47" t="s">
        <v>1993</v>
      </c>
      <c r="E27" s="245" t="s">
        <v>2123</v>
      </c>
      <c r="F27" s="47" t="s">
        <v>1711</v>
      </c>
      <c r="G27" s="245" t="s">
        <v>1711</v>
      </c>
      <c r="H27" s="47" t="s">
        <v>2076</v>
      </c>
      <c r="I27" s="47" t="s">
        <v>997</v>
      </c>
      <c r="J27" s="178">
        <v>45061754.294078097</v>
      </c>
      <c r="K27" s="47" t="s">
        <v>983</v>
      </c>
      <c r="N27" s="245" t="s">
        <v>978</v>
      </c>
      <c r="R27" s="177"/>
      <c r="S27" s="177"/>
      <c r="T27" s="177"/>
      <c r="U27" s="177"/>
      <c r="V27" s="177"/>
      <c r="W27" s="177"/>
      <c r="X27" s="177"/>
      <c r="Y27" s="177"/>
      <c r="Z27" s="177"/>
      <c r="AA27" s="177"/>
      <c r="AB27" s="177"/>
      <c r="AC27" s="177"/>
      <c r="AD27" s="177"/>
      <c r="AE27" s="177"/>
      <c r="AF27" s="177"/>
      <c r="AG27" s="177"/>
      <c r="AH27" s="177"/>
    </row>
    <row r="28" spans="2:34" s="47" customFormat="1" ht="15" x14ac:dyDescent="0.4">
      <c r="B28" s="47">
        <f>VLOOKUP(C28,Companies[],3,FALSE)</f>
        <v>30546689979</v>
      </c>
      <c r="C28" s="47" t="s">
        <v>1962</v>
      </c>
      <c r="D28" s="47" t="s">
        <v>1993</v>
      </c>
      <c r="E28" s="47" t="s">
        <v>2121</v>
      </c>
      <c r="F28" s="47" t="s">
        <v>1711</v>
      </c>
      <c r="G28" s="47" t="s">
        <v>1711</v>
      </c>
      <c r="H28" s="47" t="s">
        <v>2077</v>
      </c>
      <c r="I28" s="47" t="s">
        <v>997</v>
      </c>
      <c r="J28" s="178">
        <v>65466</v>
      </c>
      <c r="K28" s="47" t="s">
        <v>983</v>
      </c>
      <c r="R28" s="177"/>
      <c r="S28" s="177"/>
      <c r="T28" s="177"/>
      <c r="U28" s="177"/>
      <c r="V28" s="177"/>
      <c r="W28" s="177"/>
      <c r="X28" s="177"/>
      <c r="Y28" s="177"/>
      <c r="Z28" s="177"/>
      <c r="AA28" s="177"/>
      <c r="AB28" s="177"/>
      <c r="AC28" s="177"/>
      <c r="AD28" s="177"/>
      <c r="AE28" s="177"/>
      <c r="AF28" s="177"/>
      <c r="AG28" s="177"/>
      <c r="AH28" s="177"/>
    </row>
    <row r="29" spans="2:34" s="47" customFormat="1" ht="15" x14ac:dyDescent="0.4">
      <c r="B29" s="47">
        <f>VLOOKUP(C29,Companies[],3,FALSE)</f>
        <v>30546689979</v>
      </c>
      <c r="C29" s="47" t="s">
        <v>1962</v>
      </c>
      <c r="D29" s="47" t="s">
        <v>1993</v>
      </c>
      <c r="E29" s="47" t="s">
        <v>2121</v>
      </c>
      <c r="F29" s="47" t="s">
        <v>1711</v>
      </c>
      <c r="G29" s="47" t="s">
        <v>1711</v>
      </c>
      <c r="H29" s="47" t="s">
        <v>2078</v>
      </c>
      <c r="I29" s="47" t="s">
        <v>997</v>
      </c>
      <c r="J29" s="178">
        <v>13683048.41</v>
      </c>
      <c r="K29" s="47" t="s">
        <v>983</v>
      </c>
      <c r="N29" s="245" t="s">
        <v>2114</v>
      </c>
      <c r="R29" s="177"/>
      <c r="S29" s="177"/>
      <c r="T29" s="177"/>
      <c r="U29" s="177"/>
      <c r="V29" s="177"/>
      <c r="W29" s="177"/>
      <c r="X29" s="177"/>
      <c r="Y29" s="177"/>
      <c r="Z29" s="177"/>
      <c r="AA29" s="177"/>
      <c r="AB29" s="177"/>
      <c r="AC29" s="177"/>
      <c r="AD29" s="177"/>
      <c r="AE29" s="177"/>
      <c r="AF29" s="177"/>
      <c r="AG29" s="177"/>
      <c r="AH29" s="177"/>
    </row>
    <row r="30" spans="2:34" s="47" customFormat="1" ht="15" x14ac:dyDescent="0.4">
      <c r="B30" s="47">
        <f>VLOOKUP(C30,Companies[],3,FALSE)</f>
        <v>30546689979</v>
      </c>
      <c r="C30" s="47" t="s">
        <v>1962</v>
      </c>
      <c r="D30" s="47" t="s">
        <v>1993</v>
      </c>
      <c r="E30" s="47" t="s">
        <v>1991</v>
      </c>
      <c r="F30" s="47" t="s">
        <v>983</v>
      </c>
      <c r="G30" s="47" t="s">
        <v>1711</v>
      </c>
      <c r="I30" s="47" t="s">
        <v>997</v>
      </c>
      <c r="J30" s="178">
        <v>612011486.73000002</v>
      </c>
      <c r="K30" s="47" t="s">
        <v>983</v>
      </c>
      <c r="R30" s="177"/>
      <c r="S30" s="177"/>
      <c r="T30" s="177"/>
      <c r="U30" s="177"/>
      <c r="V30" s="177"/>
      <c r="W30" s="177"/>
      <c r="X30" s="177"/>
      <c r="Y30" s="177"/>
      <c r="Z30" s="177"/>
      <c r="AA30" s="177"/>
      <c r="AB30" s="177"/>
      <c r="AC30" s="177"/>
      <c r="AD30" s="177"/>
      <c r="AE30" s="177"/>
      <c r="AF30" s="177"/>
      <c r="AG30" s="177"/>
      <c r="AH30" s="177"/>
    </row>
    <row r="31" spans="2:34" s="47" customFormat="1" ht="15" x14ac:dyDescent="0.4">
      <c r="B31" s="47">
        <f>VLOOKUP(C31,Companies[],3,FALSE)</f>
        <v>30546689979</v>
      </c>
      <c r="C31" s="47" t="s">
        <v>1962</v>
      </c>
      <c r="D31" s="47" t="s">
        <v>1992</v>
      </c>
      <c r="E31" s="245" t="s">
        <v>1999</v>
      </c>
      <c r="F31" s="47" t="s">
        <v>983</v>
      </c>
      <c r="G31" s="47" t="s">
        <v>983</v>
      </c>
      <c r="I31" s="47" t="s">
        <v>997</v>
      </c>
      <c r="J31" s="178">
        <v>73216.679999999993</v>
      </c>
      <c r="K31" s="47" t="s">
        <v>983</v>
      </c>
      <c r="R31" s="177"/>
      <c r="S31" s="177"/>
      <c r="T31" s="177"/>
      <c r="U31" s="177"/>
      <c r="V31" s="177"/>
      <c r="W31" s="177"/>
      <c r="X31" s="177"/>
      <c r="Y31" s="177"/>
      <c r="Z31" s="177"/>
      <c r="AA31" s="177"/>
      <c r="AB31" s="177"/>
      <c r="AC31" s="177"/>
      <c r="AD31" s="177"/>
      <c r="AE31" s="177"/>
      <c r="AF31" s="177"/>
      <c r="AG31" s="177"/>
      <c r="AH31" s="177"/>
    </row>
    <row r="32" spans="2:34" s="47" customFormat="1" ht="15" x14ac:dyDescent="0.4">
      <c r="B32" s="47">
        <f>VLOOKUP(C32,Companies[],3,FALSE)</f>
        <v>30642651397</v>
      </c>
      <c r="C32" s="47" t="s">
        <v>1963</v>
      </c>
      <c r="D32" s="47" t="s">
        <v>1961</v>
      </c>
      <c r="E32" s="245" t="s">
        <v>1994</v>
      </c>
      <c r="F32" s="47" t="s">
        <v>983</v>
      </c>
      <c r="G32" s="47" t="s">
        <v>983</v>
      </c>
      <c r="I32" s="47" t="s">
        <v>997</v>
      </c>
      <c r="J32" s="282">
        <v>1814833455.52</v>
      </c>
      <c r="K32" s="47" t="s">
        <v>983</v>
      </c>
      <c r="R32" s="177"/>
      <c r="S32" s="177"/>
      <c r="T32" s="177"/>
      <c r="U32" s="177"/>
      <c r="V32" s="177"/>
      <c r="W32" s="177"/>
      <c r="X32" s="177"/>
      <c r="Y32" s="177"/>
      <c r="Z32" s="177"/>
      <c r="AA32" s="177"/>
      <c r="AB32" s="177"/>
      <c r="AC32" s="177"/>
      <c r="AD32" s="177"/>
      <c r="AE32" s="177"/>
      <c r="AF32" s="177"/>
      <c r="AG32" s="177"/>
      <c r="AH32" s="177"/>
    </row>
    <row r="33" spans="2:34" s="47" customFormat="1" ht="15" x14ac:dyDescent="0.4">
      <c r="B33" s="47">
        <f>VLOOKUP(C33,Companies[],3,FALSE)</f>
        <v>30642651397</v>
      </c>
      <c r="C33" s="47" t="s">
        <v>1963</v>
      </c>
      <c r="D33" s="47" t="s">
        <v>1961</v>
      </c>
      <c r="E33" s="245" t="s">
        <v>1995</v>
      </c>
      <c r="F33" s="47" t="s">
        <v>983</v>
      </c>
      <c r="G33" s="47" t="s">
        <v>983</v>
      </c>
      <c r="I33" s="47" t="s">
        <v>997</v>
      </c>
      <c r="J33" s="282">
        <v>211653912.26871023</v>
      </c>
      <c r="K33" s="47" t="s">
        <v>983</v>
      </c>
      <c r="R33" s="177"/>
      <c r="S33" s="177"/>
      <c r="T33" s="177"/>
      <c r="U33" s="177"/>
      <c r="V33" s="177"/>
      <c r="W33" s="177"/>
      <c r="X33" s="177"/>
      <c r="Y33" s="177"/>
      <c r="Z33" s="177"/>
      <c r="AA33" s="177"/>
      <c r="AB33" s="177"/>
      <c r="AC33" s="177"/>
      <c r="AD33" s="177"/>
      <c r="AE33" s="177"/>
      <c r="AF33" s="177"/>
      <c r="AG33" s="177"/>
      <c r="AH33" s="177"/>
    </row>
    <row r="34" spans="2:34" s="47" customFormat="1" ht="15" x14ac:dyDescent="0.4">
      <c r="B34" s="47">
        <f>VLOOKUP(C34,Companies[],3,FALSE)</f>
        <v>30642651397</v>
      </c>
      <c r="C34" s="47" t="s">
        <v>1963</v>
      </c>
      <c r="D34" s="47" t="s">
        <v>1961</v>
      </c>
      <c r="E34" s="47" t="s">
        <v>1988</v>
      </c>
      <c r="F34" s="47" t="s">
        <v>983</v>
      </c>
      <c r="G34" s="47" t="s">
        <v>983</v>
      </c>
      <c r="I34" s="47" t="s">
        <v>997</v>
      </c>
      <c r="J34" s="282">
        <v>1256703803.1100001</v>
      </c>
      <c r="K34" s="47" t="s">
        <v>983</v>
      </c>
      <c r="R34" s="177"/>
      <c r="S34" s="177"/>
      <c r="T34" s="177"/>
      <c r="U34" s="177"/>
      <c r="V34" s="177"/>
      <c r="W34" s="177"/>
      <c r="X34" s="177"/>
      <c r="Y34" s="177"/>
      <c r="Z34" s="177"/>
      <c r="AA34" s="177"/>
      <c r="AB34" s="177"/>
      <c r="AC34" s="177"/>
      <c r="AD34" s="177"/>
      <c r="AE34" s="177"/>
      <c r="AF34" s="177"/>
      <c r="AG34" s="177"/>
      <c r="AH34" s="177"/>
    </row>
    <row r="35" spans="2:34" s="47" customFormat="1" ht="15" x14ac:dyDescent="0.4">
      <c r="B35" s="47">
        <f>VLOOKUP(C35,Companies[],3,FALSE)</f>
        <v>30642651397</v>
      </c>
      <c r="C35" s="47" t="s">
        <v>1963</v>
      </c>
      <c r="D35" s="47" t="s">
        <v>1961</v>
      </c>
      <c r="E35" s="245" t="s">
        <v>1996</v>
      </c>
      <c r="F35" s="47" t="s">
        <v>983</v>
      </c>
      <c r="G35" s="47" t="s">
        <v>983</v>
      </c>
      <c r="I35" s="47" t="s">
        <v>997</v>
      </c>
      <c r="J35" s="282">
        <v>163109211.34</v>
      </c>
      <c r="K35" s="47" t="s">
        <v>983</v>
      </c>
      <c r="R35" s="177"/>
      <c r="S35" s="177"/>
      <c r="T35" s="177"/>
      <c r="U35" s="177"/>
      <c r="V35" s="177"/>
      <c r="W35" s="177"/>
      <c r="X35" s="177"/>
      <c r="Y35" s="177"/>
      <c r="Z35" s="177"/>
      <c r="AA35" s="177"/>
      <c r="AB35" s="177"/>
      <c r="AC35" s="177"/>
      <c r="AD35" s="177"/>
      <c r="AE35" s="177"/>
      <c r="AF35" s="177"/>
      <c r="AG35" s="177"/>
      <c r="AH35" s="177"/>
    </row>
    <row r="36" spans="2:34" s="47" customFormat="1" ht="15" x14ac:dyDescent="0.4">
      <c r="B36" s="47">
        <f>VLOOKUP(C36,Companies[],3,FALSE)</f>
        <v>30642651397</v>
      </c>
      <c r="C36" s="47" t="s">
        <v>1963</v>
      </c>
      <c r="D36" s="47" t="s">
        <v>1961</v>
      </c>
      <c r="E36" s="245" t="s">
        <v>1998</v>
      </c>
      <c r="F36" s="47" t="s">
        <v>983</v>
      </c>
      <c r="G36" s="47" t="s">
        <v>983</v>
      </c>
      <c r="I36" s="47" t="s">
        <v>997</v>
      </c>
      <c r="J36" s="282">
        <v>67046083.899999999</v>
      </c>
      <c r="K36" s="47" t="s">
        <v>983</v>
      </c>
      <c r="R36" s="177"/>
      <c r="S36" s="177"/>
      <c r="T36" s="177"/>
      <c r="U36" s="177"/>
      <c r="V36" s="177"/>
      <c r="W36" s="177"/>
      <c r="X36" s="177"/>
      <c r="Y36" s="177"/>
      <c r="Z36" s="177"/>
      <c r="AA36" s="177"/>
      <c r="AB36" s="177"/>
      <c r="AC36" s="177"/>
      <c r="AD36" s="177"/>
      <c r="AE36" s="177"/>
      <c r="AF36" s="177"/>
      <c r="AG36" s="177"/>
      <c r="AH36" s="177"/>
    </row>
    <row r="37" spans="2:34" s="47" customFormat="1" ht="15" x14ac:dyDescent="0.4">
      <c r="B37" s="47">
        <f>VLOOKUP(C37,Companies[],3,FALSE)</f>
        <v>30569719344</v>
      </c>
      <c r="C37" s="47" t="s">
        <v>1964</v>
      </c>
      <c r="D37" s="47" t="s">
        <v>1961</v>
      </c>
      <c r="E37" s="245" t="s">
        <v>1994</v>
      </c>
      <c r="F37" s="47" t="s">
        <v>983</v>
      </c>
      <c r="G37" s="47" t="s">
        <v>983</v>
      </c>
      <c r="I37" s="47" t="s">
        <v>997</v>
      </c>
      <c r="J37" s="282">
        <v>2947569715.3500004</v>
      </c>
      <c r="K37" s="47" t="s">
        <v>983</v>
      </c>
      <c r="R37" s="177"/>
      <c r="S37" s="177"/>
      <c r="T37" s="177"/>
      <c r="U37" s="177"/>
      <c r="V37" s="177"/>
      <c r="W37" s="177"/>
      <c r="X37" s="177"/>
      <c r="Y37" s="177"/>
      <c r="Z37" s="177"/>
      <c r="AA37" s="177"/>
      <c r="AB37" s="177"/>
      <c r="AC37" s="177"/>
      <c r="AD37" s="177"/>
      <c r="AE37" s="177"/>
      <c r="AF37" s="177"/>
      <c r="AG37" s="177"/>
      <c r="AH37" s="177"/>
    </row>
    <row r="38" spans="2:34" s="47" customFormat="1" ht="15" x14ac:dyDescent="0.4">
      <c r="B38" s="47">
        <f>VLOOKUP(C38,Companies[],3,FALSE)</f>
        <v>30569719344</v>
      </c>
      <c r="C38" s="47" t="s">
        <v>1964</v>
      </c>
      <c r="D38" s="47" t="s">
        <v>1961</v>
      </c>
      <c r="E38" s="245" t="s">
        <v>1995</v>
      </c>
      <c r="F38" s="47" t="s">
        <v>983</v>
      </c>
      <c r="G38" s="47" t="s">
        <v>983</v>
      </c>
      <c r="I38" s="47" t="s">
        <v>997</v>
      </c>
      <c r="J38" s="282">
        <v>270000000</v>
      </c>
      <c r="K38" s="47" t="s">
        <v>983</v>
      </c>
      <c r="R38" s="177"/>
      <c r="S38" s="177"/>
      <c r="T38" s="177"/>
      <c r="U38" s="177"/>
      <c r="V38" s="177"/>
      <c r="W38" s="177"/>
      <c r="X38" s="177"/>
      <c r="Y38" s="177"/>
      <c r="Z38" s="177"/>
      <c r="AA38" s="177"/>
      <c r="AB38" s="177"/>
      <c r="AC38" s="177"/>
      <c r="AD38" s="177"/>
      <c r="AE38" s="177"/>
      <c r="AF38" s="177"/>
      <c r="AG38" s="177"/>
      <c r="AH38" s="177"/>
    </row>
    <row r="39" spans="2:34" s="47" customFormat="1" ht="15" x14ac:dyDescent="0.4">
      <c r="B39" s="47">
        <f>VLOOKUP(C39,Companies[],3,FALSE)</f>
        <v>30569719344</v>
      </c>
      <c r="C39" s="47" t="s">
        <v>1964</v>
      </c>
      <c r="D39" s="47" t="s">
        <v>1961</v>
      </c>
      <c r="E39" s="47" t="s">
        <v>1988</v>
      </c>
      <c r="F39" s="47" t="s">
        <v>983</v>
      </c>
      <c r="G39" s="47" t="s">
        <v>983</v>
      </c>
      <c r="I39" s="47" t="s">
        <v>997</v>
      </c>
      <c r="J39" s="282">
        <v>14241990.800000001</v>
      </c>
      <c r="K39" s="47" t="s">
        <v>983</v>
      </c>
      <c r="R39" s="177"/>
      <c r="S39" s="177"/>
      <c r="T39" s="177"/>
      <c r="U39" s="177"/>
      <c r="V39" s="177"/>
      <c r="W39" s="177"/>
      <c r="X39" s="177"/>
      <c r="Y39" s="177"/>
      <c r="Z39" s="177"/>
      <c r="AA39" s="177"/>
      <c r="AB39" s="177"/>
      <c r="AC39" s="177"/>
      <c r="AD39" s="177"/>
      <c r="AE39" s="177"/>
      <c r="AF39" s="177"/>
      <c r="AG39" s="177"/>
      <c r="AH39" s="177"/>
    </row>
    <row r="40" spans="2:34" s="47" customFormat="1" ht="15" x14ac:dyDescent="0.4">
      <c r="B40" s="47">
        <f>VLOOKUP(C40,Companies[],3,FALSE)</f>
        <v>30569719344</v>
      </c>
      <c r="C40" s="47" t="s">
        <v>1964</v>
      </c>
      <c r="D40" s="47" t="s">
        <v>1961</v>
      </c>
      <c r="E40" s="245" t="s">
        <v>1996</v>
      </c>
      <c r="F40" s="47" t="s">
        <v>983</v>
      </c>
      <c r="G40" s="47" t="s">
        <v>983</v>
      </c>
      <c r="I40" s="47" t="s">
        <v>997</v>
      </c>
      <c r="J40" s="282">
        <v>396046446.24000001</v>
      </c>
      <c r="K40" s="47" t="s">
        <v>983</v>
      </c>
      <c r="R40" s="177"/>
      <c r="S40" s="177"/>
      <c r="T40" s="177"/>
      <c r="U40" s="177"/>
      <c r="V40" s="177"/>
      <c r="W40" s="177"/>
      <c r="X40" s="177"/>
      <c r="Y40" s="177"/>
      <c r="Z40" s="177"/>
      <c r="AA40" s="177"/>
      <c r="AB40" s="177"/>
      <c r="AC40" s="177"/>
      <c r="AD40" s="177"/>
      <c r="AE40" s="177"/>
      <c r="AF40" s="177"/>
      <c r="AG40" s="177"/>
      <c r="AH40" s="177"/>
    </row>
    <row r="41" spans="2:34" s="47" customFormat="1" ht="15" x14ac:dyDescent="0.4">
      <c r="B41" s="47">
        <f>VLOOKUP(C41,Companies[],3,FALSE)</f>
        <v>30569719344</v>
      </c>
      <c r="C41" s="47" t="s">
        <v>1964</v>
      </c>
      <c r="D41" s="47" t="s">
        <v>1961</v>
      </c>
      <c r="E41" s="245" t="s">
        <v>1997</v>
      </c>
      <c r="F41" s="47" t="s">
        <v>983</v>
      </c>
      <c r="G41" s="47" t="s">
        <v>983</v>
      </c>
      <c r="I41" s="47" t="s">
        <v>997</v>
      </c>
      <c r="J41" s="282">
        <v>67000000</v>
      </c>
      <c r="K41" s="47" t="s">
        <v>983</v>
      </c>
      <c r="R41" s="177"/>
      <c r="S41" s="177"/>
      <c r="T41" s="177"/>
      <c r="U41" s="177"/>
      <c r="V41" s="177"/>
      <c r="W41" s="177"/>
      <c r="X41" s="177"/>
      <c r="Y41" s="177"/>
      <c r="Z41" s="177"/>
      <c r="AA41" s="177"/>
      <c r="AB41" s="177"/>
      <c r="AC41" s="177"/>
      <c r="AD41" s="177"/>
      <c r="AE41" s="177"/>
      <c r="AF41" s="177"/>
      <c r="AG41" s="177"/>
      <c r="AH41" s="177"/>
    </row>
    <row r="42" spans="2:34" s="47" customFormat="1" ht="15" x14ac:dyDescent="0.4">
      <c r="B42" s="47">
        <f>VLOOKUP(C42,Companies[],3,FALSE)</f>
        <v>30569719344</v>
      </c>
      <c r="C42" s="47" t="s">
        <v>1964</v>
      </c>
      <c r="D42" s="47" t="s">
        <v>1961</v>
      </c>
      <c r="E42" s="245" t="s">
        <v>1998</v>
      </c>
      <c r="F42" s="47" t="s">
        <v>983</v>
      </c>
      <c r="G42" s="47" t="s">
        <v>983</v>
      </c>
      <c r="I42" s="47" t="s">
        <v>997</v>
      </c>
      <c r="J42" s="282">
        <v>120672960.61</v>
      </c>
      <c r="K42" s="47" t="s">
        <v>983</v>
      </c>
      <c r="R42" s="177"/>
      <c r="S42" s="177"/>
      <c r="T42" s="177"/>
      <c r="U42" s="177"/>
      <c r="V42" s="177"/>
      <c r="W42" s="177"/>
      <c r="X42" s="177"/>
      <c r="Y42" s="177"/>
      <c r="Z42" s="177"/>
      <c r="AA42" s="177"/>
      <c r="AB42" s="177"/>
      <c r="AC42" s="177"/>
      <c r="AD42" s="177"/>
      <c r="AE42" s="177"/>
      <c r="AF42" s="177"/>
      <c r="AG42" s="177"/>
      <c r="AH42" s="177"/>
    </row>
    <row r="43" spans="2:34" s="47" customFormat="1" ht="15" x14ac:dyDescent="0.4">
      <c r="B43" s="47">
        <f>VLOOKUP(C43,Companies[],3,FALSE)</f>
        <v>30569719344</v>
      </c>
      <c r="C43" s="47" t="s">
        <v>1964</v>
      </c>
      <c r="D43" s="47" t="s">
        <v>1993</v>
      </c>
      <c r="E43" s="245" t="s">
        <v>2123</v>
      </c>
      <c r="F43" s="245" t="s">
        <v>1711</v>
      </c>
      <c r="G43" s="245" t="s">
        <v>1711</v>
      </c>
      <c r="H43" s="47" t="s">
        <v>2055</v>
      </c>
      <c r="I43" s="47" t="s">
        <v>997</v>
      </c>
      <c r="J43" s="282">
        <v>109144884.2282</v>
      </c>
      <c r="K43" s="47" t="s">
        <v>983</v>
      </c>
      <c r="N43" s="245" t="s">
        <v>978</v>
      </c>
      <c r="R43" s="177"/>
      <c r="S43" s="177"/>
      <c r="T43" s="177"/>
      <c r="U43" s="177"/>
      <c r="V43" s="177"/>
      <c r="W43" s="177"/>
      <c r="X43" s="177"/>
      <c r="Y43" s="177"/>
      <c r="Z43" s="177"/>
      <c r="AA43" s="177"/>
      <c r="AB43" s="177"/>
      <c r="AC43" s="177"/>
      <c r="AD43" s="177"/>
      <c r="AE43" s="177"/>
      <c r="AF43" s="177"/>
      <c r="AG43" s="177"/>
      <c r="AH43" s="177"/>
    </row>
    <row r="44" spans="2:34" s="47" customFormat="1" ht="15" x14ac:dyDescent="0.4">
      <c r="B44" s="47">
        <f>VLOOKUP(C44,Companies[],3,FALSE)</f>
        <v>30569719344</v>
      </c>
      <c r="C44" s="47" t="s">
        <v>1964</v>
      </c>
      <c r="D44" s="47" t="s">
        <v>1993</v>
      </c>
      <c r="E44" s="245" t="s">
        <v>2123</v>
      </c>
      <c r="F44" s="245" t="s">
        <v>1711</v>
      </c>
      <c r="G44" s="245" t="s">
        <v>1711</v>
      </c>
      <c r="H44" s="47" t="s">
        <v>2055</v>
      </c>
      <c r="I44" s="47" t="s">
        <v>997</v>
      </c>
      <c r="J44" s="282">
        <v>3235008.5684000002</v>
      </c>
      <c r="K44" s="47" t="s">
        <v>983</v>
      </c>
      <c r="N44" s="47" t="s">
        <v>255</v>
      </c>
      <c r="R44" s="177"/>
      <c r="S44" s="177"/>
      <c r="T44" s="177"/>
      <c r="U44" s="177"/>
      <c r="V44" s="177"/>
      <c r="W44" s="177"/>
      <c r="X44" s="177"/>
      <c r="Y44" s="177"/>
      <c r="Z44" s="177"/>
      <c r="AA44" s="177"/>
      <c r="AB44" s="177"/>
      <c r="AC44" s="177"/>
      <c r="AD44" s="177"/>
      <c r="AE44" s="177"/>
      <c r="AF44" s="177"/>
      <c r="AG44" s="177"/>
      <c r="AH44" s="177"/>
    </row>
    <row r="45" spans="2:34" s="47" customFormat="1" ht="15" x14ac:dyDescent="0.4">
      <c r="B45" s="47">
        <f>VLOOKUP(C45,Companies[],3,FALSE)</f>
        <v>30569719344</v>
      </c>
      <c r="C45" s="47" t="s">
        <v>1964</v>
      </c>
      <c r="D45" s="47" t="s">
        <v>1993</v>
      </c>
      <c r="E45" s="245" t="s">
        <v>2123</v>
      </c>
      <c r="F45" s="245" t="s">
        <v>1711</v>
      </c>
      <c r="G45" s="245" t="s">
        <v>1711</v>
      </c>
      <c r="H45" s="47" t="s">
        <v>2055</v>
      </c>
      <c r="I45" s="47" t="s">
        <v>997</v>
      </c>
      <c r="J45" s="282">
        <v>17277131.602617044</v>
      </c>
      <c r="K45" s="47" t="s">
        <v>983</v>
      </c>
      <c r="N45" s="245" t="s">
        <v>2118</v>
      </c>
      <c r="R45" s="177"/>
      <c r="S45" s="177"/>
      <c r="T45" s="177"/>
      <c r="U45" s="177"/>
      <c r="V45" s="177"/>
      <c r="W45" s="177"/>
      <c r="X45" s="177"/>
      <c r="Y45" s="177"/>
      <c r="Z45" s="177"/>
      <c r="AA45" s="177"/>
      <c r="AB45" s="177"/>
      <c r="AC45" s="177"/>
      <c r="AD45" s="177"/>
      <c r="AE45" s="177"/>
      <c r="AF45" s="177"/>
      <c r="AG45" s="177"/>
      <c r="AH45" s="177"/>
    </row>
    <row r="46" spans="2:34" s="47" customFormat="1" ht="15" x14ac:dyDescent="0.4">
      <c r="B46" s="47">
        <f>VLOOKUP(C46,Companies[],3,FALSE)</f>
        <v>30569719344</v>
      </c>
      <c r="C46" s="47" t="s">
        <v>1964</v>
      </c>
      <c r="D46" s="47" t="s">
        <v>1993</v>
      </c>
      <c r="E46" s="245" t="s">
        <v>2123</v>
      </c>
      <c r="F46" s="245" t="s">
        <v>1711</v>
      </c>
      <c r="G46" s="245" t="s">
        <v>1711</v>
      </c>
      <c r="H46" s="47" t="s">
        <v>2055</v>
      </c>
      <c r="I46" s="47" t="s">
        <v>997</v>
      </c>
      <c r="J46" s="282">
        <v>3822017.7968128645</v>
      </c>
      <c r="K46" s="47" t="s">
        <v>983</v>
      </c>
      <c r="N46" s="245" t="s">
        <v>2117</v>
      </c>
      <c r="R46" s="177"/>
      <c r="S46" s="177"/>
      <c r="T46" s="177"/>
      <c r="U46" s="177"/>
      <c r="V46" s="177"/>
      <c r="W46" s="177"/>
      <c r="X46" s="177"/>
      <c r="Y46" s="177"/>
      <c r="Z46" s="177"/>
      <c r="AA46" s="177"/>
      <c r="AB46" s="177"/>
      <c r="AC46" s="177"/>
      <c r="AD46" s="177"/>
      <c r="AE46" s="177"/>
      <c r="AF46" s="177"/>
      <c r="AG46" s="177"/>
      <c r="AH46" s="177"/>
    </row>
    <row r="47" spans="2:34" s="47" customFormat="1" ht="15" x14ac:dyDescent="0.4">
      <c r="B47" s="47">
        <f>VLOOKUP(C47,Companies[],3,FALSE)</f>
        <v>30569719344</v>
      </c>
      <c r="C47" s="47" t="s">
        <v>1964</v>
      </c>
      <c r="D47" s="47" t="s">
        <v>1993</v>
      </c>
      <c r="E47" s="245" t="s">
        <v>2123</v>
      </c>
      <c r="F47" s="245" t="s">
        <v>1711</v>
      </c>
      <c r="G47" s="245" t="s">
        <v>1711</v>
      </c>
      <c r="H47" s="47" t="s">
        <v>2056</v>
      </c>
      <c r="I47" s="47" t="s">
        <v>997</v>
      </c>
      <c r="J47" s="282">
        <v>597393922.30800009</v>
      </c>
      <c r="K47" s="47" t="s">
        <v>983</v>
      </c>
      <c r="N47" s="245" t="s">
        <v>978</v>
      </c>
      <c r="R47" s="177"/>
      <c r="S47" s="177"/>
      <c r="T47" s="177"/>
      <c r="U47" s="177"/>
      <c r="V47" s="177"/>
      <c r="W47" s="177"/>
      <c r="X47" s="177"/>
      <c r="Y47" s="177"/>
      <c r="Z47" s="177"/>
      <c r="AA47" s="177"/>
      <c r="AB47" s="177"/>
      <c r="AC47" s="177"/>
      <c r="AD47" s="177"/>
      <c r="AE47" s="177"/>
      <c r="AF47" s="177"/>
      <c r="AG47" s="177"/>
      <c r="AH47" s="177"/>
    </row>
    <row r="48" spans="2:34" s="47" customFormat="1" ht="15" x14ac:dyDescent="0.4">
      <c r="B48" s="47">
        <f>VLOOKUP(C48,Companies[],3,FALSE)</f>
        <v>30569719344</v>
      </c>
      <c r="C48" s="47" t="s">
        <v>1964</v>
      </c>
      <c r="D48" s="47" t="s">
        <v>1993</v>
      </c>
      <c r="E48" s="245" t="s">
        <v>2123</v>
      </c>
      <c r="F48" s="245" t="s">
        <v>1711</v>
      </c>
      <c r="G48" s="245" t="s">
        <v>1711</v>
      </c>
      <c r="H48" s="47" t="s">
        <v>2056</v>
      </c>
      <c r="I48" s="47" t="s">
        <v>997</v>
      </c>
      <c r="J48" s="282">
        <v>16936803.969099998</v>
      </c>
      <c r="K48" s="47" t="s">
        <v>983</v>
      </c>
      <c r="N48" s="47" t="s">
        <v>255</v>
      </c>
      <c r="R48" s="177"/>
      <c r="S48" s="177"/>
      <c r="T48" s="177"/>
      <c r="U48" s="177"/>
      <c r="V48" s="177"/>
      <c r="W48" s="177"/>
      <c r="X48" s="177"/>
      <c r="Y48" s="177"/>
      <c r="Z48" s="177"/>
      <c r="AA48" s="177"/>
      <c r="AB48" s="177"/>
      <c r="AC48" s="177"/>
      <c r="AD48" s="177"/>
      <c r="AE48" s="177"/>
      <c r="AF48" s="177"/>
      <c r="AG48" s="177"/>
      <c r="AH48" s="177"/>
    </row>
    <row r="49" spans="2:34" s="47" customFormat="1" ht="15" x14ac:dyDescent="0.4">
      <c r="B49" s="47">
        <f>VLOOKUP(C49,Companies[],3,FALSE)</f>
        <v>30569719344</v>
      </c>
      <c r="C49" s="47" t="s">
        <v>1964</v>
      </c>
      <c r="D49" s="47" t="s">
        <v>1993</v>
      </c>
      <c r="E49" s="245" t="s">
        <v>2123</v>
      </c>
      <c r="F49" s="245" t="s">
        <v>1711</v>
      </c>
      <c r="G49" s="245" t="s">
        <v>1711</v>
      </c>
      <c r="H49" s="47" t="s">
        <v>2056</v>
      </c>
      <c r="I49" s="47" t="s">
        <v>997</v>
      </c>
      <c r="J49" s="282">
        <v>56048197.822095141</v>
      </c>
      <c r="K49" s="47" t="s">
        <v>983</v>
      </c>
      <c r="N49" s="245" t="s">
        <v>2118</v>
      </c>
      <c r="R49" s="177"/>
      <c r="S49" s="177"/>
      <c r="T49" s="177"/>
      <c r="U49" s="177"/>
      <c r="V49" s="177"/>
      <c r="W49" s="177"/>
      <c r="X49" s="177"/>
      <c r="Y49" s="177"/>
      <c r="Z49" s="177"/>
      <c r="AA49" s="177"/>
      <c r="AB49" s="177"/>
      <c r="AC49" s="177"/>
      <c r="AD49" s="177"/>
      <c r="AE49" s="177"/>
      <c r="AF49" s="177"/>
      <c r="AG49" s="177"/>
      <c r="AH49" s="177"/>
    </row>
    <row r="50" spans="2:34" s="47" customFormat="1" ht="15" x14ac:dyDescent="0.4">
      <c r="B50" s="47">
        <f>VLOOKUP(C50,Companies[],3,FALSE)</f>
        <v>30569719344</v>
      </c>
      <c r="C50" s="47" t="s">
        <v>1964</v>
      </c>
      <c r="D50" s="47" t="s">
        <v>1993</v>
      </c>
      <c r="E50" s="245" t="s">
        <v>2123</v>
      </c>
      <c r="F50" s="245" t="s">
        <v>1711</v>
      </c>
      <c r="G50" s="245" t="s">
        <v>1711</v>
      </c>
      <c r="H50" s="47" t="s">
        <v>2056</v>
      </c>
      <c r="I50" s="47" t="s">
        <v>997</v>
      </c>
      <c r="J50" s="282">
        <v>20880076.717428789</v>
      </c>
      <c r="K50" s="47" t="s">
        <v>983</v>
      </c>
      <c r="N50" s="245" t="s">
        <v>2117</v>
      </c>
      <c r="R50" s="177"/>
      <c r="S50" s="177"/>
      <c r="T50" s="177"/>
      <c r="U50" s="177"/>
      <c r="V50" s="177"/>
      <c r="W50" s="177"/>
      <c r="X50" s="177"/>
      <c r="Y50" s="177"/>
      <c r="Z50" s="177"/>
      <c r="AA50" s="177"/>
      <c r="AB50" s="177"/>
      <c r="AC50" s="177"/>
      <c r="AD50" s="177"/>
      <c r="AE50" s="177"/>
      <c r="AF50" s="177"/>
      <c r="AG50" s="177"/>
      <c r="AH50" s="177"/>
    </row>
    <row r="51" spans="2:34" s="47" customFormat="1" ht="15" x14ac:dyDescent="0.4">
      <c r="B51" s="47">
        <f>VLOOKUP(C51,Companies[],3,FALSE)</f>
        <v>30569719344</v>
      </c>
      <c r="C51" s="47" t="s">
        <v>1964</v>
      </c>
      <c r="D51" s="47" t="s">
        <v>1993</v>
      </c>
      <c r="E51" s="245" t="s">
        <v>2123</v>
      </c>
      <c r="F51" s="245" t="s">
        <v>1711</v>
      </c>
      <c r="G51" s="245" t="s">
        <v>1711</v>
      </c>
      <c r="H51" s="47" t="s">
        <v>2057</v>
      </c>
      <c r="I51" s="47" t="s">
        <v>997</v>
      </c>
      <c r="J51" s="282">
        <v>85028014.974699989</v>
      </c>
      <c r="K51" s="47" t="s">
        <v>983</v>
      </c>
      <c r="N51" s="245" t="s">
        <v>978</v>
      </c>
      <c r="R51" s="177"/>
      <c r="S51" s="177"/>
      <c r="T51" s="177"/>
      <c r="U51" s="177"/>
      <c r="V51" s="177"/>
      <c r="W51" s="177"/>
      <c r="X51" s="177"/>
      <c r="Y51" s="177"/>
      <c r="Z51" s="177"/>
      <c r="AA51" s="177"/>
      <c r="AB51" s="177"/>
      <c r="AC51" s="177"/>
      <c r="AD51" s="177"/>
      <c r="AE51" s="177"/>
      <c r="AF51" s="177"/>
      <c r="AG51" s="177"/>
      <c r="AH51" s="177"/>
    </row>
    <row r="52" spans="2:34" s="47" customFormat="1" ht="15" x14ac:dyDescent="0.4">
      <c r="B52" s="47">
        <f>VLOOKUP(C52,Companies[],3,FALSE)</f>
        <v>30569719344</v>
      </c>
      <c r="C52" s="47" t="s">
        <v>1964</v>
      </c>
      <c r="D52" s="47" t="s">
        <v>1993</v>
      </c>
      <c r="E52" s="245" t="s">
        <v>2123</v>
      </c>
      <c r="F52" s="245" t="s">
        <v>1711</v>
      </c>
      <c r="G52" s="245" t="s">
        <v>1711</v>
      </c>
      <c r="H52" s="47" t="s">
        <v>2057</v>
      </c>
      <c r="I52" s="47" t="s">
        <v>997</v>
      </c>
      <c r="J52" s="282">
        <v>2473115.5305999997</v>
      </c>
      <c r="K52" s="47" t="s">
        <v>983</v>
      </c>
      <c r="N52" s="47" t="s">
        <v>255</v>
      </c>
      <c r="R52" s="177"/>
      <c r="S52" s="177"/>
      <c r="T52" s="177"/>
      <c r="U52" s="177"/>
      <c r="V52" s="177"/>
      <c r="W52" s="177"/>
      <c r="X52" s="177"/>
      <c r="Y52" s="177"/>
      <c r="Z52" s="177"/>
      <c r="AA52" s="177"/>
      <c r="AB52" s="177"/>
      <c r="AC52" s="177"/>
      <c r="AD52" s="177"/>
      <c r="AE52" s="177"/>
      <c r="AF52" s="177"/>
      <c r="AG52" s="177"/>
      <c r="AH52" s="177"/>
    </row>
    <row r="53" spans="2:34" s="47" customFormat="1" ht="15" x14ac:dyDescent="0.4">
      <c r="B53" s="47">
        <f>VLOOKUP(C53,Companies[],3,FALSE)</f>
        <v>30569719344</v>
      </c>
      <c r="C53" s="47" t="s">
        <v>1964</v>
      </c>
      <c r="D53" s="47" t="s">
        <v>1993</v>
      </c>
      <c r="E53" s="245" t="s">
        <v>2123</v>
      </c>
      <c r="F53" s="245" t="s">
        <v>1711</v>
      </c>
      <c r="G53" s="245" t="s">
        <v>1711</v>
      </c>
      <c r="H53" s="47" t="s">
        <v>2057</v>
      </c>
      <c r="I53" s="47" t="s">
        <v>997</v>
      </c>
      <c r="J53" s="282">
        <v>6147111.9420177387</v>
      </c>
      <c r="K53" s="47" t="s">
        <v>983</v>
      </c>
      <c r="N53" s="245" t="s">
        <v>2118</v>
      </c>
      <c r="R53" s="177"/>
      <c r="S53" s="177"/>
      <c r="T53" s="177"/>
      <c r="U53" s="177"/>
      <c r="V53" s="177"/>
      <c r="W53" s="177"/>
      <c r="X53" s="177"/>
      <c r="Y53" s="177"/>
      <c r="Z53" s="177"/>
      <c r="AA53" s="177"/>
      <c r="AB53" s="177"/>
      <c r="AC53" s="177"/>
      <c r="AD53" s="177"/>
      <c r="AE53" s="177"/>
      <c r="AF53" s="177"/>
      <c r="AG53" s="177"/>
      <c r="AH53" s="177"/>
    </row>
    <row r="54" spans="2:34" s="47" customFormat="1" ht="15" x14ac:dyDescent="0.4">
      <c r="B54" s="47">
        <f>VLOOKUP(C54,Companies[],3,FALSE)</f>
        <v>30569719344</v>
      </c>
      <c r="C54" s="47" t="s">
        <v>1964</v>
      </c>
      <c r="D54" s="47" t="s">
        <v>1993</v>
      </c>
      <c r="E54" s="245" t="s">
        <v>2123</v>
      </c>
      <c r="F54" s="245" t="s">
        <v>1711</v>
      </c>
      <c r="G54" s="245" t="s">
        <v>1711</v>
      </c>
      <c r="H54" s="47" t="s">
        <v>2057</v>
      </c>
      <c r="I54" s="47" t="s">
        <v>997</v>
      </c>
      <c r="J54" s="282">
        <v>2573749.1438574879</v>
      </c>
      <c r="K54" s="47" t="s">
        <v>983</v>
      </c>
      <c r="N54" s="245" t="s">
        <v>2117</v>
      </c>
      <c r="R54" s="177"/>
      <c r="S54" s="177"/>
      <c r="T54" s="177"/>
      <c r="U54" s="177"/>
      <c r="V54" s="177"/>
      <c r="W54" s="177"/>
      <c r="X54" s="177"/>
      <c r="Y54" s="177"/>
      <c r="Z54" s="177"/>
      <c r="AA54" s="177"/>
      <c r="AB54" s="177"/>
      <c r="AC54" s="177"/>
      <c r="AD54" s="177"/>
      <c r="AE54" s="177"/>
      <c r="AF54" s="177"/>
      <c r="AG54" s="177"/>
      <c r="AH54" s="177"/>
    </row>
    <row r="55" spans="2:34" s="47" customFormat="1" ht="15" x14ac:dyDescent="0.4">
      <c r="B55" s="47">
        <f>VLOOKUP(C55,Companies[],3,FALSE)</f>
        <v>33515950899</v>
      </c>
      <c r="C55" s="47" t="s">
        <v>1965</v>
      </c>
      <c r="D55" s="47" t="s">
        <v>1961</v>
      </c>
      <c r="E55" s="245" t="s">
        <v>1994</v>
      </c>
      <c r="F55" s="47" t="s">
        <v>983</v>
      </c>
      <c r="G55" s="47" t="s">
        <v>983</v>
      </c>
      <c r="I55" s="47" t="s">
        <v>997</v>
      </c>
      <c r="J55" s="282">
        <v>775450388.50000024</v>
      </c>
      <c r="K55" s="47" t="s">
        <v>983</v>
      </c>
      <c r="R55" s="177"/>
      <c r="S55" s="177"/>
      <c r="T55" s="177"/>
      <c r="U55" s="177"/>
      <c r="V55" s="177"/>
      <c r="W55" s="177"/>
      <c r="X55" s="177"/>
      <c r="Y55" s="177"/>
      <c r="Z55" s="177"/>
      <c r="AA55" s="177"/>
      <c r="AB55" s="177"/>
      <c r="AC55" s="177"/>
      <c r="AD55" s="177"/>
      <c r="AE55" s="177"/>
      <c r="AF55" s="177"/>
      <c r="AG55" s="177"/>
      <c r="AH55" s="177"/>
    </row>
    <row r="56" spans="2:34" s="47" customFormat="1" ht="15" x14ac:dyDescent="0.4">
      <c r="B56" s="47">
        <f>VLOOKUP(C56,Companies[],3,FALSE)</f>
        <v>33515950899</v>
      </c>
      <c r="C56" s="47" t="s">
        <v>1965</v>
      </c>
      <c r="D56" s="47" t="s">
        <v>1961</v>
      </c>
      <c r="E56" s="245" t="s">
        <v>1995</v>
      </c>
      <c r="F56" s="47" t="s">
        <v>983</v>
      </c>
      <c r="G56" s="47" t="s">
        <v>983</v>
      </c>
      <c r="I56" s="47" t="s">
        <v>997</v>
      </c>
      <c r="J56" s="282">
        <v>133768043.67</v>
      </c>
      <c r="K56" s="47" t="s">
        <v>983</v>
      </c>
      <c r="R56" s="177"/>
      <c r="S56" s="177"/>
      <c r="T56" s="177"/>
      <c r="U56" s="177"/>
      <c r="V56" s="177"/>
      <c r="W56" s="177"/>
      <c r="X56" s="177"/>
      <c r="Y56" s="177"/>
      <c r="Z56" s="177"/>
      <c r="AA56" s="177"/>
      <c r="AB56" s="177"/>
      <c r="AC56" s="177"/>
      <c r="AD56" s="177"/>
      <c r="AE56" s="177"/>
      <c r="AF56" s="177"/>
      <c r="AG56" s="177"/>
      <c r="AH56" s="177"/>
    </row>
    <row r="57" spans="2:34" s="47" customFormat="1" ht="15" x14ac:dyDescent="0.4">
      <c r="B57" s="47">
        <f>VLOOKUP(C57,Companies[],3,FALSE)</f>
        <v>33515950899</v>
      </c>
      <c r="C57" s="47" t="s">
        <v>1965</v>
      </c>
      <c r="D57" s="47" t="s">
        <v>1961</v>
      </c>
      <c r="E57" s="47" t="s">
        <v>1988</v>
      </c>
      <c r="F57" s="47" t="s">
        <v>983</v>
      </c>
      <c r="G57" s="47" t="s">
        <v>983</v>
      </c>
      <c r="I57" s="47" t="s">
        <v>997</v>
      </c>
      <c r="J57" s="282">
        <v>1142605862.6700001</v>
      </c>
      <c r="K57" s="47" t="s">
        <v>983</v>
      </c>
      <c r="R57" s="177"/>
      <c r="S57" s="177"/>
      <c r="T57" s="177"/>
      <c r="U57" s="177"/>
      <c r="V57" s="177"/>
      <c r="W57" s="177"/>
      <c r="X57" s="177"/>
      <c r="Y57" s="177"/>
      <c r="Z57" s="177"/>
      <c r="AA57" s="177"/>
      <c r="AB57" s="177"/>
      <c r="AC57" s="177"/>
      <c r="AD57" s="177"/>
      <c r="AE57" s="177"/>
      <c r="AF57" s="177"/>
      <c r="AG57" s="177"/>
      <c r="AH57" s="177"/>
    </row>
    <row r="58" spans="2:34" s="47" customFormat="1" ht="15" x14ac:dyDescent="0.4">
      <c r="B58" s="47">
        <f>VLOOKUP(C58,Companies[],3,FALSE)</f>
        <v>33515950899</v>
      </c>
      <c r="C58" s="47" t="s">
        <v>1965</v>
      </c>
      <c r="D58" s="47" t="s">
        <v>1961</v>
      </c>
      <c r="E58" s="47" t="s">
        <v>1996</v>
      </c>
      <c r="F58" s="47" t="s">
        <v>983</v>
      </c>
      <c r="G58" s="47" t="s">
        <v>983</v>
      </c>
      <c r="I58" s="47" t="s">
        <v>997</v>
      </c>
      <c r="J58" s="282">
        <v>66625120.840000004</v>
      </c>
      <c r="K58" s="47" t="s">
        <v>983</v>
      </c>
      <c r="R58" s="177"/>
      <c r="S58" s="177"/>
      <c r="T58" s="177"/>
      <c r="U58" s="177"/>
      <c r="V58" s="177"/>
      <c r="W58" s="177"/>
      <c r="X58" s="177"/>
      <c r="Y58" s="177"/>
      <c r="Z58" s="177"/>
      <c r="AA58" s="177"/>
      <c r="AB58" s="177"/>
      <c r="AC58" s="177"/>
      <c r="AD58" s="177"/>
      <c r="AE58" s="177"/>
      <c r="AF58" s="177"/>
      <c r="AG58" s="177"/>
      <c r="AH58" s="177"/>
    </row>
    <row r="59" spans="2:34" s="47" customFormat="1" ht="15" x14ac:dyDescent="0.4">
      <c r="B59" s="47">
        <f>VLOOKUP(C59,Companies[],3,FALSE)</f>
        <v>33515950899</v>
      </c>
      <c r="C59" s="47" t="s">
        <v>1965</v>
      </c>
      <c r="D59" s="47" t="s">
        <v>1961</v>
      </c>
      <c r="E59" s="47" t="s">
        <v>1998</v>
      </c>
      <c r="F59" s="47" t="s">
        <v>983</v>
      </c>
      <c r="G59" s="47" t="s">
        <v>983</v>
      </c>
      <c r="I59" s="47" t="s">
        <v>997</v>
      </c>
      <c r="J59" s="282">
        <v>25896635.48</v>
      </c>
      <c r="K59" s="47" t="s">
        <v>983</v>
      </c>
      <c r="R59" s="177"/>
      <c r="S59" s="177"/>
      <c r="T59" s="177"/>
      <c r="U59" s="177"/>
      <c r="V59" s="177"/>
      <c r="W59" s="177"/>
      <c r="X59" s="177"/>
      <c r="Y59" s="177"/>
      <c r="Z59" s="177"/>
      <c r="AA59" s="177"/>
      <c r="AB59" s="177"/>
      <c r="AC59" s="177"/>
      <c r="AD59" s="177"/>
      <c r="AE59" s="177"/>
      <c r="AF59" s="177"/>
      <c r="AG59" s="177"/>
      <c r="AH59" s="177"/>
    </row>
    <row r="60" spans="2:34" s="47" customFormat="1" ht="15" x14ac:dyDescent="0.4">
      <c r="B60" s="263">
        <f>VLOOKUP(C60,Companies[],3,FALSE)</f>
        <v>30523479241</v>
      </c>
      <c r="C60" s="245" t="s">
        <v>1966</v>
      </c>
      <c r="D60" s="47" t="s">
        <v>1961</v>
      </c>
      <c r="E60" s="47" t="s">
        <v>1994</v>
      </c>
      <c r="F60" s="47" t="s">
        <v>983</v>
      </c>
      <c r="G60" s="47" t="s">
        <v>983</v>
      </c>
      <c r="H60" s="245"/>
      <c r="I60" s="47" t="s">
        <v>997</v>
      </c>
      <c r="J60" s="282">
        <v>479739043</v>
      </c>
      <c r="K60" s="47" t="s">
        <v>983</v>
      </c>
      <c r="L60" s="245"/>
      <c r="M60" s="245"/>
      <c r="N60" s="245"/>
      <c r="R60" s="177"/>
      <c r="S60" s="177"/>
      <c r="T60" s="177"/>
      <c r="U60" s="177"/>
      <c r="V60" s="177"/>
      <c r="W60" s="177"/>
      <c r="X60" s="177"/>
      <c r="Y60" s="177"/>
      <c r="Z60" s="177"/>
      <c r="AA60" s="177"/>
      <c r="AB60" s="177"/>
      <c r="AC60" s="177"/>
      <c r="AD60" s="177"/>
      <c r="AE60" s="177"/>
      <c r="AF60" s="177"/>
      <c r="AG60" s="177"/>
      <c r="AH60" s="177"/>
    </row>
    <row r="61" spans="2:34" s="47" customFormat="1" ht="15" x14ac:dyDescent="0.4">
      <c r="B61" s="263">
        <f>VLOOKUP(C61,Companies[],3,FALSE)</f>
        <v>30523479241</v>
      </c>
      <c r="C61" s="245" t="s">
        <v>1966</v>
      </c>
      <c r="D61" s="47" t="s">
        <v>1961</v>
      </c>
      <c r="E61" s="47" t="s">
        <v>1995</v>
      </c>
      <c r="F61" s="47" t="s">
        <v>983</v>
      </c>
      <c r="G61" s="47" t="s">
        <v>983</v>
      </c>
      <c r="H61" s="245"/>
      <c r="I61" s="47" t="s">
        <v>997</v>
      </c>
      <c r="J61" s="282">
        <v>68140598</v>
      </c>
      <c r="K61" s="47" t="s">
        <v>983</v>
      </c>
      <c r="L61" s="245"/>
      <c r="M61" s="245"/>
      <c r="N61" s="245"/>
      <c r="R61" s="177"/>
      <c r="S61" s="177"/>
      <c r="T61" s="177"/>
      <c r="U61" s="177"/>
      <c r="V61" s="177"/>
      <c r="W61" s="177"/>
      <c r="X61" s="177"/>
      <c r="Y61" s="177"/>
      <c r="Z61" s="177"/>
      <c r="AA61" s="177"/>
      <c r="AB61" s="177"/>
      <c r="AC61" s="177"/>
      <c r="AD61" s="177"/>
      <c r="AE61" s="177"/>
      <c r="AF61" s="177"/>
      <c r="AG61" s="177"/>
      <c r="AH61" s="177"/>
    </row>
    <row r="62" spans="2:34" s="47" customFormat="1" ht="15" x14ac:dyDescent="0.4">
      <c r="B62" s="263">
        <f>VLOOKUP(C62,Companies[],3,FALSE)</f>
        <v>30523479241</v>
      </c>
      <c r="C62" s="245" t="s">
        <v>1966</v>
      </c>
      <c r="D62" s="47" t="s">
        <v>1961</v>
      </c>
      <c r="E62" s="47" t="s">
        <v>1988</v>
      </c>
      <c r="F62" s="47" t="s">
        <v>983</v>
      </c>
      <c r="G62" s="47" t="s">
        <v>983</v>
      </c>
      <c r="H62" s="245"/>
      <c r="I62" s="47" t="s">
        <v>997</v>
      </c>
      <c r="J62" s="282">
        <v>244158187</v>
      </c>
      <c r="K62" s="47" t="s">
        <v>983</v>
      </c>
      <c r="L62" s="245"/>
      <c r="M62" s="245"/>
      <c r="N62" s="245"/>
      <c r="R62" s="177"/>
      <c r="S62" s="177"/>
      <c r="T62" s="177"/>
      <c r="U62" s="177"/>
      <c r="V62" s="177"/>
      <c r="W62" s="177"/>
      <c r="X62" s="177"/>
      <c r="Y62" s="177"/>
      <c r="Z62" s="177"/>
      <c r="AA62" s="177"/>
      <c r="AB62" s="177"/>
      <c r="AC62" s="177"/>
      <c r="AD62" s="177"/>
      <c r="AE62" s="177"/>
      <c r="AF62" s="177"/>
      <c r="AG62" s="177"/>
      <c r="AH62" s="177"/>
    </row>
    <row r="63" spans="2:34" s="47" customFormat="1" ht="15" x14ac:dyDescent="0.4">
      <c r="B63" s="263">
        <f>VLOOKUP(C63,Companies[],3,FALSE)</f>
        <v>30523479241</v>
      </c>
      <c r="C63" s="245" t="s">
        <v>1966</v>
      </c>
      <c r="D63" s="47" t="s">
        <v>1961</v>
      </c>
      <c r="E63" s="47" t="s">
        <v>1996</v>
      </c>
      <c r="F63" s="47" t="s">
        <v>983</v>
      </c>
      <c r="G63" s="47" t="s">
        <v>983</v>
      </c>
      <c r="H63" s="245"/>
      <c r="I63" s="47" t="s">
        <v>997</v>
      </c>
      <c r="J63" s="282">
        <v>181393355</v>
      </c>
      <c r="K63" s="47" t="s">
        <v>983</v>
      </c>
      <c r="L63" s="245"/>
      <c r="M63" s="245"/>
      <c r="N63" s="245"/>
      <c r="R63" s="177"/>
      <c r="S63" s="177"/>
      <c r="T63" s="177"/>
      <c r="U63" s="177"/>
      <c r="V63" s="177"/>
      <c r="W63" s="177"/>
      <c r="X63" s="177"/>
      <c r="Y63" s="177"/>
      <c r="Z63" s="177"/>
      <c r="AA63" s="177"/>
      <c r="AB63" s="177"/>
      <c r="AC63" s="177"/>
      <c r="AD63" s="177"/>
      <c r="AE63" s="177"/>
      <c r="AF63" s="177"/>
      <c r="AG63" s="177"/>
      <c r="AH63" s="177"/>
    </row>
    <row r="64" spans="2:34" s="47" customFormat="1" ht="15" x14ac:dyDescent="0.4">
      <c r="B64" s="263">
        <f>VLOOKUP(C64,Companies[],3,FALSE)</f>
        <v>30523479241</v>
      </c>
      <c r="C64" s="245" t="s">
        <v>1966</v>
      </c>
      <c r="D64" s="47" t="s">
        <v>1961</v>
      </c>
      <c r="E64" s="47" t="s">
        <v>1998</v>
      </c>
      <c r="F64" s="47" t="s">
        <v>983</v>
      </c>
      <c r="G64" s="47" t="s">
        <v>983</v>
      </c>
      <c r="H64" s="245"/>
      <c r="I64" s="47" t="s">
        <v>997</v>
      </c>
      <c r="J64" s="282">
        <v>32296696</v>
      </c>
      <c r="K64" s="47" t="s">
        <v>983</v>
      </c>
      <c r="L64" s="245"/>
      <c r="M64" s="245"/>
      <c r="N64" s="245"/>
      <c r="R64" s="177"/>
      <c r="S64" s="177"/>
      <c r="T64" s="177"/>
      <c r="U64" s="177"/>
      <c r="V64" s="177"/>
      <c r="W64" s="177"/>
      <c r="X64" s="177"/>
      <c r="Y64" s="177"/>
      <c r="Z64" s="177"/>
      <c r="AA64" s="177"/>
      <c r="AB64" s="177"/>
      <c r="AC64" s="177"/>
      <c r="AD64" s="177"/>
      <c r="AE64" s="177"/>
      <c r="AF64" s="177"/>
      <c r="AG64" s="177"/>
      <c r="AH64" s="177"/>
    </row>
    <row r="65" spans="2:34" s="47" customFormat="1" ht="15" x14ac:dyDescent="0.4">
      <c r="B65" s="47">
        <f>VLOOKUP(C65,Companies[],3,FALSE)</f>
        <v>30695570933</v>
      </c>
      <c r="C65" s="245" t="s">
        <v>1968</v>
      </c>
      <c r="D65" s="47" t="s">
        <v>1961</v>
      </c>
      <c r="E65" s="47" t="s">
        <v>1995</v>
      </c>
      <c r="F65" s="47" t="s">
        <v>983</v>
      </c>
      <c r="G65" s="47" t="s">
        <v>983</v>
      </c>
      <c r="I65" s="47" t="s">
        <v>997</v>
      </c>
      <c r="J65" s="282">
        <v>80698827.860000014</v>
      </c>
      <c r="K65" s="47" t="s">
        <v>983</v>
      </c>
      <c r="R65" s="177"/>
      <c r="S65" s="177"/>
      <c r="T65" s="177"/>
      <c r="U65" s="177"/>
      <c r="V65" s="177"/>
      <c r="W65" s="177"/>
      <c r="X65" s="177"/>
      <c r="Y65" s="177"/>
      <c r="Z65" s="177"/>
      <c r="AA65" s="177"/>
      <c r="AB65" s="177"/>
      <c r="AC65" s="177"/>
      <c r="AD65" s="177"/>
      <c r="AE65" s="177"/>
      <c r="AF65" s="177"/>
      <c r="AG65" s="177"/>
      <c r="AH65" s="177"/>
    </row>
    <row r="66" spans="2:34" s="47" customFormat="1" ht="15" x14ac:dyDescent="0.4">
      <c r="B66" s="47">
        <f>VLOOKUP(C66,Companies[],3,FALSE)</f>
        <v>30695570933</v>
      </c>
      <c r="C66" s="245" t="s">
        <v>1968</v>
      </c>
      <c r="D66" s="47" t="s">
        <v>1961</v>
      </c>
      <c r="E66" s="47" t="s">
        <v>1996</v>
      </c>
      <c r="F66" s="47" t="s">
        <v>983</v>
      </c>
      <c r="G66" s="47" t="s">
        <v>983</v>
      </c>
      <c r="I66" s="47" t="s">
        <v>997</v>
      </c>
      <c r="J66" s="282">
        <v>25851016.68</v>
      </c>
      <c r="K66" s="47" t="s">
        <v>983</v>
      </c>
      <c r="R66" s="177"/>
      <c r="S66" s="177"/>
      <c r="T66" s="177"/>
      <c r="U66" s="177"/>
      <c r="V66" s="177"/>
      <c r="W66" s="177"/>
      <c r="X66" s="177"/>
      <c r="Y66" s="177"/>
      <c r="Z66" s="177"/>
      <c r="AA66" s="177"/>
      <c r="AB66" s="177"/>
      <c r="AC66" s="177"/>
      <c r="AD66" s="177"/>
      <c r="AE66" s="177"/>
      <c r="AF66" s="177"/>
      <c r="AG66" s="177"/>
      <c r="AH66" s="177"/>
    </row>
    <row r="67" spans="2:34" s="47" customFormat="1" ht="15" x14ac:dyDescent="0.4">
      <c r="B67" s="47">
        <f>VLOOKUP(C67,Companies[],3,FALSE)</f>
        <v>30695570933</v>
      </c>
      <c r="C67" s="245" t="s">
        <v>1968</v>
      </c>
      <c r="D67" s="47" t="s">
        <v>1961</v>
      </c>
      <c r="E67" s="47" t="s">
        <v>1998</v>
      </c>
      <c r="F67" s="47" t="s">
        <v>983</v>
      </c>
      <c r="G67" s="47" t="s">
        <v>983</v>
      </c>
      <c r="I67" s="47" t="s">
        <v>997</v>
      </c>
      <c r="J67" s="282">
        <v>7822994.6399999997</v>
      </c>
      <c r="K67" s="47" t="s">
        <v>983</v>
      </c>
      <c r="R67" s="177"/>
      <c r="S67" s="177"/>
      <c r="T67" s="177"/>
      <c r="U67" s="177"/>
      <c r="V67" s="177"/>
      <c r="W67" s="177"/>
      <c r="X67" s="177"/>
      <c r="Y67" s="177"/>
      <c r="Z67" s="177"/>
      <c r="AA67" s="177"/>
      <c r="AB67" s="177"/>
      <c r="AC67" s="177"/>
      <c r="AD67" s="177"/>
      <c r="AE67" s="177"/>
      <c r="AF67" s="177"/>
      <c r="AG67" s="177"/>
      <c r="AH67" s="177"/>
    </row>
    <row r="68" spans="2:34" s="47" customFormat="1" ht="15" x14ac:dyDescent="0.4">
      <c r="B68" s="47">
        <f>VLOOKUP(C68,Companies[],3,FALSE)</f>
        <v>30711635382</v>
      </c>
      <c r="C68" s="245" t="s">
        <v>1969</v>
      </c>
      <c r="D68" s="47" t="s">
        <v>1961</v>
      </c>
      <c r="E68" s="47" t="s">
        <v>1995</v>
      </c>
      <c r="F68" s="47" t="s">
        <v>983</v>
      </c>
      <c r="G68" s="47" t="s">
        <v>983</v>
      </c>
      <c r="I68" s="47" t="s">
        <v>997</v>
      </c>
      <c r="J68" s="282">
        <v>95941974.450000003</v>
      </c>
      <c r="K68" s="47" t="s">
        <v>983</v>
      </c>
      <c r="R68" s="177"/>
      <c r="S68" s="177"/>
      <c r="T68" s="177"/>
      <c r="U68" s="177"/>
      <c r="V68" s="177"/>
      <c r="W68" s="177"/>
      <c r="X68" s="177"/>
      <c r="Y68" s="177"/>
      <c r="Z68" s="177"/>
      <c r="AA68" s="177"/>
      <c r="AB68" s="177"/>
      <c r="AC68" s="177"/>
      <c r="AD68" s="177"/>
      <c r="AE68" s="177"/>
      <c r="AF68" s="177"/>
      <c r="AG68" s="177"/>
      <c r="AH68" s="177"/>
    </row>
    <row r="69" spans="2:34" s="47" customFormat="1" ht="15" x14ac:dyDescent="0.4">
      <c r="B69" s="47">
        <f>VLOOKUP(C69,Companies[],3,FALSE)</f>
        <v>30711635382</v>
      </c>
      <c r="C69" s="245" t="s">
        <v>1969</v>
      </c>
      <c r="D69" s="47" t="s">
        <v>1961</v>
      </c>
      <c r="E69" s="47" t="s">
        <v>1996</v>
      </c>
      <c r="F69" s="47" t="s">
        <v>983</v>
      </c>
      <c r="G69" s="47" t="s">
        <v>983</v>
      </c>
      <c r="I69" s="47" t="s">
        <v>997</v>
      </c>
      <c r="J69" s="282">
        <v>53052896.489999995</v>
      </c>
      <c r="K69" s="47" t="s">
        <v>983</v>
      </c>
      <c r="R69" s="177"/>
      <c r="S69" s="177"/>
      <c r="T69" s="177"/>
      <c r="U69" s="177"/>
      <c r="V69" s="177"/>
      <c r="W69" s="177"/>
      <c r="X69" s="177"/>
      <c r="Y69" s="177"/>
      <c r="Z69" s="177"/>
      <c r="AA69" s="177"/>
      <c r="AB69" s="177"/>
      <c r="AC69" s="177"/>
      <c r="AD69" s="177"/>
      <c r="AE69" s="177"/>
      <c r="AF69" s="177"/>
      <c r="AG69" s="177"/>
      <c r="AH69" s="177"/>
    </row>
    <row r="70" spans="2:34" s="47" customFormat="1" ht="15" x14ac:dyDescent="0.4">
      <c r="B70" s="47">
        <f>VLOOKUP(C70,Companies[],3,FALSE)</f>
        <v>30711635382</v>
      </c>
      <c r="C70" s="245" t="s">
        <v>1969</v>
      </c>
      <c r="D70" s="47" t="s">
        <v>1961</v>
      </c>
      <c r="E70" s="47" t="s">
        <v>1998</v>
      </c>
      <c r="F70" s="47" t="s">
        <v>983</v>
      </c>
      <c r="G70" s="47" t="s">
        <v>983</v>
      </c>
      <c r="I70" s="47" t="s">
        <v>997</v>
      </c>
      <c r="J70" s="282">
        <v>8987966.8000000007</v>
      </c>
      <c r="K70" s="47" t="s">
        <v>983</v>
      </c>
      <c r="R70" s="177"/>
      <c r="S70" s="177"/>
      <c r="T70" s="177"/>
      <c r="U70" s="177"/>
      <c r="V70" s="177"/>
      <c r="W70" s="177"/>
      <c r="X70" s="177"/>
      <c r="Y70" s="177"/>
      <c r="Z70" s="177"/>
      <c r="AA70" s="177"/>
      <c r="AB70" s="177"/>
      <c r="AC70" s="177"/>
      <c r="AD70" s="177"/>
      <c r="AE70" s="177"/>
      <c r="AF70" s="177"/>
      <c r="AG70" s="177"/>
      <c r="AH70" s="177"/>
    </row>
    <row r="71" spans="2:34" s="47" customFormat="1" ht="15" x14ac:dyDescent="0.4">
      <c r="B71" s="47">
        <f>VLOOKUP(C71,Companies[],3,FALSE)</f>
        <v>30711635382</v>
      </c>
      <c r="C71" s="245" t="s">
        <v>1969</v>
      </c>
      <c r="D71" s="47" t="s">
        <v>1992</v>
      </c>
      <c r="E71" s="47" t="s">
        <v>1999</v>
      </c>
      <c r="F71" s="47" t="s">
        <v>983</v>
      </c>
      <c r="G71" s="47" t="s">
        <v>983</v>
      </c>
      <c r="I71" s="47" t="s">
        <v>997</v>
      </c>
      <c r="J71" s="282">
        <v>328828.49</v>
      </c>
      <c r="K71" s="47" t="s">
        <v>983</v>
      </c>
      <c r="R71" s="177"/>
      <c r="S71" s="177"/>
      <c r="T71" s="177"/>
      <c r="U71" s="177"/>
      <c r="V71" s="177"/>
      <c r="W71" s="177"/>
      <c r="X71" s="177"/>
      <c r="Y71" s="177"/>
      <c r="Z71" s="177"/>
      <c r="AA71" s="177"/>
      <c r="AB71" s="177"/>
      <c r="AC71" s="177"/>
      <c r="AD71" s="177"/>
      <c r="AE71" s="177"/>
      <c r="AF71" s="177"/>
      <c r="AG71" s="177"/>
      <c r="AH71" s="177"/>
    </row>
    <row r="72" spans="2:34" s="47" customFormat="1" ht="15" x14ac:dyDescent="0.4">
      <c r="B72" s="47">
        <f>VLOOKUP(C72,Companies[],3,FALSE)</f>
        <v>30658473499</v>
      </c>
      <c r="C72" s="245" t="s">
        <v>2084</v>
      </c>
      <c r="D72" s="47" t="s">
        <v>1961</v>
      </c>
      <c r="E72" s="47" t="s">
        <v>1994</v>
      </c>
      <c r="F72" s="47" t="s">
        <v>983</v>
      </c>
      <c r="G72" s="47" t="s">
        <v>983</v>
      </c>
      <c r="I72" s="47" t="s">
        <v>997</v>
      </c>
      <c r="J72" s="282">
        <v>37342736.089999996</v>
      </c>
      <c r="K72" s="47" t="s">
        <v>983</v>
      </c>
      <c r="R72" s="177"/>
      <c r="S72" s="177"/>
      <c r="T72" s="177"/>
      <c r="U72" s="177"/>
      <c r="V72" s="177"/>
      <c r="W72" s="177"/>
      <c r="X72" s="177"/>
      <c r="Y72" s="177"/>
      <c r="Z72" s="177"/>
      <c r="AA72" s="177"/>
      <c r="AB72" s="177"/>
      <c r="AC72" s="177"/>
      <c r="AD72" s="177"/>
      <c r="AE72" s="177"/>
      <c r="AF72" s="177"/>
      <c r="AG72" s="177"/>
      <c r="AH72" s="177"/>
    </row>
    <row r="73" spans="2:34" s="47" customFormat="1" ht="15" x14ac:dyDescent="0.4">
      <c r="B73" s="47">
        <f>VLOOKUP(C73,Companies[],3,FALSE)</f>
        <v>30658473499</v>
      </c>
      <c r="C73" s="245" t="s">
        <v>2084</v>
      </c>
      <c r="D73" s="47" t="s">
        <v>1961</v>
      </c>
      <c r="E73" s="47" t="s">
        <v>1995</v>
      </c>
      <c r="F73" s="47" t="s">
        <v>983</v>
      </c>
      <c r="G73" s="47" t="s">
        <v>983</v>
      </c>
      <c r="I73" s="47" t="s">
        <v>997</v>
      </c>
      <c r="J73" s="282">
        <v>18708095.559999999</v>
      </c>
      <c r="K73" s="47" t="s">
        <v>983</v>
      </c>
      <c r="R73" s="177"/>
      <c r="S73" s="177"/>
      <c r="T73" s="177"/>
      <c r="U73" s="177"/>
      <c r="V73" s="177"/>
      <c r="W73" s="177"/>
      <c r="X73" s="177"/>
      <c r="Y73" s="177"/>
      <c r="Z73" s="177"/>
      <c r="AA73" s="177"/>
      <c r="AB73" s="177"/>
      <c r="AC73" s="177"/>
      <c r="AD73" s="177"/>
      <c r="AE73" s="177"/>
      <c r="AF73" s="177"/>
      <c r="AG73" s="177"/>
      <c r="AH73" s="177"/>
    </row>
    <row r="74" spans="2:34" s="47" customFormat="1" ht="15" x14ac:dyDescent="0.4">
      <c r="B74" s="47">
        <f>VLOOKUP(C74,Companies[],3,FALSE)</f>
        <v>30658473499</v>
      </c>
      <c r="C74" s="245" t="s">
        <v>2084</v>
      </c>
      <c r="D74" s="47" t="s">
        <v>1961</v>
      </c>
      <c r="E74" s="47" t="s">
        <v>1988</v>
      </c>
      <c r="F74" s="47" t="s">
        <v>983</v>
      </c>
      <c r="G74" s="47" t="s">
        <v>983</v>
      </c>
      <c r="I74" s="47" t="s">
        <v>997</v>
      </c>
      <c r="J74" s="282">
        <v>142611718.57331795</v>
      </c>
      <c r="K74" s="47" t="s">
        <v>983</v>
      </c>
      <c r="R74" s="177"/>
      <c r="S74" s="177"/>
      <c r="T74" s="177"/>
      <c r="U74" s="177"/>
      <c r="V74" s="177"/>
      <c r="W74" s="177"/>
      <c r="X74" s="177"/>
      <c r="Y74" s="177"/>
      <c r="Z74" s="177"/>
      <c r="AA74" s="177"/>
      <c r="AB74" s="177"/>
      <c r="AC74" s="177"/>
      <c r="AD74" s="177"/>
      <c r="AE74" s="177"/>
      <c r="AF74" s="177"/>
      <c r="AG74" s="177"/>
      <c r="AH74" s="177"/>
    </row>
    <row r="75" spans="2:34" s="47" customFormat="1" ht="15" x14ac:dyDescent="0.4">
      <c r="B75" s="263">
        <f>VLOOKUP(C75,Companies[],3,FALSE)</f>
        <v>30618725320</v>
      </c>
      <c r="C75" s="245" t="s">
        <v>1970</v>
      </c>
      <c r="D75" s="47" t="s">
        <v>1961</v>
      </c>
      <c r="E75" s="245" t="s">
        <v>1988</v>
      </c>
      <c r="F75" s="47" t="s">
        <v>983</v>
      </c>
      <c r="G75" s="47" t="s">
        <v>983</v>
      </c>
      <c r="H75" s="245"/>
      <c r="I75" s="47" t="s">
        <v>997</v>
      </c>
      <c r="J75" s="267">
        <v>1626630437.02</v>
      </c>
      <c r="K75" s="47" t="s">
        <v>983</v>
      </c>
      <c r="L75" s="245"/>
      <c r="M75" s="245"/>
      <c r="N75" s="245"/>
      <c r="R75" s="177"/>
      <c r="S75" s="177"/>
      <c r="T75" s="177"/>
      <c r="U75" s="177"/>
      <c r="V75" s="177"/>
      <c r="W75" s="177"/>
      <c r="X75" s="177"/>
      <c r="Y75" s="177"/>
      <c r="Z75" s="177"/>
      <c r="AA75" s="177"/>
      <c r="AB75" s="177"/>
      <c r="AC75" s="177"/>
      <c r="AD75" s="177"/>
      <c r="AE75" s="177"/>
      <c r="AF75" s="177"/>
      <c r="AG75" s="177"/>
      <c r="AH75" s="177"/>
    </row>
    <row r="76" spans="2:34" s="47" customFormat="1" ht="15" x14ac:dyDescent="0.4">
      <c r="B76" s="263">
        <f>VLOOKUP(C76,Companies[],3,FALSE)</f>
        <v>30618725320</v>
      </c>
      <c r="C76" s="245" t="s">
        <v>1970</v>
      </c>
      <c r="D76" s="47" t="s">
        <v>1961</v>
      </c>
      <c r="E76" s="245" t="s">
        <v>1997</v>
      </c>
      <c r="F76" s="47" t="s">
        <v>983</v>
      </c>
      <c r="G76" s="47" t="s">
        <v>983</v>
      </c>
      <c r="H76" s="245"/>
      <c r="I76" s="47" t="s">
        <v>997</v>
      </c>
      <c r="J76" s="267">
        <v>517167707.13</v>
      </c>
      <c r="K76" s="47" t="s">
        <v>983</v>
      </c>
      <c r="L76" s="245"/>
      <c r="M76" s="245"/>
      <c r="N76" s="245"/>
      <c r="R76" s="177"/>
      <c r="S76" s="177"/>
      <c r="T76" s="177"/>
      <c r="U76" s="177"/>
      <c r="V76" s="177"/>
      <c r="W76" s="177"/>
      <c r="X76" s="177"/>
      <c r="Y76" s="177"/>
      <c r="Z76" s="177"/>
      <c r="AA76" s="177"/>
      <c r="AB76" s="177"/>
      <c r="AC76" s="177"/>
      <c r="AD76" s="177"/>
      <c r="AE76" s="177"/>
      <c r="AF76" s="177"/>
      <c r="AG76" s="177"/>
      <c r="AH76" s="177"/>
    </row>
    <row r="77" spans="2:34" s="47" customFormat="1" ht="15" x14ac:dyDescent="0.4">
      <c r="B77" s="263">
        <f>VLOOKUP(C77,Companies[],3,FALSE)</f>
        <v>30618725320</v>
      </c>
      <c r="C77" s="245" t="s">
        <v>1970</v>
      </c>
      <c r="D77" s="47" t="s">
        <v>1961</v>
      </c>
      <c r="E77" s="245" t="s">
        <v>1996</v>
      </c>
      <c r="F77" s="47" t="s">
        <v>983</v>
      </c>
      <c r="G77" s="47" t="s">
        <v>983</v>
      </c>
      <c r="H77" s="245"/>
      <c r="I77" s="47" t="s">
        <v>997</v>
      </c>
      <c r="J77" s="267">
        <v>288265736.60000002</v>
      </c>
      <c r="K77" s="47" t="s">
        <v>983</v>
      </c>
      <c r="L77" s="245"/>
      <c r="M77" s="245"/>
      <c r="N77" s="245"/>
      <c r="R77" s="177"/>
      <c r="S77" s="177"/>
      <c r="T77" s="177"/>
      <c r="U77" s="177"/>
      <c r="V77" s="177"/>
      <c r="W77" s="177"/>
      <c r="X77" s="177"/>
      <c r="Y77" s="177"/>
      <c r="Z77" s="177"/>
      <c r="AA77" s="177"/>
      <c r="AB77" s="177"/>
      <c r="AC77" s="177"/>
      <c r="AD77" s="177"/>
      <c r="AE77" s="177"/>
      <c r="AF77" s="177"/>
      <c r="AG77" s="177"/>
      <c r="AH77" s="177"/>
    </row>
    <row r="78" spans="2:34" s="47" customFormat="1" ht="15" x14ac:dyDescent="0.4">
      <c r="B78" s="263">
        <f>VLOOKUP(C78,Companies[],3,FALSE)</f>
        <v>30618725320</v>
      </c>
      <c r="C78" s="245" t="s">
        <v>1970</v>
      </c>
      <c r="D78" s="47" t="s">
        <v>1961</v>
      </c>
      <c r="E78" s="245" t="s">
        <v>1998</v>
      </c>
      <c r="F78" s="47" t="s">
        <v>983</v>
      </c>
      <c r="G78" s="47" t="s">
        <v>983</v>
      </c>
      <c r="H78" s="245"/>
      <c r="I78" s="47" t="s">
        <v>997</v>
      </c>
      <c r="J78" s="267">
        <v>179707955.17000002</v>
      </c>
      <c r="K78" s="47" t="s">
        <v>983</v>
      </c>
      <c r="L78" s="245"/>
      <c r="M78" s="245"/>
      <c r="N78" s="245"/>
      <c r="R78" s="177"/>
      <c r="S78" s="177"/>
      <c r="T78" s="177"/>
      <c r="U78" s="177"/>
      <c r="V78" s="177"/>
      <c r="W78" s="177"/>
      <c r="X78" s="177"/>
      <c r="Y78" s="177"/>
      <c r="Z78" s="177"/>
      <c r="AA78" s="177"/>
      <c r="AB78" s="177"/>
      <c r="AC78" s="177"/>
      <c r="AD78" s="177"/>
      <c r="AE78" s="177"/>
      <c r="AF78" s="177"/>
      <c r="AG78" s="177"/>
      <c r="AH78" s="177"/>
    </row>
    <row r="79" spans="2:34" s="47" customFormat="1" ht="15" x14ac:dyDescent="0.4">
      <c r="B79" s="263">
        <f>VLOOKUP(C79,Companies[],3,FALSE)</f>
        <v>30618725320</v>
      </c>
      <c r="C79" s="245" t="s">
        <v>1970</v>
      </c>
      <c r="D79" s="47" t="s">
        <v>1992</v>
      </c>
      <c r="E79" s="245" t="s">
        <v>1999</v>
      </c>
      <c r="F79" s="47" t="s">
        <v>983</v>
      </c>
      <c r="G79" s="47" t="s">
        <v>983</v>
      </c>
      <c r="H79" s="245"/>
      <c r="I79" s="47" t="s">
        <v>997</v>
      </c>
      <c r="J79" s="267">
        <v>66662.899999999994</v>
      </c>
      <c r="K79" s="47" t="s">
        <v>983</v>
      </c>
      <c r="L79" s="245"/>
      <c r="M79" s="245"/>
      <c r="N79" s="245"/>
      <c r="R79" s="177"/>
      <c r="S79" s="177"/>
      <c r="T79" s="177"/>
      <c r="U79" s="177"/>
      <c r="V79" s="177"/>
      <c r="W79" s="177"/>
      <c r="X79" s="177"/>
      <c r="Y79" s="177"/>
      <c r="Z79" s="177"/>
      <c r="AA79" s="177"/>
      <c r="AB79" s="177"/>
      <c r="AC79" s="177"/>
      <c r="AD79" s="177"/>
      <c r="AE79" s="177"/>
      <c r="AF79" s="177"/>
      <c r="AG79" s="177"/>
      <c r="AH79" s="177"/>
    </row>
    <row r="80" spans="2:34" s="47" customFormat="1" ht="15" x14ac:dyDescent="0.4">
      <c r="B80" s="263">
        <f>VLOOKUP(C80,Companies[],3,FALSE)</f>
        <v>30500544844</v>
      </c>
      <c r="C80" s="245" t="s">
        <v>1971</v>
      </c>
      <c r="D80" s="47" t="s">
        <v>1961</v>
      </c>
      <c r="E80" s="245" t="s">
        <v>1988</v>
      </c>
      <c r="F80" s="47" t="s">
        <v>983</v>
      </c>
      <c r="G80" s="47" t="s">
        <v>983</v>
      </c>
      <c r="H80" s="245"/>
      <c r="I80" s="47" t="s">
        <v>997</v>
      </c>
      <c r="J80" s="267">
        <v>189641686.96000001</v>
      </c>
      <c r="K80" s="47" t="s">
        <v>983</v>
      </c>
      <c r="L80" s="245"/>
      <c r="M80" s="245"/>
      <c r="N80" s="245"/>
      <c r="R80" s="177"/>
      <c r="S80" s="177"/>
      <c r="T80" s="177"/>
      <c r="U80" s="177"/>
      <c r="V80" s="177"/>
      <c r="W80" s="177"/>
      <c r="X80" s="177"/>
      <c r="Y80" s="177"/>
      <c r="Z80" s="177"/>
      <c r="AA80" s="177"/>
      <c r="AB80" s="177"/>
      <c r="AC80" s="177"/>
      <c r="AD80" s="177"/>
      <c r="AE80" s="177"/>
      <c r="AF80" s="177"/>
      <c r="AG80" s="177"/>
      <c r="AH80" s="177"/>
    </row>
    <row r="81" spans="2:34" s="47" customFormat="1" ht="15" x14ac:dyDescent="0.4">
      <c r="B81" s="263">
        <f>VLOOKUP(C81,Companies[],3,FALSE)</f>
        <v>30500544844</v>
      </c>
      <c r="C81" s="245" t="s">
        <v>1971</v>
      </c>
      <c r="D81" s="47" t="s">
        <v>1961</v>
      </c>
      <c r="E81" s="245" t="s">
        <v>1997</v>
      </c>
      <c r="F81" s="47" t="s">
        <v>983</v>
      </c>
      <c r="G81" s="47" t="s">
        <v>983</v>
      </c>
      <c r="H81" s="245"/>
      <c r="I81" s="47" t="s">
        <v>997</v>
      </c>
      <c r="J81" s="267">
        <v>64216676.390000001</v>
      </c>
      <c r="K81" s="47" t="s">
        <v>983</v>
      </c>
      <c r="L81" s="245"/>
      <c r="M81" s="245"/>
      <c r="N81" s="245"/>
      <c r="R81" s="177"/>
      <c r="S81" s="177"/>
      <c r="T81" s="177"/>
      <c r="U81" s="177"/>
      <c r="V81" s="177"/>
      <c r="W81" s="177"/>
      <c r="X81" s="177"/>
      <c r="Y81" s="177"/>
      <c r="Z81" s="177"/>
      <c r="AA81" s="177"/>
      <c r="AB81" s="177"/>
      <c r="AC81" s="177"/>
      <c r="AD81" s="177"/>
      <c r="AE81" s="177"/>
      <c r="AF81" s="177"/>
      <c r="AG81" s="177"/>
      <c r="AH81" s="177"/>
    </row>
    <row r="82" spans="2:34" s="47" customFormat="1" ht="15" x14ac:dyDescent="0.4">
      <c r="B82" s="263">
        <f>VLOOKUP(C82,Companies[],3,FALSE)</f>
        <v>30500544844</v>
      </c>
      <c r="C82" s="245" t="s">
        <v>1971</v>
      </c>
      <c r="D82" s="47" t="s">
        <v>1961</v>
      </c>
      <c r="E82" s="245" t="s">
        <v>1996</v>
      </c>
      <c r="F82" s="47" t="s">
        <v>983</v>
      </c>
      <c r="G82" s="47" t="s">
        <v>983</v>
      </c>
      <c r="H82" s="245"/>
      <c r="I82" s="47" t="s">
        <v>997</v>
      </c>
      <c r="J82" s="267">
        <v>92226811.550000012</v>
      </c>
      <c r="K82" s="47" t="s">
        <v>983</v>
      </c>
      <c r="L82" s="245"/>
      <c r="M82" s="245"/>
      <c r="N82" s="245"/>
      <c r="R82" s="177"/>
      <c r="S82" s="177"/>
      <c r="T82" s="177"/>
      <c r="U82" s="177"/>
      <c r="V82" s="177"/>
      <c r="W82" s="177"/>
      <c r="X82" s="177"/>
      <c r="Y82" s="177"/>
      <c r="Z82" s="177"/>
      <c r="AA82" s="177"/>
      <c r="AB82" s="177"/>
      <c r="AC82" s="177"/>
      <c r="AD82" s="177"/>
      <c r="AE82" s="177"/>
      <c r="AF82" s="177"/>
      <c r="AG82" s="177"/>
      <c r="AH82" s="177"/>
    </row>
    <row r="83" spans="2:34" s="47" customFormat="1" ht="15" x14ac:dyDescent="0.4">
      <c r="B83" s="263">
        <f>VLOOKUP(C83,Companies[],3,FALSE)</f>
        <v>30500544844</v>
      </c>
      <c r="C83" s="245" t="s">
        <v>1971</v>
      </c>
      <c r="D83" s="47" t="s">
        <v>1961</v>
      </c>
      <c r="E83" s="245" t="s">
        <v>1998</v>
      </c>
      <c r="F83" s="47" t="s">
        <v>983</v>
      </c>
      <c r="G83" s="47" t="s">
        <v>983</v>
      </c>
      <c r="H83" s="245"/>
      <c r="I83" s="47" t="s">
        <v>997</v>
      </c>
      <c r="J83" s="267">
        <v>67233709.459999993</v>
      </c>
      <c r="K83" s="47" t="s">
        <v>983</v>
      </c>
      <c r="L83" s="245"/>
      <c r="M83" s="245"/>
      <c r="N83" s="245"/>
      <c r="R83" s="177"/>
      <c r="S83" s="177"/>
      <c r="T83" s="177"/>
      <c r="U83" s="177"/>
      <c r="V83" s="177"/>
      <c r="W83" s="177"/>
      <c r="X83" s="177"/>
      <c r="Y83" s="177"/>
      <c r="Z83" s="177"/>
      <c r="AA83" s="177"/>
      <c r="AB83" s="177"/>
      <c r="AC83" s="177"/>
      <c r="AD83" s="177"/>
      <c r="AE83" s="177"/>
      <c r="AF83" s="177"/>
      <c r="AG83" s="177"/>
      <c r="AH83" s="177"/>
    </row>
    <row r="84" spans="2:34" s="47" customFormat="1" ht="15" x14ac:dyDescent="0.4">
      <c r="B84" s="263">
        <f>VLOOKUP(C84,Companies[],3,FALSE)</f>
        <v>30500544844</v>
      </c>
      <c r="C84" s="245" t="s">
        <v>1971</v>
      </c>
      <c r="D84" s="47" t="s">
        <v>1961</v>
      </c>
      <c r="E84" s="245" t="s">
        <v>1995</v>
      </c>
      <c r="F84" s="47" t="s">
        <v>983</v>
      </c>
      <c r="G84" s="47" t="s">
        <v>983</v>
      </c>
      <c r="H84" s="245"/>
      <c r="I84" s="47" t="s">
        <v>997</v>
      </c>
      <c r="J84" s="267">
        <v>12498872.945</v>
      </c>
      <c r="K84" s="47" t="s">
        <v>983</v>
      </c>
      <c r="L84" s="245"/>
      <c r="M84" s="245"/>
      <c r="N84" s="245"/>
      <c r="R84" s="177"/>
      <c r="S84" s="177"/>
      <c r="T84" s="177"/>
      <c r="U84" s="177"/>
      <c r="V84" s="177"/>
      <c r="W84" s="177"/>
      <c r="X84" s="177"/>
      <c r="Y84" s="177"/>
      <c r="Z84" s="177"/>
      <c r="AA84" s="177"/>
      <c r="AB84" s="177"/>
      <c r="AC84" s="177"/>
      <c r="AD84" s="177"/>
      <c r="AE84" s="177"/>
      <c r="AF84" s="177"/>
      <c r="AG84" s="177"/>
      <c r="AH84" s="177"/>
    </row>
    <row r="85" spans="2:34" s="47" customFormat="1" ht="15" x14ac:dyDescent="0.4">
      <c r="B85" s="263">
        <f>VLOOKUP(C85,Companies[],3,FALSE)</f>
        <v>30708380829</v>
      </c>
      <c r="C85" s="245" t="s">
        <v>1972</v>
      </c>
      <c r="D85" s="47" t="s">
        <v>1961</v>
      </c>
      <c r="E85" s="245" t="s">
        <v>1997</v>
      </c>
      <c r="F85" s="47" t="s">
        <v>983</v>
      </c>
      <c r="G85" s="47" t="s">
        <v>983</v>
      </c>
      <c r="H85" s="245"/>
      <c r="I85" s="47" t="s">
        <v>997</v>
      </c>
      <c r="J85" s="283">
        <v>323735644.74000001</v>
      </c>
      <c r="K85" s="47" t="s">
        <v>983</v>
      </c>
      <c r="L85" s="245"/>
      <c r="M85" s="245"/>
      <c r="N85" s="245"/>
      <c r="R85" s="177"/>
      <c r="S85" s="177"/>
      <c r="T85" s="177"/>
      <c r="U85" s="177"/>
      <c r="V85" s="177"/>
      <c r="W85" s="177"/>
      <c r="X85" s="177"/>
      <c r="Y85" s="177"/>
      <c r="Z85" s="177"/>
      <c r="AA85" s="177"/>
      <c r="AB85" s="177"/>
      <c r="AC85" s="177"/>
      <c r="AD85" s="177"/>
      <c r="AE85" s="177"/>
      <c r="AF85" s="177"/>
      <c r="AG85" s="177"/>
      <c r="AH85" s="177"/>
    </row>
    <row r="86" spans="2:34" s="47" customFormat="1" ht="15" x14ac:dyDescent="0.4">
      <c r="B86" s="263">
        <f>VLOOKUP(C86,Companies[],3,FALSE)</f>
        <v>30708380829</v>
      </c>
      <c r="C86" s="245" t="s">
        <v>1972</v>
      </c>
      <c r="D86" s="47" t="s">
        <v>1961</v>
      </c>
      <c r="E86" s="245" t="s">
        <v>1996</v>
      </c>
      <c r="F86" s="47" t="s">
        <v>983</v>
      </c>
      <c r="G86" s="47" t="s">
        <v>983</v>
      </c>
      <c r="H86" s="245"/>
      <c r="I86" s="47" t="s">
        <v>997</v>
      </c>
      <c r="J86" s="283">
        <v>69553902.159999996</v>
      </c>
      <c r="K86" s="47" t="s">
        <v>983</v>
      </c>
      <c r="L86" s="245"/>
      <c r="M86" s="245"/>
      <c r="N86" s="245"/>
      <c r="R86" s="177"/>
      <c r="S86" s="177"/>
      <c r="T86" s="177"/>
      <c r="U86" s="177"/>
      <c r="V86" s="177"/>
      <c r="W86" s="177"/>
      <c r="X86" s="177"/>
      <c r="Y86" s="177"/>
      <c r="Z86" s="177"/>
      <c r="AA86" s="177"/>
      <c r="AB86" s="177"/>
      <c r="AC86" s="177"/>
      <c r="AD86" s="177"/>
      <c r="AE86" s="177"/>
      <c r="AF86" s="177"/>
      <c r="AG86" s="177"/>
      <c r="AH86" s="177"/>
    </row>
    <row r="87" spans="2:34" s="47" customFormat="1" ht="15" x14ac:dyDescent="0.4">
      <c r="B87" s="263">
        <f>VLOOKUP(C87,Companies[],3,FALSE)</f>
        <v>30708380829</v>
      </c>
      <c r="C87" s="245" t="s">
        <v>1972</v>
      </c>
      <c r="D87" s="47" t="s">
        <v>1961</v>
      </c>
      <c r="E87" s="245" t="s">
        <v>1998</v>
      </c>
      <c r="F87" s="47" t="s">
        <v>983</v>
      </c>
      <c r="G87" s="47" t="s">
        <v>983</v>
      </c>
      <c r="H87" s="245"/>
      <c r="I87" s="47" t="s">
        <v>997</v>
      </c>
      <c r="J87" s="283">
        <v>45262872.899999999</v>
      </c>
      <c r="K87" s="47" t="s">
        <v>983</v>
      </c>
      <c r="L87" s="245"/>
      <c r="M87" s="245"/>
      <c r="N87" s="245"/>
      <c r="R87" s="177"/>
      <c r="S87" s="177"/>
      <c r="T87" s="177"/>
      <c r="U87" s="177"/>
      <c r="V87" s="177"/>
      <c r="W87" s="177"/>
      <c r="X87" s="177"/>
      <c r="Y87" s="177"/>
      <c r="Z87" s="177"/>
      <c r="AA87" s="177"/>
      <c r="AB87" s="177"/>
      <c r="AC87" s="177"/>
      <c r="AD87" s="177"/>
      <c r="AE87" s="177"/>
      <c r="AF87" s="177"/>
      <c r="AG87" s="177"/>
      <c r="AH87" s="177"/>
    </row>
    <row r="88" spans="2:34" s="47" customFormat="1" ht="15" x14ac:dyDescent="0.4">
      <c r="B88" s="263">
        <f>VLOOKUP(C88,Companies[],3,FALSE)</f>
        <v>30708380829</v>
      </c>
      <c r="C88" s="245" t="s">
        <v>1972</v>
      </c>
      <c r="D88" s="47" t="s">
        <v>1961</v>
      </c>
      <c r="E88" s="245" t="s">
        <v>1995</v>
      </c>
      <c r="F88" s="47" t="s">
        <v>983</v>
      </c>
      <c r="G88" s="47" t="s">
        <v>983</v>
      </c>
      <c r="H88" s="245"/>
      <c r="I88" s="47" t="s">
        <v>997</v>
      </c>
      <c r="J88" s="283">
        <v>54029626.810000002</v>
      </c>
      <c r="K88" s="47" t="s">
        <v>983</v>
      </c>
      <c r="L88" s="245"/>
      <c r="M88" s="245"/>
      <c r="N88" s="245"/>
      <c r="R88" s="177"/>
      <c r="S88" s="177"/>
      <c r="T88" s="177"/>
      <c r="U88" s="177"/>
      <c r="V88" s="177"/>
      <c r="W88" s="177"/>
      <c r="X88" s="177"/>
      <c r="Y88" s="177"/>
      <c r="Z88" s="177"/>
      <c r="AA88" s="177"/>
      <c r="AB88" s="177"/>
      <c r="AC88" s="177"/>
      <c r="AD88" s="177"/>
      <c r="AE88" s="177"/>
      <c r="AF88" s="177"/>
      <c r="AG88" s="177"/>
      <c r="AH88" s="177"/>
    </row>
    <row r="89" spans="2:34" s="47" customFormat="1" ht="15" x14ac:dyDescent="0.4">
      <c r="B89" s="263">
        <f>VLOOKUP(C89,Companies[],3,FALSE)</f>
        <v>30708380829</v>
      </c>
      <c r="C89" s="245" t="s">
        <v>1972</v>
      </c>
      <c r="D89" s="47" t="s">
        <v>1992</v>
      </c>
      <c r="E89" s="245" t="s">
        <v>1999</v>
      </c>
      <c r="F89" s="47" t="s">
        <v>983</v>
      </c>
      <c r="G89" s="47" t="s">
        <v>983</v>
      </c>
      <c r="H89" s="245"/>
      <c r="I89" s="47" t="s">
        <v>997</v>
      </c>
      <c r="J89" s="283">
        <v>134494</v>
      </c>
      <c r="K89" s="47" t="s">
        <v>983</v>
      </c>
      <c r="L89" s="245"/>
      <c r="M89" s="245"/>
      <c r="N89" s="245"/>
      <c r="R89" s="177"/>
      <c r="S89" s="177"/>
      <c r="T89" s="177"/>
      <c r="U89" s="177"/>
      <c r="V89" s="177"/>
      <c r="W89" s="177"/>
      <c r="X89" s="177"/>
      <c r="Y89" s="177"/>
      <c r="Z89" s="177"/>
      <c r="AA89" s="177"/>
      <c r="AB89" s="177"/>
      <c r="AC89" s="177"/>
      <c r="AD89" s="177"/>
      <c r="AE89" s="177"/>
      <c r="AF89" s="177"/>
      <c r="AG89" s="177"/>
      <c r="AH89" s="177"/>
    </row>
    <row r="90" spans="2:34" s="47" customFormat="1" ht="15" x14ac:dyDescent="0.4">
      <c r="B90" s="263">
        <f>VLOOKUP(C90,Companies[],3,FALSE)</f>
        <v>30679893064</v>
      </c>
      <c r="C90" s="245" t="s">
        <v>1973</v>
      </c>
      <c r="D90" s="47" t="s">
        <v>1961</v>
      </c>
      <c r="E90" s="245" t="s">
        <v>1997</v>
      </c>
      <c r="F90" s="47" t="s">
        <v>983</v>
      </c>
      <c r="G90" s="47" t="s">
        <v>983</v>
      </c>
      <c r="H90" s="245"/>
      <c r="I90" s="47" t="s">
        <v>997</v>
      </c>
      <c r="J90" s="283">
        <v>189282045.02999997</v>
      </c>
      <c r="K90" s="47" t="s">
        <v>983</v>
      </c>
      <c r="L90" s="245"/>
      <c r="M90" s="245"/>
      <c r="N90" s="245"/>
      <c r="R90" s="177"/>
      <c r="S90" s="177"/>
      <c r="T90" s="177"/>
      <c r="U90" s="177"/>
      <c r="V90" s="177"/>
      <c r="W90" s="177"/>
      <c r="X90" s="177"/>
      <c r="Y90" s="177"/>
      <c r="Z90" s="177"/>
      <c r="AA90" s="177"/>
      <c r="AB90" s="177"/>
      <c r="AC90" s="177"/>
      <c r="AD90" s="177"/>
      <c r="AE90" s="177"/>
      <c r="AF90" s="177"/>
      <c r="AG90" s="177"/>
      <c r="AH90" s="177"/>
    </row>
    <row r="91" spans="2:34" s="47" customFormat="1" ht="15" x14ac:dyDescent="0.4">
      <c r="B91" s="263">
        <f>VLOOKUP(C91,Companies[],3,FALSE)</f>
        <v>30679893064</v>
      </c>
      <c r="C91" s="245" t="s">
        <v>1973</v>
      </c>
      <c r="D91" s="47" t="s">
        <v>1961</v>
      </c>
      <c r="E91" s="245" t="s">
        <v>1996</v>
      </c>
      <c r="F91" s="47" t="s">
        <v>983</v>
      </c>
      <c r="G91" s="47" t="s">
        <v>983</v>
      </c>
      <c r="H91" s="245"/>
      <c r="I91" s="47" t="s">
        <v>997</v>
      </c>
      <c r="J91" s="283">
        <v>49954277.400000006</v>
      </c>
      <c r="K91" s="47" t="s">
        <v>983</v>
      </c>
      <c r="L91" s="245"/>
      <c r="M91" s="245"/>
      <c r="N91" s="245"/>
      <c r="R91" s="177"/>
      <c r="S91" s="177"/>
      <c r="T91" s="177"/>
      <c r="U91" s="177"/>
      <c r="V91" s="177"/>
      <c r="W91" s="177"/>
      <c r="X91" s="177"/>
      <c r="Y91" s="177"/>
      <c r="Z91" s="177"/>
      <c r="AA91" s="177"/>
      <c r="AB91" s="177"/>
      <c r="AC91" s="177"/>
      <c r="AD91" s="177"/>
      <c r="AE91" s="177"/>
      <c r="AF91" s="177"/>
      <c r="AG91" s="177"/>
      <c r="AH91" s="177"/>
    </row>
    <row r="92" spans="2:34" s="47" customFormat="1" ht="15" x14ac:dyDescent="0.4">
      <c r="B92" s="263">
        <f>VLOOKUP(C92,Companies[],3,FALSE)</f>
        <v>30679893064</v>
      </c>
      <c r="C92" s="245" t="s">
        <v>1973</v>
      </c>
      <c r="D92" s="47" t="s">
        <v>1961</v>
      </c>
      <c r="E92" s="245" t="s">
        <v>1998</v>
      </c>
      <c r="F92" s="47" t="s">
        <v>983</v>
      </c>
      <c r="G92" s="47" t="s">
        <v>983</v>
      </c>
      <c r="H92" s="245"/>
      <c r="I92" s="47" t="s">
        <v>997</v>
      </c>
      <c r="J92" s="283">
        <v>35404147.669999994</v>
      </c>
      <c r="K92" s="47" t="s">
        <v>983</v>
      </c>
      <c r="L92" s="245"/>
      <c r="M92" s="245"/>
      <c r="N92" s="245"/>
      <c r="R92" s="177"/>
      <c r="S92" s="177"/>
      <c r="T92" s="177"/>
      <c r="U92" s="177"/>
      <c r="V92" s="177"/>
      <c r="W92" s="177"/>
      <c r="X92" s="177"/>
      <c r="Y92" s="177"/>
      <c r="Z92" s="177"/>
      <c r="AA92" s="177"/>
      <c r="AB92" s="177"/>
      <c r="AC92" s="177"/>
      <c r="AD92" s="177"/>
      <c r="AE92" s="177"/>
      <c r="AF92" s="177"/>
      <c r="AG92" s="177"/>
      <c r="AH92" s="177"/>
    </row>
    <row r="93" spans="2:34" s="47" customFormat="1" ht="15" x14ac:dyDescent="0.4">
      <c r="B93" s="263">
        <f>VLOOKUP(C93,Companies[],3,FALSE)</f>
        <v>30679893064</v>
      </c>
      <c r="C93" s="245" t="s">
        <v>1973</v>
      </c>
      <c r="D93" s="47" t="s">
        <v>1961</v>
      </c>
      <c r="E93" s="245" t="s">
        <v>1995</v>
      </c>
      <c r="F93" s="47" t="s">
        <v>983</v>
      </c>
      <c r="G93" s="47" t="s">
        <v>983</v>
      </c>
      <c r="H93" s="245"/>
      <c r="I93" s="47" t="s">
        <v>997</v>
      </c>
      <c r="J93" s="283">
        <v>3809690.9166999995</v>
      </c>
      <c r="K93" s="47" t="s">
        <v>983</v>
      </c>
      <c r="L93" s="245"/>
      <c r="M93" s="245"/>
      <c r="N93" s="245"/>
      <c r="R93" s="177"/>
      <c r="S93" s="177"/>
      <c r="T93" s="177"/>
      <c r="U93" s="177"/>
      <c r="V93" s="177"/>
      <c r="W93" s="177"/>
      <c r="X93" s="177"/>
      <c r="Y93" s="177"/>
      <c r="Z93" s="177"/>
      <c r="AA93" s="177"/>
      <c r="AB93" s="177"/>
      <c r="AC93" s="177"/>
      <c r="AD93" s="177"/>
      <c r="AE93" s="177"/>
      <c r="AF93" s="177"/>
      <c r="AG93" s="177"/>
      <c r="AH93" s="177"/>
    </row>
    <row r="94" spans="2:34" s="47" customFormat="1" ht="15" x14ac:dyDescent="0.4">
      <c r="B94" s="263">
        <f>VLOOKUP(C94,Companies[],3,FALSE)</f>
        <v>30677262466</v>
      </c>
      <c r="C94" s="245" t="s">
        <v>1974</v>
      </c>
      <c r="D94" s="47" t="s">
        <v>1961</v>
      </c>
      <c r="E94" s="245" t="s">
        <v>1997</v>
      </c>
      <c r="F94" s="47" t="s">
        <v>983</v>
      </c>
      <c r="G94" s="47" t="s">
        <v>983</v>
      </c>
      <c r="H94" s="245"/>
      <c r="I94" s="47" t="s">
        <v>997</v>
      </c>
      <c r="J94" s="283">
        <v>135354990</v>
      </c>
      <c r="K94" s="47" t="s">
        <v>983</v>
      </c>
      <c r="L94" s="245"/>
      <c r="M94" s="245"/>
      <c r="N94" s="245"/>
      <c r="R94" s="177"/>
      <c r="S94" s="177"/>
      <c r="T94" s="177"/>
      <c r="U94" s="177"/>
      <c r="V94" s="177"/>
      <c r="W94" s="177"/>
      <c r="X94" s="177"/>
      <c r="Y94" s="177"/>
      <c r="Z94" s="177"/>
      <c r="AA94" s="177"/>
      <c r="AB94" s="177"/>
      <c r="AC94" s="177"/>
      <c r="AD94" s="177"/>
      <c r="AE94" s="177"/>
      <c r="AF94" s="177"/>
      <c r="AG94" s="177"/>
      <c r="AH94" s="177"/>
    </row>
    <row r="95" spans="2:34" s="47" customFormat="1" ht="15" x14ac:dyDescent="0.4">
      <c r="B95" s="263">
        <f>VLOOKUP(C95,Companies[],3,FALSE)</f>
        <v>30677262466</v>
      </c>
      <c r="C95" s="245" t="s">
        <v>1974</v>
      </c>
      <c r="D95" s="47" t="s">
        <v>1961</v>
      </c>
      <c r="E95" s="245" t="s">
        <v>1996</v>
      </c>
      <c r="F95" s="47" t="s">
        <v>983</v>
      </c>
      <c r="G95" s="47" t="s">
        <v>983</v>
      </c>
      <c r="H95" s="245"/>
      <c r="I95" s="47" t="s">
        <v>997</v>
      </c>
      <c r="J95" s="283">
        <v>129940033.63</v>
      </c>
      <c r="K95" s="47" t="s">
        <v>983</v>
      </c>
      <c r="L95" s="245"/>
      <c r="M95" s="245"/>
      <c r="N95" s="245"/>
      <c r="R95" s="177"/>
      <c r="S95" s="177"/>
      <c r="T95" s="177"/>
      <c r="U95" s="177"/>
      <c r="V95" s="177"/>
      <c r="W95" s="177"/>
      <c r="X95" s="177"/>
      <c r="Y95" s="177"/>
      <c r="Z95" s="177"/>
      <c r="AA95" s="177"/>
      <c r="AB95" s="177"/>
      <c r="AC95" s="177"/>
      <c r="AD95" s="177"/>
      <c r="AE95" s="177"/>
      <c r="AF95" s="177"/>
      <c r="AG95" s="177"/>
      <c r="AH95" s="177"/>
    </row>
    <row r="96" spans="2:34" s="47" customFormat="1" ht="15" x14ac:dyDescent="0.4">
      <c r="B96" s="263">
        <f>VLOOKUP(C96,Companies[],3,FALSE)</f>
        <v>30677262466</v>
      </c>
      <c r="C96" s="245" t="s">
        <v>1974</v>
      </c>
      <c r="D96" s="47" t="s">
        <v>1961</v>
      </c>
      <c r="E96" s="245" t="s">
        <v>1998</v>
      </c>
      <c r="F96" s="47" t="s">
        <v>983</v>
      </c>
      <c r="G96" s="47" t="s">
        <v>983</v>
      </c>
      <c r="H96" s="245"/>
      <c r="I96" s="47" t="s">
        <v>997</v>
      </c>
      <c r="J96" s="283">
        <v>90939625.310000002</v>
      </c>
      <c r="K96" s="47" t="s">
        <v>983</v>
      </c>
      <c r="L96" s="245"/>
      <c r="M96" s="245"/>
      <c r="N96" s="245"/>
      <c r="R96" s="177"/>
      <c r="S96" s="177"/>
      <c r="T96" s="177"/>
      <c r="U96" s="177"/>
      <c r="V96" s="177"/>
      <c r="W96" s="177"/>
      <c r="X96" s="177"/>
      <c r="Y96" s="177"/>
      <c r="Z96" s="177"/>
      <c r="AA96" s="177"/>
      <c r="AB96" s="177"/>
      <c r="AC96" s="177"/>
      <c r="AD96" s="177"/>
      <c r="AE96" s="177"/>
      <c r="AF96" s="177"/>
      <c r="AG96" s="177"/>
      <c r="AH96" s="177"/>
    </row>
    <row r="97" spans="2:34" s="47" customFormat="1" ht="15" x14ac:dyDescent="0.4">
      <c r="B97" s="263">
        <f>VLOOKUP(C97,Companies[],3,FALSE)</f>
        <v>30677262466</v>
      </c>
      <c r="C97" s="245" t="s">
        <v>1974</v>
      </c>
      <c r="D97" s="47" t="s">
        <v>1961</v>
      </c>
      <c r="E97" s="245" t="s">
        <v>1995</v>
      </c>
      <c r="F97" s="47" t="s">
        <v>983</v>
      </c>
      <c r="G97" s="47" t="s">
        <v>983</v>
      </c>
      <c r="H97" s="245"/>
      <c r="I97" s="47" t="s">
        <v>997</v>
      </c>
      <c r="J97" s="283">
        <v>30769107</v>
      </c>
      <c r="K97" s="47" t="s">
        <v>983</v>
      </c>
      <c r="L97" s="245"/>
      <c r="M97" s="245"/>
      <c r="N97" s="245"/>
      <c r="R97" s="177"/>
      <c r="S97" s="177"/>
      <c r="T97" s="177"/>
      <c r="U97" s="177"/>
      <c r="V97" s="177"/>
      <c r="W97" s="177"/>
      <c r="X97" s="177"/>
      <c r="Y97" s="177"/>
      <c r="Z97" s="177"/>
      <c r="AA97" s="177"/>
      <c r="AB97" s="177"/>
      <c r="AC97" s="177"/>
      <c r="AD97" s="177"/>
      <c r="AE97" s="177"/>
      <c r="AF97" s="177"/>
      <c r="AG97" s="177"/>
      <c r="AH97" s="177"/>
    </row>
    <row r="98" spans="2:34" s="47" customFormat="1" ht="15" x14ac:dyDescent="0.4">
      <c r="B98" s="263">
        <f>VLOOKUP(C98,Companies[],3,FALSE)</f>
        <v>30663301744</v>
      </c>
      <c r="C98" s="245" t="s">
        <v>1975</v>
      </c>
      <c r="D98" s="47" t="s">
        <v>1961</v>
      </c>
      <c r="E98" s="245" t="s">
        <v>1988</v>
      </c>
      <c r="F98" s="47" t="s">
        <v>983</v>
      </c>
      <c r="G98" s="47" t="s">
        <v>983</v>
      </c>
      <c r="H98" s="245"/>
      <c r="I98" s="47" t="s">
        <v>997</v>
      </c>
      <c r="J98" s="267">
        <v>872375004</v>
      </c>
      <c r="K98" s="47" t="s">
        <v>983</v>
      </c>
      <c r="L98" s="245"/>
      <c r="M98" s="245"/>
      <c r="N98" s="245"/>
      <c r="R98" s="177"/>
      <c r="S98" s="177"/>
      <c r="T98" s="177"/>
      <c r="U98" s="177"/>
      <c r="V98" s="177"/>
      <c r="W98" s="177"/>
      <c r="X98" s="177"/>
      <c r="Y98" s="177"/>
      <c r="Z98" s="177"/>
      <c r="AA98" s="177"/>
      <c r="AB98" s="177"/>
      <c r="AC98" s="177"/>
      <c r="AD98" s="177"/>
      <c r="AE98" s="177"/>
      <c r="AF98" s="177"/>
      <c r="AG98" s="177"/>
      <c r="AH98" s="177"/>
    </row>
    <row r="99" spans="2:34" s="47" customFormat="1" ht="15" x14ac:dyDescent="0.4">
      <c r="B99" s="47">
        <f>VLOOKUP(C99,Companies[],3,FALSE)</f>
        <v>30663301744</v>
      </c>
      <c r="C99" s="245" t="s">
        <v>1975</v>
      </c>
      <c r="D99" s="47" t="s">
        <v>1961</v>
      </c>
      <c r="E99" s="245" t="s">
        <v>1997</v>
      </c>
      <c r="F99" s="47" t="s">
        <v>983</v>
      </c>
      <c r="G99" s="47" t="s">
        <v>983</v>
      </c>
      <c r="I99" s="47" t="s">
        <v>997</v>
      </c>
      <c r="J99" s="268">
        <v>220972618.81</v>
      </c>
      <c r="K99" s="47" t="s">
        <v>983</v>
      </c>
      <c r="R99" s="177"/>
      <c r="S99" s="177"/>
      <c r="T99" s="177"/>
      <c r="U99" s="177"/>
      <c r="V99" s="177"/>
      <c r="W99" s="177"/>
      <c r="X99" s="177"/>
      <c r="Y99" s="177"/>
      <c r="Z99" s="177"/>
      <c r="AA99" s="177"/>
      <c r="AB99" s="177"/>
      <c r="AC99" s="177"/>
      <c r="AD99" s="177"/>
      <c r="AE99" s="177"/>
      <c r="AF99" s="177"/>
      <c r="AG99" s="177"/>
      <c r="AH99" s="177"/>
    </row>
    <row r="100" spans="2:34" s="47" customFormat="1" ht="15" x14ac:dyDescent="0.4">
      <c r="B100" s="263">
        <f>VLOOKUP(C100,Companies[],3,FALSE)</f>
        <v>30663301744</v>
      </c>
      <c r="C100" s="245" t="s">
        <v>1975</v>
      </c>
      <c r="D100" s="47" t="s">
        <v>1961</v>
      </c>
      <c r="E100" s="245" t="s">
        <v>1996</v>
      </c>
      <c r="F100" s="47" t="s">
        <v>983</v>
      </c>
      <c r="G100" s="47" t="s">
        <v>983</v>
      </c>
      <c r="H100" s="245"/>
      <c r="I100" s="47" t="s">
        <v>997</v>
      </c>
      <c r="J100" s="267">
        <v>166337515.54000002</v>
      </c>
      <c r="K100" s="47" t="s">
        <v>983</v>
      </c>
      <c r="L100" s="245"/>
      <c r="M100" s="245"/>
      <c r="N100" s="245"/>
      <c r="R100" s="177"/>
      <c r="S100" s="177"/>
      <c r="T100" s="177"/>
      <c r="U100" s="177"/>
      <c r="V100" s="177"/>
      <c r="W100" s="177"/>
      <c r="X100" s="177"/>
      <c r="Y100" s="177"/>
      <c r="Z100" s="177"/>
      <c r="AA100" s="177"/>
      <c r="AB100" s="177"/>
      <c r="AC100" s="177"/>
      <c r="AD100" s="177"/>
      <c r="AE100" s="177"/>
      <c r="AF100" s="177"/>
      <c r="AG100" s="177"/>
      <c r="AH100" s="177"/>
    </row>
    <row r="101" spans="2:34" s="47" customFormat="1" ht="15" x14ac:dyDescent="0.4">
      <c r="B101" s="263">
        <f>VLOOKUP(C101,Companies[],3,FALSE)</f>
        <v>30663301744</v>
      </c>
      <c r="C101" s="245" t="s">
        <v>1975</v>
      </c>
      <c r="D101" s="47" t="s">
        <v>1961</v>
      </c>
      <c r="E101" s="245" t="s">
        <v>1998</v>
      </c>
      <c r="F101" s="47" t="s">
        <v>983</v>
      </c>
      <c r="G101" s="47" t="s">
        <v>983</v>
      </c>
      <c r="H101" s="245"/>
      <c r="I101" s="47" t="s">
        <v>997</v>
      </c>
      <c r="J101" s="267">
        <v>103911271.80999999</v>
      </c>
      <c r="K101" s="47" t="s">
        <v>983</v>
      </c>
      <c r="L101" s="245"/>
      <c r="M101" s="245"/>
      <c r="N101" s="245"/>
      <c r="R101" s="177"/>
      <c r="S101" s="177"/>
      <c r="T101" s="177"/>
      <c r="U101" s="177"/>
      <c r="V101" s="177"/>
      <c r="W101" s="177"/>
      <c r="X101" s="177"/>
      <c r="Y101" s="177"/>
      <c r="Z101" s="177"/>
      <c r="AA101" s="177"/>
      <c r="AB101" s="177"/>
      <c r="AC101" s="177"/>
      <c r="AD101" s="177"/>
      <c r="AE101" s="177"/>
      <c r="AF101" s="177"/>
      <c r="AG101" s="177"/>
      <c r="AH101" s="177"/>
    </row>
    <row r="102" spans="2:34" s="47" customFormat="1" ht="15" x14ac:dyDescent="0.4">
      <c r="B102" s="263">
        <f>VLOOKUP(C102,Companies[],3,FALSE)</f>
        <v>30663301744</v>
      </c>
      <c r="C102" s="245" t="s">
        <v>1975</v>
      </c>
      <c r="D102" s="47" t="s">
        <v>1961</v>
      </c>
      <c r="E102" s="245" t="s">
        <v>1995</v>
      </c>
      <c r="F102" s="47" t="s">
        <v>983</v>
      </c>
      <c r="G102" s="47" t="s">
        <v>983</v>
      </c>
      <c r="H102" s="245"/>
      <c r="I102" s="47" t="s">
        <v>997</v>
      </c>
      <c r="J102" s="267">
        <v>13095281.38644</v>
      </c>
      <c r="K102" s="47" t="s">
        <v>983</v>
      </c>
      <c r="L102" s="245"/>
      <c r="M102" s="245"/>
      <c r="N102" s="245"/>
      <c r="R102" s="177"/>
      <c r="S102" s="177"/>
      <c r="T102" s="177"/>
      <c r="U102" s="177"/>
      <c r="V102" s="177"/>
      <c r="W102" s="177"/>
      <c r="X102" s="177"/>
      <c r="Y102" s="177"/>
      <c r="Z102" s="177"/>
      <c r="AA102" s="177"/>
      <c r="AB102" s="177"/>
      <c r="AC102" s="177"/>
      <c r="AD102" s="177"/>
      <c r="AE102" s="177"/>
      <c r="AF102" s="177"/>
      <c r="AG102" s="177"/>
      <c r="AH102" s="177"/>
    </row>
    <row r="103" spans="2:34" s="47" customFormat="1" ht="15" x14ac:dyDescent="0.4">
      <c r="B103" s="263">
        <f>VLOOKUP(C103,Companies[],3,FALSE)</f>
        <v>30663301744</v>
      </c>
      <c r="C103" s="245" t="s">
        <v>1975</v>
      </c>
      <c r="D103" s="47" t="s">
        <v>1992</v>
      </c>
      <c r="E103" s="245" t="s">
        <v>1999</v>
      </c>
      <c r="F103" s="47" t="s">
        <v>983</v>
      </c>
      <c r="G103" s="47" t="s">
        <v>983</v>
      </c>
      <c r="H103" s="245"/>
      <c r="I103" s="47" t="s">
        <v>997</v>
      </c>
      <c r="J103" s="267">
        <v>176331</v>
      </c>
      <c r="K103" s="47" t="s">
        <v>983</v>
      </c>
      <c r="L103" s="245"/>
      <c r="M103" s="245"/>
      <c r="N103" s="245"/>
      <c r="R103" s="177"/>
      <c r="S103" s="177"/>
      <c r="T103" s="177"/>
      <c r="U103" s="177"/>
      <c r="V103" s="177"/>
      <c r="W103" s="177"/>
      <c r="X103" s="177"/>
      <c r="Y103" s="177"/>
      <c r="Z103" s="177"/>
      <c r="AA103" s="177"/>
      <c r="AB103" s="177"/>
      <c r="AC103" s="177"/>
      <c r="AD103" s="177"/>
      <c r="AE103" s="177"/>
      <c r="AF103" s="177"/>
      <c r="AG103" s="177"/>
      <c r="AH103" s="177"/>
    </row>
    <row r="104" spans="2:34" s="47" customFormat="1" ht="15" x14ac:dyDescent="0.4">
      <c r="B104" s="263">
        <f>VLOOKUP(C104,Companies[],3,FALSE)</f>
        <v>30682347194</v>
      </c>
      <c r="C104" s="245" t="s">
        <v>1976</v>
      </c>
      <c r="D104" s="47" t="s">
        <v>1961</v>
      </c>
      <c r="E104" s="245" t="s">
        <v>1988</v>
      </c>
      <c r="F104" s="47" t="s">
        <v>983</v>
      </c>
      <c r="G104" s="47" t="s">
        <v>983</v>
      </c>
      <c r="H104" s="245"/>
      <c r="I104" s="47" t="s">
        <v>997</v>
      </c>
      <c r="J104" s="284">
        <v>1979915310.0799999</v>
      </c>
      <c r="K104" s="47" t="s">
        <v>983</v>
      </c>
      <c r="L104" s="245"/>
      <c r="M104" s="245"/>
      <c r="N104" s="245"/>
      <c r="R104" s="177"/>
      <c r="S104" s="177"/>
      <c r="T104" s="177"/>
      <c r="U104" s="177"/>
      <c r="V104" s="177"/>
      <c r="W104" s="177"/>
      <c r="X104" s="177"/>
      <c r="Y104" s="177"/>
      <c r="Z104" s="177"/>
      <c r="AA104" s="177"/>
      <c r="AB104" s="177"/>
      <c r="AC104" s="177"/>
      <c r="AD104" s="177"/>
      <c r="AE104" s="177"/>
      <c r="AF104" s="177"/>
      <c r="AG104" s="177"/>
      <c r="AH104" s="177"/>
    </row>
    <row r="105" spans="2:34" s="47" customFormat="1" ht="15" x14ac:dyDescent="0.4">
      <c r="B105" s="263">
        <f>VLOOKUP(C105,Companies[],3,FALSE)</f>
        <v>30682347194</v>
      </c>
      <c r="C105" s="245" t="s">
        <v>1976</v>
      </c>
      <c r="D105" s="47" t="s">
        <v>1961</v>
      </c>
      <c r="E105" s="245" t="s">
        <v>1997</v>
      </c>
      <c r="F105" s="47" t="s">
        <v>983</v>
      </c>
      <c r="G105" s="47" t="s">
        <v>983</v>
      </c>
      <c r="H105" s="245"/>
      <c r="I105" s="47" t="s">
        <v>997</v>
      </c>
      <c r="J105" s="283">
        <v>915212917.54999995</v>
      </c>
      <c r="K105" s="47" t="s">
        <v>983</v>
      </c>
      <c r="L105" s="245"/>
      <c r="M105" s="245"/>
      <c r="N105" s="245"/>
      <c r="R105" s="177"/>
      <c r="S105" s="177"/>
      <c r="T105" s="177"/>
      <c r="U105" s="177"/>
      <c r="V105" s="177"/>
      <c r="W105" s="177"/>
      <c r="X105" s="177"/>
      <c r="Y105" s="177"/>
      <c r="Z105" s="177"/>
      <c r="AA105" s="177"/>
      <c r="AB105" s="177"/>
      <c r="AC105" s="177"/>
      <c r="AD105" s="177"/>
      <c r="AE105" s="177"/>
      <c r="AF105" s="177"/>
      <c r="AG105" s="177"/>
      <c r="AH105" s="177"/>
    </row>
    <row r="106" spans="2:34" s="47" customFormat="1" ht="15" x14ac:dyDescent="0.4">
      <c r="B106" s="263">
        <f>VLOOKUP(C106,Companies[],3,FALSE)</f>
        <v>30682347194</v>
      </c>
      <c r="C106" s="245" t="s">
        <v>1976</v>
      </c>
      <c r="D106" s="47" t="s">
        <v>1961</v>
      </c>
      <c r="E106" s="245" t="s">
        <v>1996</v>
      </c>
      <c r="F106" s="47" t="s">
        <v>983</v>
      </c>
      <c r="G106" s="47" t="s">
        <v>983</v>
      </c>
      <c r="H106" s="245"/>
      <c r="I106" s="47" t="s">
        <v>997</v>
      </c>
      <c r="J106" s="283">
        <v>315467791.51999998</v>
      </c>
      <c r="K106" s="47" t="s">
        <v>983</v>
      </c>
      <c r="L106" s="245"/>
      <c r="M106" s="245"/>
      <c r="N106" s="245"/>
      <c r="R106" s="177"/>
      <c r="S106" s="177"/>
      <c r="T106" s="177"/>
      <c r="U106" s="177"/>
      <c r="V106" s="177"/>
      <c r="W106" s="177"/>
      <c r="X106" s="177"/>
      <c r="Y106" s="177"/>
      <c r="Z106" s="177"/>
      <c r="AA106" s="177"/>
      <c r="AB106" s="177"/>
      <c r="AC106" s="177"/>
      <c r="AD106" s="177"/>
      <c r="AE106" s="177"/>
      <c r="AF106" s="177"/>
      <c r="AG106" s="177"/>
      <c r="AH106" s="177"/>
    </row>
    <row r="107" spans="2:34" s="47" customFormat="1" ht="15" x14ac:dyDescent="0.4">
      <c r="B107" s="263">
        <f>VLOOKUP(C107,Companies[],3,FALSE)</f>
        <v>30682347194</v>
      </c>
      <c r="C107" s="245" t="s">
        <v>1976</v>
      </c>
      <c r="D107" s="47" t="s">
        <v>1961</v>
      </c>
      <c r="E107" s="245" t="s">
        <v>1998</v>
      </c>
      <c r="F107" s="47" t="s">
        <v>983</v>
      </c>
      <c r="G107" s="47" t="s">
        <v>983</v>
      </c>
      <c r="H107" s="245"/>
      <c r="I107" s="47" t="s">
        <v>997</v>
      </c>
      <c r="J107" s="283">
        <v>188807639.59</v>
      </c>
      <c r="K107" s="47" t="s">
        <v>983</v>
      </c>
      <c r="L107" s="245"/>
      <c r="M107" s="245"/>
      <c r="N107" s="245"/>
      <c r="R107" s="177"/>
      <c r="S107" s="177"/>
      <c r="T107" s="177"/>
      <c r="U107" s="177"/>
      <c r="V107" s="177"/>
      <c r="W107" s="177"/>
      <c r="X107" s="177"/>
      <c r="Y107" s="177"/>
      <c r="Z107" s="177"/>
      <c r="AA107" s="177"/>
      <c r="AB107" s="177"/>
      <c r="AC107" s="177"/>
      <c r="AD107" s="177"/>
      <c r="AE107" s="177"/>
      <c r="AF107" s="177"/>
      <c r="AG107" s="177"/>
      <c r="AH107" s="177"/>
    </row>
    <row r="108" spans="2:34" s="47" customFormat="1" ht="15" x14ac:dyDescent="0.4">
      <c r="B108" s="263">
        <f>VLOOKUP(C108,Companies[],3,FALSE)</f>
        <v>30682347194</v>
      </c>
      <c r="C108" s="245" t="s">
        <v>1976</v>
      </c>
      <c r="D108" s="47" t="s">
        <v>1961</v>
      </c>
      <c r="E108" s="245" t="s">
        <v>1995</v>
      </c>
      <c r="F108" s="47" t="s">
        <v>983</v>
      </c>
      <c r="G108" s="47" t="s">
        <v>983</v>
      </c>
      <c r="H108" s="245"/>
      <c r="I108" s="47" t="s">
        <v>997</v>
      </c>
      <c r="J108" s="283">
        <v>102656397.34</v>
      </c>
      <c r="K108" s="47" t="s">
        <v>983</v>
      </c>
      <c r="L108" s="245"/>
      <c r="M108" s="245"/>
      <c r="N108" s="245"/>
      <c r="R108" s="177"/>
      <c r="S108" s="177"/>
      <c r="T108" s="177"/>
      <c r="U108" s="177"/>
      <c r="V108" s="177"/>
      <c r="W108" s="177"/>
      <c r="X108" s="177"/>
      <c r="Y108" s="177"/>
      <c r="Z108" s="177"/>
      <c r="AA108" s="177"/>
      <c r="AB108" s="177"/>
      <c r="AC108" s="177"/>
      <c r="AD108" s="177"/>
      <c r="AE108" s="177"/>
      <c r="AF108" s="177"/>
      <c r="AG108" s="177"/>
      <c r="AH108" s="177"/>
    </row>
    <row r="109" spans="2:34" s="47" customFormat="1" ht="15" x14ac:dyDescent="0.4">
      <c r="B109" s="263">
        <f>VLOOKUP(C109,Companies[],3,FALSE)</f>
        <v>30642796069</v>
      </c>
      <c r="C109" s="245" t="s">
        <v>1977</v>
      </c>
      <c r="D109" s="47" t="s">
        <v>1961</v>
      </c>
      <c r="E109" s="245" t="s">
        <v>1988</v>
      </c>
      <c r="F109" s="47" t="s">
        <v>983</v>
      </c>
      <c r="G109" s="47" t="s">
        <v>983</v>
      </c>
      <c r="H109" s="245"/>
      <c r="I109" s="47" t="s">
        <v>997</v>
      </c>
      <c r="J109" s="283">
        <v>274018173.67000002</v>
      </c>
      <c r="K109" s="47" t="s">
        <v>983</v>
      </c>
      <c r="L109" s="245"/>
      <c r="M109" s="245"/>
      <c r="N109" s="245"/>
      <c r="R109" s="177"/>
      <c r="S109" s="177"/>
      <c r="T109" s="177"/>
      <c r="U109" s="177"/>
      <c r="V109" s="177"/>
      <c r="W109" s="177"/>
      <c r="X109" s="177"/>
      <c r="Y109" s="177"/>
      <c r="Z109" s="177"/>
      <c r="AA109" s="177"/>
      <c r="AB109" s="177"/>
      <c r="AC109" s="177"/>
      <c r="AD109" s="177"/>
      <c r="AE109" s="177"/>
      <c r="AF109" s="177"/>
      <c r="AG109" s="177"/>
      <c r="AH109" s="177"/>
    </row>
    <row r="110" spans="2:34" s="47" customFormat="1" ht="15" x14ac:dyDescent="0.4">
      <c r="B110" s="263">
        <f>VLOOKUP(C110,Companies[],3,FALSE)</f>
        <v>30642796069</v>
      </c>
      <c r="C110" s="245" t="s">
        <v>1977</v>
      </c>
      <c r="D110" s="47" t="s">
        <v>1961</v>
      </c>
      <c r="E110" s="245" t="s">
        <v>1997</v>
      </c>
      <c r="F110" s="47" t="s">
        <v>983</v>
      </c>
      <c r="G110" s="47" t="s">
        <v>983</v>
      </c>
      <c r="H110" s="245"/>
      <c r="I110" s="47" t="s">
        <v>997</v>
      </c>
      <c r="J110" s="283">
        <v>93718260.629999995</v>
      </c>
      <c r="K110" s="47" t="s">
        <v>983</v>
      </c>
      <c r="L110" s="245"/>
      <c r="M110" s="245"/>
      <c r="N110" s="245"/>
      <c r="R110" s="177"/>
      <c r="S110" s="177"/>
      <c r="T110" s="177"/>
      <c r="U110" s="177"/>
      <c r="V110" s="177"/>
      <c r="W110" s="177"/>
      <c r="X110" s="177"/>
      <c r="Y110" s="177"/>
      <c r="Z110" s="177"/>
      <c r="AA110" s="177"/>
      <c r="AB110" s="177"/>
      <c r="AC110" s="177"/>
      <c r="AD110" s="177"/>
      <c r="AE110" s="177"/>
      <c r="AF110" s="177"/>
      <c r="AG110" s="177"/>
      <c r="AH110" s="177"/>
    </row>
    <row r="111" spans="2:34" s="47" customFormat="1" ht="15" x14ac:dyDescent="0.4">
      <c r="B111" s="263">
        <f>VLOOKUP(C111,Companies[],3,FALSE)</f>
        <v>30642796069</v>
      </c>
      <c r="C111" s="245" t="s">
        <v>1977</v>
      </c>
      <c r="D111" s="47" t="s">
        <v>1961</v>
      </c>
      <c r="E111" s="245" t="s">
        <v>1996</v>
      </c>
      <c r="F111" s="47" t="s">
        <v>983</v>
      </c>
      <c r="G111" s="47" t="s">
        <v>983</v>
      </c>
      <c r="H111" s="245"/>
      <c r="I111" s="47" t="s">
        <v>997</v>
      </c>
      <c r="J111" s="283">
        <v>72572093.010000005</v>
      </c>
      <c r="K111" s="47" t="s">
        <v>983</v>
      </c>
      <c r="L111" s="245"/>
      <c r="M111" s="245"/>
      <c r="N111" s="245"/>
      <c r="R111" s="177"/>
      <c r="S111" s="177"/>
      <c r="T111" s="177"/>
      <c r="U111" s="177"/>
      <c r="V111" s="177"/>
      <c r="W111" s="177"/>
      <c r="X111" s="177"/>
      <c r="Y111" s="177"/>
      <c r="Z111" s="177"/>
      <c r="AA111" s="177"/>
      <c r="AB111" s="177"/>
      <c r="AC111" s="177"/>
      <c r="AD111" s="177"/>
      <c r="AE111" s="177"/>
      <c r="AF111" s="177"/>
      <c r="AG111" s="177"/>
      <c r="AH111" s="177"/>
    </row>
    <row r="112" spans="2:34" s="47" customFormat="1" ht="15" x14ac:dyDescent="0.4">
      <c r="B112" s="263">
        <f>VLOOKUP(C112,Companies[],3,FALSE)</f>
        <v>30642796069</v>
      </c>
      <c r="C112" s="245" t="s">
        <v>1977</v>
      </c>
      <c r="D112" s="47" t="s">
        <v>1961</v>
      </c>
      <c r="E112" s="245" t="s">
        <v>1998</v>
      </c>
      <c r="F112" s="47" t="s">
        <v>983</v>
      </c>
      <c r="G112" s="47" t="s">
        <v>983</v>
      </c>
      <c r="H112" s="245"/>
      <c r="I112" s="47" t="s">
        <v>997</v>
      </c>
      <c r="J112" s="283">
        <v>45041908.100000001</v>
      </c>
      <c r="K112" s="47" t="s">
        <v>983</v>
      </c>
      <c r="L112" s="245"/>
      <c r="M112" s="245"/>
      <c r="N112" s="245"/>
      <c r="R112" s="177"/>
      <c r="S112" s="177"/>
      <c r="T112" s="177"/>
      <c r="U112" s="177"/>
      <c r="V112" s="177"/>
      <c r="W112" s="177"/>
      <c r="X112" s="177"/>
      <c r="Y112" s="177"/>
      <c r="Z112" s="177"/>
      <c r="AA112" s="177"/>
      <c r="AB112" s="177"/>
      <c r="AC112" s="177"/>
      <c r="AD112" s="177"/>
      <c r="AE112" s="177"/>
      <c r="AF112" s="177"/>
      <c r="AG112" s="177"/>
      <c r="AH112" s="177"/>
    </row>
    <row r="113" spans="2:34" s="47" customFormat="1" ht="15" x14ac:dyDescent="0.4">
      <c r="B113" s="263">
        <f>VLOOKUP(C113,Companies[],3,FALSE)</f>
        <v>30642796069</v>
      </c>
      <c r="C113" s="245" t="s">
        <v>1977</v>
      </c>
      <c r="D113" s="47" t="s">
        <v>1992</v>
      </c>
      <c r="E113" s="245" t="s">
        <v>1999</v>
      </c>
      <c r="F113" s="47" t="s">
        <v>983</v>
      </c>
      <c r="G113" s="47" t="s">
        <v>983</v>
      </c>
      <c r="H113" s="245"/>
      <c r="I113" s="47" t="s">
        <v>997</v>
      </c>
      <c r="J113" s="283">
        <v>2167.41</v>
      </c>
      <c r="K113" s="47" t="s">
        <v>983</v>
      </c>
      <c r="L113" s="245"/>
      <c r="M113" s="245"/>
      <c r="N113" s="245"/>
      <c r="R113" s="177"/>
      <c r="S113" s="177"/>
      <c r="T113" s="177"/>
      <c r="U113" s="177"/>
      <c r="V113" s="177"/>
      <c r="W113" s="177"/>
      <c r="X113" s="177"/>
      <c r="Y113" s="177"/>
      <c r="Z113" s="177"/>
      <c r="AA113" s="177"/>
      <c r="AB113" s="177"/>
      <c r="AC113" s="177"/>
      <c r="AD113" s="177"/>
      <c r="AE113" s="177"/>
      <c r="AF113" s="177"/>
      <c r="AG113" s="177"/>
      <c r="AH113" s="177"/>
    </row>
    <row r="114" spans="2:34" s="47" customFormat="1" ht="15" x14ac:dyDescent="0.4">
      <c r="B114" s="263">
        <f>VLOOKUP(C114,Companies[],3,FALSE)</f>
        <v>30707924892</v>
      </c>
      <c r="C114" s="245" t="s">
        <v>1978</v>
      </c>
      <c r="D114" s="47" t="s">
        <v>1961</v>
      </c>
      <c r="E114" s="245" t="s">
        <v>1997</v>
      </c>
      <c r="F114" s="47" t="s">
        <v>983</v>
      </c>
      <c r="G114" s="47" t="s">
        <v>983</v>
      </c>
      <c r="H114" s="245"/>
      <c r="I114" s="47" t="s">
        <v>997</v>
      </c>
      <c r="J114" s="283">
        <v>24804043</v>
      </c>
      <c r="K114" s="47" t="s">
        <v>983</v>
      </c>
      <c r="L114" s="245"/>
      <c r="M114" s="245"/>
      <c r="N114" s="245"/>
      <c r="R114" s="177"/>
      <c r="S114" s="177"/>
      <c r="T114" s="177"/>
      <c r="U114" s="177"/>
      <c r="V114" s="177"/>
      <c r="W114" s="177"/>
      <c r="X114" s="177"/>
      <c r="Y114" s="177"/>
      <c r="Z114" s="177"/>
      <c r="AA114" s="177"/>
      <c r="AB114" s="177"/>
      <c r="AC114" s="177"/>
      <c r="AD114" s="177"/>
      <c r="AE114" s="177"/>
      <c r="AF114" s="177"/>
      <c r="AG114" s="177"/>
      <c r="AH114" s="177"/>
    </row>
    <row r="115" spans="2:34" s="47" customFormat="1" ht="15" x14ac:dyDescent="0.4">
      <c r="B115" s="263">
        <f>VLOOKUP(C115,Companies[],3,FALSE)</f>
        <v>30707924892</v>
      </c>
      <c r="C115" s="245" t="s">
        <v>1978</v>
      </c>
      <c r="D115" s="47" t="s">
        <v>1961</v>
      </c>
      <c r="E115" s="245" t="s">
        <v>1996</v>
      </c>
      <c r="F115" s="47" t="s">
        <v>983</v>
      </c>
      <c r="G115" s="47" t="s">
        <v>983</v>
      </c>
      <c r="H115" s="245"/>
      <c r="I115" s="47" t="s">
        <v>997</v>
      </c>
      <c r="J115" s="283">
        <v>38486845</v>
      </c>
      <c r="K115" s="47" t="s">
        <v>983</v>
      </c>
      <c r="L115" s="245"/>
      <c r="M115" s="245"/>
      <c r="N115" s="245"/>
      <c r="R115" s="177"/>
      <c r="S115" s="177"/>
      <c r="T115" s="177"/>
      <c r="U115" s="177"/>
      <c r="V115" s="177"/>
      <c r="W115" s="177"/>
      <c r="X115" s="177"/>
      <c r="Y115" s="177"/>
      <c r="Z115" s="177"/>
      <c r="AA115" s="177"/>
      <c r="AB115" s="177"/>
      <c r="AC115" s="177"/>
      <c r="AD115" s="177"/>
      <c r="AE115" s="177"/>
      <c r="AF115" s="177"/>
      <c r="AG115" s="177"/>
      <c r="AH115" s="177"/>
    </row>
    <row r="116" spans="2:34" s="47" customFormat="1" ht="15" x14ac:dyDescent="0.4">
      <c r="B116" s="263">
        <f>VLOOKUP(C116,Companies[],3,FALSE)</f>
        <v>30707924892</v>
      </c>
      <c r="C116" s="245" t="s">
        <v>1978</v>
      </c>
      <c r="D116" s="47" t="s">
        <v>1961</v>
      </c>
      <c r="E116" s="245" t="s">
        <v>1998</v>
      </c>
      <c r="F116" s="47" t="s">
        <v>983</v>
      </c>
      <c r="G116" s="47" t="s">
        <v>983</v>
      </c>
      <c r="H116" s="245"/>
      <c r="I116" s="47" t="s">
        <v>997</v>
      </c>
      <c r="J116" s="283">
        <v>27292945.240000002</v>
      </c>
      <c r="K116" s="47" t="s">
        <v>983</v>
      </c>
      <c r="L116" s="245"/>
      <c r="M116" s="245"/>
      <c r="N116" s="245"/>
      <c r="R116" s="177"/>
      <c r="S116" s="177"/>
      <c r="T116" s="177"/>
      <c r="U116" s="177"/>
      <c r="V116" s="177"/>
      <c r="W116" s="177"/>
      <c r="X116" s="177"/>
      <c r="Y116" s="177"/>
      <c r="Z116" s="177"/>
      <c r="AA116" s="177"/>
      <c r="AB116" s="177"/>
      <c r="AC116" s="177"/>
      <c r="AD116" s="177"/>
      <c r="AE116" s="177"/>
      <c r="AF116" s="177"/>
      <c r="AG116" s="177"/>
      <c r="AH116" s="177"/>
    </row>
    <row r="117" spans="2:34" s="47" customFormat="1" ht="15" x14ac:dyDescent="0.4">
      <c r="B117" s="263">
        <f>VLOOKUP(C117,Companies[],3,FALSE)</f>
        <v>30707924892</v>
      </c>
      <c r="C117" s="245" t="s">
        <v>1978</v>
      </c>
      <c r="D117" s="47" t="s">
        <v>1961</v>
      </c>
      <c r="E117" s="245" t="s">
        <v>1995</v>
      </c>
      <c r="F117" s="47" t="s">
        <v>983</v>
      </c>
      <c r="G117" s="47" t="s">
        <v>983</v>
      </c>
      <c r="H117" s="245"/>
      <c r="I117" s="47" t="s">
        <v>997</v>
      </c>
      <c r="J117" s="283">
        <v>10536245.370000003</v>
      </c>
      <c r="K117" s="47" t="s">
        <v>983</v>
      </c>
      <c r="L117" s="245"/>
      <c r="M117" s="245"/>
      <c r="N117" s="245"/>
      <c r="R117" s="177"/>
      <c r="S117" s="177"/>
      <c r="T117" s="177"/>
      <c r="U117" s="177"/>
      <c r="V117" s="177"/>
      <c r="W117" s="177"/>
      <c r="X117" s="177"/>
      <c r="Y117" s="177"/>
      <c r="Z117" s="177"/>
      <c r="AA117" s="177"/>
      <c r="AB117" s="177"/>
      <c r="AC117" s="177"/>
      <c r="AD117" s="177"/>
      <c r="AE117" s="177"/>
      <c r="AF117" s="177"/>
      <c r="AG117" s="177"/>
      <c r="AH117" s="177"/>
    </row>
    <row r="118" spans="2:34" s="47" customFormat="1" ht="15" x14ac:dyDescent="0.4">
      <c r="B118" s="263">
        <f>VLOOKUP(C118,Companies[],3,FALSE)</f>
        <v>30707924892</v>
      </c>
      <c r="C118" s="245" t="s">
        <v>1978</v>
      </c>
      <c r="D118" s="47" t="s">
        <v>1992</v>
      </c>
      <c r="E118" s="245" t="s">
        <v>1999</v>
      </c>
      <c r="F118" s="47" t="s">
        <v>983</v>
      </c>
      <c r="G118" s="47" t="s">
        <v>983</v>
      </c>
      <c r="H118" s="245"/>
      <c r="I118" s="47" t="s">
        <v>997</v>
      </c>
      <c r="J118" s="283">
        <v>3448.16</v>
      </c>
      <c r="K118" s="47" t="s">
        <v>983</v>
      </c>
      <c r="L118" s="245"/>
      <c r="M118" s="245"/>
      <c r="N118" s="245"/>
      <c r="R118" s="177"/>
      <c r="S118" s="177"/>
      <c r="T118" s="177"/>
      <c r="U118" s="177"/>
      <c r="V118" s="177"/>
      <c r="W118" s="177"/>
      <c r="X118" s="177"/>
      <c r="Y118" s="177"/>
      <c r="Z118" s="177"/>
      <c r="AA118" s="177"/>
      <c r="AB118" s="177"/>
      <c r="AC118" s="177"/>
      <c r="AD118" s="177"/>
      <c r="AE118" s="177"/>
      <c r="AF118" s="177"/>
      <c r="AG118" s="177"/>
      <c r="AH118" s="177"/>
    </row>
    <row r="119" spans="2:34" s="47" customFormat="1" ht="15" x14ac:dyDescent="0.4">
      <c r="B119" s="263">
        <f>VLOOKUP(C119,Companies[],3,FALSE)</f>
        <v>30707654011</v>
      </c>
      <c r="C119" s="245" t="s">
        <v>1979</v>
      </c>
      <c r="D119" s="47" t="s">
        <v>1961</v>
      </c>
      <c r="E119" s="245" t="s">
        <v>1988</v>
      </c>
      <c r="F119" s="47" t="s">
        <v>983</v>
      </c>
      <c r="G119" s="47" t="s">
        <v>983</v>
      </c>
      <c r="H119" s="245"/>
      <c r="I119" s="47" t="s">
        <v>997</v>
      </c>
      <c r="J119" s="284">
        <v>276642677.49000001</v>
      </c>
      <c r="K119" s="47" t="s">
        <v>983</v>
      </c>
      <c r="L119" s="245"/>
      <c r="M119" s="245"/>
      <c r="N119" s="245"/>
      <c r="R119" s="177"/>
      <c r="S119" s="177"/>
      <c r="T119" s="177"/>
      <c r="U119" s="177"/>
      <c r="V119" s="177"/>
      <c r="W119" s="177"/>
      <c r="X119" s="177"/>
      <c r="Y119" s="177"/>
      <c r="Z119" s="177"/>
      <c r="AA119" s="177"/>
      <c r="AB119" s="177"/>
      <c r="AC119" s="177"/>
      <c r="AD119" s="177"/>
      <c r="AE119" s="177"/>
      <c r="AF119" s="177"/>
      <c r="AG119" s="177"/>
      <c r="AH119" s="177"/>
    </row>
    <row r="120" spans="2:34" s="47" customFormat="1" ht="15" x14ac:dyDescent="0.4">
      <c r="B120" s="263">
        <f>VLOOKUP(C120,Companies[],3,FALSE)</f>
        <v>30707654011</v>
      </c>
      <c r="C120" s="245" t="s">
        <v>1979</v>
      </c>
      <c r="D120" s="47" t="s">
        <v>1961</v>
      </c>
      <c r="E120" s="245" t="s">
        <v>1997</v>
      </c>
      <c r="F120" s="47" t="s">
        <v>983</v>
      </c>
      <c r="G120" s="47" t="s">
        <v>983</v>
      </c>
      <c r="H120" s="245"/>
      <c r="I120" s="47" t="s">
        <v>997</v>
      </c>
      <c r="J120" s="284">
        <v>164080767.96000001</v>
      </c>
      <c r="K120" s="47" t="s">
        <v>983</v>
      </c>
      <c r="L120" s="245"/>
      <c r="M120" s="245"/>
      <c r="N120" s="245"/>
      <c r="R120" s="177"/>
      <c r="S120" s="177"/>
      <c r="T120" s="177"/>
      <c r="U120" s="177"/>
      <c r="V120" s="177"/>
      <c r="W120" s="177"/>
      <c r="X120" s="177"/>
      <c r="Y120" s="177"/>
      <c r="Z120" s="177"/>
      <c r="AA120" s="177"/>
      <c r="AB120" s="177"/>
      <c r="AC120" s="177"/>
      <c r="AD120" s="177"/>
      <c r="AE120" s="177"/>
      <c r="AF120" s="177"/>
      <c r="AG120" s="177"/>
      <c r="AH120" s="177"/>
    </row>
    <row r="121" spans="2:34" s="47" customFormat="1" ht="15" x14ac:dyDescent="0.4">
      <c r="B121" s="263">
        <f>VLOOKUP(C121,Companies[],3,FALSE)</f>
        <v>30707654011</v>
      </c>
      <c r="C121" s="245" t="s">
        <v>1979</v>
      </c>
      <c r="D121" s="47" t="s">
        <v>1961</v>
      </c>
      <c r="E121" s="245" t="s">
        <v>1996</v>
      </c>
      <c r="F121" s="47" t="s">
        <v>983</v>
      </c>
      <c r="G121" s="47" t="s">
        <v>983</v>
      </c>
      <c r="H121" s="245"/>
      <c r="I121" s="47" t="s">
        <v>997</v>
      </c>
      <c r="J121" s="284">
        <v>366095900.30000001</v>
      </c>
      <c r="K121" s="47" t="s">
        <v>983</v>
      </c>
      <c r="L121" s="245"/>
      <c r="M121" s="245"/>
      <c r="N121" s="245"/>
      <c r="R121" s="177"/>
      <c r="S121" s="177"/>
      <c r="T121" s="177"/>
      <c r="U121" s="177"/>
      <c r="V121" s="177"/>
      <c r="W121" s="177"/>
      <c r="X121" s="177"/>
      <c r="Y121" s="177"/>
      <c r="Z121" s="177"/>
      <c r="AA121" s="177"/>
      <c r="AB121" s="177"/>
      <c r="AC121" s="177"/>
      <c r="AD121" s="177"/>
      <c r="AE121" s="177"/>
      <c r="AF121" s="177"/>
      <c r="AG121" s="177"/>
      <c r="AH121" s="177"/>
    </row>
    <row r="122" spans="2:34" s="47" customFormat="1" ht="15" x14ac:dyDescent="0.4">
      <c r="B122" s="263">
        <f>VLOOKUP(C122,Companies[],3,FALSE)</f>
        <v>30707654011</v>
      </c>
      <c r="C122" s="245" t="s">
        <v>1979</v>
      </c>
      <c r="D122" s="47" t="s">
        <v>1961</v>
      </c>
      <c r="E122" s="245" t="s">
        <v>1998</v>
      </c>
      <c r="F122" s="47" t="s">
        <v>983</v>
      </c>
      <c r="G122" s="47" t="s">
        <v>983</v>
      </c>
      <c r="H122" s="245"/>
      <c r="I122" s="47" t="s">
        <v>997</v>
      </c>
      <c r="J122" s="284">
        <v>183684214.55000001</v>
      </c>
      <c r="K122" s="47" t="s">
        <v>983</v>
      </c>
      <c r="L122" s="245"/>
      <c r="M122" s="245"/>
      <c r="N122" s="245"/>
      <c r="R122" s="177"/>
      <c r="S122" s="177"/>
      <c r="T122" s="177"/>
      <c r="U122" s="177"/>
      <c r="V122" s="177"/>
      <c r="W122" s="177"/>
      <c r="X122" s="177"/>
      <c r="Y122" s="177"/>
      <c r="Z122" s="177"/>
      <c r="AA122" s="177"/>
      <c r="AB122" s="177"/>
      <c r="AC122" s="177"/>
      <c r="AD122" s="177"/>
      <c r="AE122" s="177"/>
      <c r="AF122" s="177"/>
      <c r="AG122" s="177"/>
      <c r="AH122" s="177"/>
    </row>
    <row r="123" spans="2:34" s="47" customFormat="1" ht="15" x14ac:dyDescent="0.4">
      <c r="B123" s="263">
        <f>VLOOKUP(C123,Companies[],3,FALSE)</f>
        <v>30707654011</v>
      </c>
      <c r="C123" s="245" t="s">
        <v>1979</v>
      </c>
      <c r="D123" s="47" t="s">
        <v>1961</v>
      </c>
      <c r="E123" s="245" t="s">
        <v>1995</v>
      </c>
      <c r="F123" s="47" t="s">
        <v>983</v>
      </c>
      <c r="G123" s="47" t="s">
        <v>983</v>
      </c>
      <c r="H123" s="245"/>
      <c r="I123" s="47" t="s">
        <v>997</v>
      </c>
      <c r="J123" s="284">
        <v>33566042.630000003</v>
      </c>
      <c r="K123" s="47" t="s">
        <v>983</v>
      </c>
      <c r="L123" s="245"/>
      <c r="M123" s="245"/>
      <c r="N123" s="245"/>
      <c r="R123" s="177"/>
      <c r="S123" s="177"/>
      <c r="T123" s="177"/>
      <c r="U123" s="177"/>
      <c r="V123" s="177"/>
      <c r="W123" s="177"/>
      <c r="X123" s="177"/>
      <c r="Y123" s="177"/>
      <c r="Z123" s="177"/>
      <c r="AA123" s="177"/>
      <c r="AB123" s="177"/>
      <c r="AC123" s="177"/>
      <c r="AD123" s="177"/>
      <c r="AE123" s="177"/>
      <c r="AF123" s="177"/>
      <c r="AG123" s="177"/>
      <c r="AH123" s="177"/>
    </row>
    <row r="124" spans="2:34" s="47" customFormat="1" ht="15" x14ac:dyDescent="0.4">
      <c r="B124" s="263">
        <f>VLOOKUP(C124,Companies[],3,FALSE)</f>
        <v>30707654011</v>
      </c>
      <c r="C124" s="245" t="s">
        <v>1979</v>
      </c>
      <c r="D124" s="47" t="s">
        <v>1992</v>
      </c>
      <c r="E124" s="245" t="s">
        <v>1999</v>
      </c>
      <c r="F124" s="47" t="s">
        <v>983</v>
      </c>
      <c r="G124" s="47" t="s">
        <v>983</v>
      </c>
      <c r="H124" s="245"/>
      <c r="I124" s="47" t="s">
        <v>997</v>
      </c>
      <c r="J124" s="284">
        <v>22542.49</v>
      </c>
      <c r="K124" s="47" t="s">
        <v>983</v>
      </c>
      <c r="L124" s="245"/>
      <c r="M124" s="245"/>
      <c r="N124" s="245"/>
      <c r="R124" s="177"/>
      <c r="S124" s="177"/>
      <c r="T124" s="177"/>
      <c r="U124" s="177"/>
      <c r="V124" s="177"/>
      <c r="W124" s="177"/>
      <c r="X124" s="177"/>
      <c r="Y124" s="177"/>
      <c r="Z124" s="177"/>
      <c r="AA124" s="177"/>
      <c r="AB124" s="177"/>
      <c r="AC124" s="177"/>
      <c r="AD124" s="177"/>
      <c r="AE124" s="177"/>
      <c r="AF124" s="177"/>
      <c r="AG124" s="177"/>
      <c r="AH124" s="177"/>
    </row>
    <row r="125" spans="2:34" s="47" customFormat="1" ht="15" x14ac:dyDescent="0.4">
      <c r="B125" s="263">
        <f>VLOOKUP(C125,Companies[],3,FALSE)</f>
        <v>30692277232</v>
      </c>
      <c r="C125" s="245" t="s">
        <v>1980</v>
      </c>
      <c r="D125" s="47" t="s">
        <v>1961</v>
      </c>
      <c r="E125" s="245" t="s">
        <v>1997</v>
      </c>
      <c r="F125" s="47" t="s">
        <v>983</v>
      </c>
      <c r="G125" s="47" t="s">
        <v>983</v>
      </c>
      <c r="H125" s="245"/>
      <c r="I125" s="47" t="s">
        <v>997</v>
      </c>
      <c r="J125" s="284">
        <v>58230834.900000006</v>
      </c>
      <c r="K125" s="47" t="s">
        <v>983</v>
      </c>
      <c r="L125" s="245"/>
      <c r="M125" s="245"/>
      <c r="N125" s="245"/>
      <c r="R125" s="177"/>
      <c r="S125" s="177"/>
      <c r="T125" s="177"/>
      <c r="U125" s="177"/>
      <c r="V125" s="177"/>
      <c r="W125" s="177"/>
      <c r="X125" s="177"/>
      <c r="Y125" s="177"/>
      <c r="Z125" s="177"/>
      <c r="AA125" s="177"/>
      <c r="AB125" s="177"/>
      <c r="AC125" s="177"/>
      <c r="AD125" s="177"/>
      <c r="AE125" s="177"/>
      <c r="AF125" s="177"/>
      <c r="AG125" s="177"/>
      <c r="AH125" s="177"/>
    </row>
    <row r="126" spans="2:34" s="47" customFormat="1" ht="15" x14ac:dyDescent="0.4">
      <c r="B126" s="263">
        <f>VLOOKUP(C126,Companies[],3,FALSE)</f>
        <v>30692277232</v>
      </c>
      <c r="C126" s="245" t="s">
        <v>1980</v>
      </c>
      <c r="D126" s="47" t="s">
        <v>1961</v>
      </c>
      <c r="E126" s="245" t="s">
        <v>1996</v>
      </c>
      <c r="F126" s="47" t="s">
        <v>983</v>
      </c>
      <c r="G126" s="47" t="s">
        <v>983</v>
      </c>
      <c r="H126" s="245"/>
      <c r="I126" s="47" t="s">
        <v>997</v>
      </c>
      <c r="J126" s="283">
        <v>82149631.839999989</v>
      </c>
      <c r="K126" s="47" t="s">
        <v>983</v>
      </c>
      <c r="L126" s="245"/>
      <c r="M126" s="245"/>
      <c r="N126" s="245"/>
      <c r="R126" s="177"/>
      <c r="S126" s="177"/>
      <c r="T126" s="177"/>
      <c r="U126" s="177"/>
      <c r="V126" s="177"/>
      <c r="W126" s="177"/>
      <c r="X126" s="177"/>
      <c r="Y126" s="177"/>
      <c r="Z126" s="177"/>
      <c r="AA126" s="177"/>
      <c r="AB126" s="177"/>
      <c r="AC126" s="177"/>
      <c r="AD126" s="177"/>
      <c r="AE126" s="177"/>
      <c r="AF126" s="177"/>
      <c r="AG126" s="177"/>
      <c r="AH126" s="177"/>
    </row>
    <row r="127" spans="2:34" s="47" customFormat="1" ht="15" x14ac:dyDescent="0.4">
      <c r="B127" s="263">
        <f>VLOOKUP(C127,Companies[],3,FALSE)</f>
        <v>30692277232</v>
      </c>
      <c r="C127" s="245" t="s">
        <v>1980</v>
      </c>
      <c r="D127" s="47" t="s">
        <v>1961</v>
      </c>
      <c r="E127" s="245" t="s">
        <v>1998</v>
      </c>
      <c r="F127" s="47" t="s">
        <v>983</v>
      </c>
      <c r="G127" s="47" t="s">
        <v>983</v>
      </c>
      <c r="H127" s="245"/>
      <c r="I127" s="47" t="s">
        <v>997</v>
      </c>
      <c r="J127" s="283">
        <v>59352936.280000001</v>
      </c>
      <c r="K127" s="47" t="s">
        <v>983</v>
      </c>
      <c r="L127" s="245"/>
      <c r="M127" s="245"/>
      <c r="N127" s="245"/>
      <c r="R127" s="177"/>
      <c r="S127" s="177"/>
      <c r="T127" s="177"/>
      <c r="U127" s="177"/>
      <c r="V127" s="177"/>
      <c r="W127" s="177"/>
      <c r="X127" s="177"/>
      <c r="Y127" s="177"/>
      <c r="Z127" s="177"/>
      <c r="AA127" s="177"/>
      <c r="AB127" s="177"/>
      <c r="AC127" s="177"/>
      <c r="AD127" s="177"/>
      <c r="AE127" s="177"/>
      <c r="AF127" s="177"/>
      <c r="AG127" s="177"/>
      <c r="AH127" s="177"/>
    </row>
    <row r="128" spans="2:34" s="47" customFormat="1" ht="15" x14ac:dyDescent="0.4">
      <c r="B128" s="263">
        <f>VLOOKUP(C128,Companies[],3,FALSE)</f>
        <v>30692277232</v>
      </c>
      <c r="C128" s="245" t="s">
        <v>1980</v>
      </c>
      <c r="D128" s="47" t="s">
        <v>1961</v>
      </c>
      <c r="E128" s="245" t="s">
        <v>1995</v>
      </c>
      <c r="F128" s="47" t="s">
        <v>983</v>
      </c>
      <c r="G128" s="47" t="s">
        <v>983</v>
      </c>
      <c r="H128" s="245"/>
      <c r="I128" s="47" t="s">
        <v>997</v>
      </c>
      <c r="J128" s="283">
        <v>27221978.43999999</v>
      </c>
      <c r="K128" s="47" t="s">
        <v>983</v>
      </c>
      <c r="L128" s="245"/>
      <c r="M128" s="245"/>
      <c r="N128" s="245"/>
      <c r="R128" s="177"/>
      <c r="S128" s="177"/>
      <c r="T128" s="177"/>
      <c r="U128" s="177"/>
      <c r="V128" s="177"/>
      <c r="W128" s="177"/>
      <c r="X128" s="177"/>
      <c r="Y128" s="177"/>
      <c r="Z128" s="177"/>
      <c r="AA128" s="177"/>
      <c r="AB128" s="177"/>
      <c r="AC128" s="177"/>
      <c r="AD128" s="177"/>
      <c r="AE128" s="177"/>
      <c r="AF128" s="177"/>
      <c r="AG128" s="177"/>
      <c r="AH128" s="177"/>
    </row>
    <row r="129" spans="2:34" s="47" customFormat="1" ht="15" x14ac:dyDescent="0.4">
      <c r="B129" s="263">
        <f>VLOOKUP(C129,Companies[],3,FALSE)</f>
        <v>30692277232</v>
      </c>
      <c r="C129" s="245" t="s">
        <v>1980</v>
      </c>
      <c r="D129" s="47" t="s">
        <v>1992</v>
      </c>
      <c r="E129" s="245" t="s">
        <v>1999</v>
      </c>
      <c r="F129" s="47" t="s">
        <v>983</v>
      </c>
      <c r="G129" s="47" t="s">
        <v>983</v>
      </c>
      <c r="H129" s="245"/>
      <c r="I129" s="47" t="s">
        <v>997</v>
      </c>
      <c r="J129" s="283">
        <v>25663.07</v>
      </c>
      <c r="K129" s="47" t="s">
        <v>983</v>
      </c>
      <c r="L129" s="245"/>
      <c r="M129" s="245"/>
      <c r="N129" s="245"/>
      <c r="R129" s="177"/>
      <c r="S129" s="177"/>
      <c r="T129" s="177"/>
      <c r="U129" s="177"/>
      <c r="V129" s="177"/>
      <c r="W129" s="177"/>
      <c r="X129" s="177"/>
      <c r="Y129" s="177"/>
      <c r="Z129" s="177"/>
      <c r="AA129" s="177"/>
      <c r="AB129" s="177"/>
      <c r="AC129" s="177"/>
      <c r="AD129" s="177"/>
      <c r="AE129" s="177"/>
      <c r="AF129" s="177"/>
      <c r="AG129" s="177"/>
      <c r="AH129" s="177"/>
    </row>
    <row r="130" spans="2:34" s="47" customFormat="1" ht="15" x14ac:dyDescent="0.4">
      <c r="B130" s="263">
        <f>VLOOKUP(C130,Companies[],3,FALSE)</f>
        <v>30708625414</v>
      </c>
      <c r="C130" s="245" t="s">
        <v>1981</v>
      </c>
      <c r="D130" s="47" t="s">
        <v>1961</v>
      </c>
      <c r="E130" s="245" t="s">
        <v>1997</v>
      </c>
      <c r="F130" s="47" t="s">
        <v>983</v>
      </c>
      <c r="G130" s="47" t="s">
        <v>983</v>
      </c>
      <c r="H130" s="245"/>
      <c r="I130" s="47" t="s">
        <v>997</v>
      </c>
      <c r="J130" s="283">
        <v>601283696.20000005</v>
      </c>
      <c r="K130" s="47" t="s">
        <v>983</v>
      </c>
      <c r="L130" s="245"/>
      <c r="M130" s="245"/>
      <c r="N130" s="245"/>
      <c r="R130" s="177"/>
      <c r="S130" s="177"/>
      <c r="T130" s="177"/>
      <c r="U130" s="177"/>
      <c r="V130" s="177"/>
      <c r="W130" s="177"/>
      <c r="X130" s="177"/>
      <c r="Y130" s="177"/>
      <c r="Z130" s="177"/>
      <c r="AA130" s="177"/>
      <c r="AB130" s="177"/>
      <c r="AC130" s="177"/>
      <c r="AD130" s="177"/>
      <c r="AE130" s="177"/>
      <c r="AF130" s="177"/>
      <c r="AG130" s="177"/>
      <c r="AH130" s="177"/>
    </row>
    <row r="131" spans="2:34" s="47" customFormat="1" ht="15" x14ac:dyDescent="0.4">
      <c r="B131" s="263">
        <f>VLOOKUP(C131,Companies[],3,FALSE)</f>
        <v>30708625414</v>
      </c>
      <c r="C131" s="245" t="s">
        <v>1981</v>
      </c>
      <c r="D131" s="47" t="s">
        <v>1961</v>
      </c>
      <c r="E131" s="245" t="s">
        <v>1996</v>
      </c>
      <c r="F131" s="47" t="s">
        <v>983</v>
      </c>
      <c r="G131" s="47" t="s">
        <v>983</v>
      </c>
      <c r="H131" s="245"/>
      <c r="I131" s="47" t="s">
        <v>997</v>
      </c>
      <c r="J131" s="283">
        <v>346014291.81</v>
      </c>
      <c r="K131" s="47" t="s">
        <v>983</v>
      </c>
      <c r="L131" s="245"/>
      <c r="M131" s="245"/>
      <c r="N131" s="245"/>
      <c r="R131" s="177"/>
      <c r="S131" s="177"/>
      <c r="T131" s="177"/>
      <c r="U131" s="177"/>
      <c r="V131" s="177"/>
      <c r="W131" s="177"/>
      <c r="X131" s="177"/>
      <c r="Y131" s="177"/>
      <c r="Z131" s="177"/>
      <c r="AA131" s="177"/>
      <c r="AB131" s="177"/>
      <c r="AC131" s="177"/>
      <c r="AD131" s="177"/>
      <c r="AE131" s="177"/>
      <c r="AF131" s="177"/>
      <c r="AG131" s="177"/>
      <c r="AH131" s="177"/>
    </row>
    <row r="132" spans="2:34" s="47" customFormat="1" ht="15" x14ac:dyDescent="0.4">
      <c r="B132" s="263">
        <f>VLOOKUP(C132,Companies[],3,FALSE)</f>
        <v>30708625414</v>
      </c>
      <c r="C132" s="245" t="s">
        <v>1981</v>
      </c>
      <c r="D132" s="47" t="s">
        <v>1961</v>
      </c>
      <c r="E132" s="245" t="s">
        <v>1998</v>
      </c>
      <c r="F132" s="47" t="s">
        <v>983</v>
      </c>
      <c r="G132" s="47" t="s">
        <v>983</v>
      </c>
      <c r="H132" s="245"/>
      <c r="I132" s="47" t="s">
        <v>997</v>
      </c>
      <c r="J132" s="283">
        <v>202520197.22999999</v>
      </c>
      <c r="K132" s="47" t="s">
        <v>983</v>
      </c>
      <c r="L132" s="245"/>
      <c r="M132" s="245"/>
      <c r="N132" s="245"/>
      <c r="R132" s="177"/>
      <c r="S132" s="177"/>
      <c r="T132" s="177"/>
      <c r="U132" s="177"/>
      <c r="V132" s="177"/>
      <c r="W132" s="177"/>
      <c r="X132" s="177"/>
      <c r="Y132" s="177"/>
      <c r="Z132" s="177"/>
      <c r="AA132" s="177"/>
      <c r="AB132" s="177"/>
      <c r="AC132" s="177"/>
      <c r="AD132" s="177"/>
      <c r="AE132" s="177"/>
      <c r="AF132" s="177"/>
      <c r="AG132" s="177"/>
      <c r="AH132" s="177"/>
    </row>
    <row r="133" spans="2:34" s="47" customFormat="1" ht="15" x14ac:dyDescent="0.4">
      <c r="B133" s="47">
        <f>VLOOKUP(C133,Companies[],3,FALSE)</f>
        <v>30708625414</v>
      </c>
      <c r="C133" s="245" t="s">
        <v>1981</v>
      </c>
      <c r="D133" s="47" t="s">
        <v>1961</v>
      </c>
      <c r="E133" s="245" t="s">
        <v>1995</v>
      </c>
      <c r="F133" s="47" t="s">
        <v>983</v>
      </c>
      <c r="G133" s="47" t="s">
        <v>983</v>
      </c>
      <c r="I133" s="47" t="s">
        <v>997</v>
      </c>
      <c r="J133" s="282">
        <v>104514706.92</v>
      </c>
      <c r="K133" s="47" t="s">
        <v>983</v>
      </c>
      <c r="R133" s="177"/>
      <c r="S133" s="177"/>
      <c r="T133" s="177"/>
      <c r="U133" s="177"/>
      <c r="V133" s="177"/>
      <c r="W133" s="177"/>
      <c r="X133" s="177"/>
      <c r="Y133" s="177"/>
      <c r="Z133" s="177"/>
      <c r="AA133" s="177"/>
      <c r="AB133" s="177"/>
      <c r="AC133" s="177"/>
      <c r="AD133" s="177"/>
      <c r="AE133" s="177"/>
      <c r="AF133" s="177"/>
      <c r="AG133" s="177"/>
      <c r="AH133" s="177"/>
    </row>
    <row r="134" spans="2:34" s="47" customFormat="1" ht="15" x14ac:dyDescent="0.4">
      <c r="B134" s="47">
        <f>VLOOKUP(C134,Companies[],3,FALSE)</f>
        <v>30708625414</v>
      </c>
      <c r="C134" s="245" t="s">
        <v>1981</v>
      </c>
      <c r="D134" s="47" t="s">
        <v>1992</v>
      </c>
      <c r="E134" s="245" t="s">
        <v>1999</v>
      </c>
      <c r="F134" s="47" t="s">
        <v>983</v>
      </c>
      <c r="G134" s="47" t="s">
        <v>983</v>
      </c>
      <c r="I134" s="47" t="s">
        <v>997</v>
      </c>
      <c r="J134" s="282">
        <v>3785.77</v>
      </c>
      <c r="K134" s="47" t="s">
        <v>983</v>
      </c>
      <c r="R134" s="177"/>
      <c r="S134" s="177"/>
      <c r="T134" s="177"/>
      <c r="U134" s="177"/>
      <c r="V134" s="177"/>
      <c r="W134" s="177"/>
      <c r="X134" s="177"/>
      <c r="Y134" s="177"/>
      <c r="Z134" s="177"/>
      <c r="AA134" s="177"/>
      <c r="AB134" s="177"/>
      <c r="AC134" s="177"/>
      <c r="AD134" s="177"/>
      <c r="AE134" s="177"/>
      <c r="AF134" s="177"/>
      <c r="AG134" s="177"/>
      <c r="AH134" s="177"/>
    </row>
    <row r="135" spans="2:34" s="47" customFormat="1" ht="15" x14ac:dyDescent="0.4">
      <c r="B135" s="47">
        <f>VLOOKUP(C135,Companies[],3,FALSE)</f>
        <v>30707984054</v>
      </c>
      <c r="C135" s="245" t="s">
        <v>1982</v>
      </c>
      <c r="D135" s="47" t="s">
        <v>1961</v>
      </c>
      <c r="E135" s="245" t="s">
        <v>1997</v>
      </c>
      <c r="F135" s="47" t="s">
        <v>983</v>
      </c>
      <c r="G135" s="47" t="s">
        <v>983</v>
      </c>
      <c r="I135" s="47" t="s">
        <v>997</v>
      </c>
      <c r="J135" s="282">
        <v>58340673</v>
      </c>
      <c r="K135" s="47" t="s">
        <v>983</v>
      </c>
      <c r="R135" s="177"/>
      <c r="S135" s="177"/>
      <c r="T135" s="177"/>
      <c r="U135" s="177"/>
      <c r="V135" s="177"/>
      <c r="W135" s="177"/>
      <c r="X135" s="177"/>
      <c r="Y135" s="177"/>
      <c r="Z135" s="177"/>
      <c r="AA135" s="177"/>
      <c r="AB135" s="177"/>
      <c r="AC135" s="177"/>
      <c r="AD135" s="177"/>
      <c r="AE135" s="177"/>
      <c r="AF135" s="177"/>
      <c r="AG135" s="177"/>
      <c r="AH135" s="177"/>
    </row>
    <row r="136" spans="2:34" s="47" customFormat="1" ht="15" x14ac:dyDescent="0.4">
      <c r="B136" s="47">
        <f>VLOOKUP(C136,Companies[],3,FALSE)</f>
        <v>30707984054</v>
      </c>
      <c r="C136" s="245" t="s">
        <v>1982</v>
      </c>
      <c r="D136" s="47" t="s">
        <v>1961</v>
      </c>
      <c r="E136" s="245" t="s">
        <v>1996</v>
      </c>
      <c r="F136" s="47" t="s">
        <v>983</v>
      </c>
      <c r="G136" s="47" t="s">
        <v>983</v>
      </c>
      <c r="I136" s="47" t="s">
        <v>997</v>
      </c>
      <c r="J136" s="282">
        <v>33509935</v>
      </c>
      <c r="K136" s="47" t="s">
        <v>983</v>
      </c>
      <c r="R136" s="177"/>
      <c r="S136" s="177"/>
      <c r="T136" s="177"/>
      <c r="U136" s="177"/>
      <c r="V136" s="177"/>
      <c r="W136" s="177"/>
      <c r="X136" s="177"/>
      <c r="Y136" s="177"/>
      <c r="Z136" s="177"/>
      <c r="AA136" s="177"/>
      <c r="AB136" s="177"/>
      <c r="AC136" s="177"/>
      <c r="AD136" s="177"/>
      <c r="AE136" s="177"/>
      <c r="AF136" s="177"/>
      <c r="AG136" s="177"/>
      <c r="AH136" s="177"/>
    </row>
    <row r="137" spans="2:34" s="47" customFormat="1" ht="15" x14ac:dyDescent="0.4">
      <c r="B137" s="47">
        <f>VLOOKUP(C137,Companies[],3,FALSE)</f>
        <v>30707984054</v>
      </c>
      <c r="C137" s="245" t="s">
        <v>1982</v>
      </c>
      <c r="D137" s="47" t="s">
        <v>1961</v>
      </c>
      <c r="E137" s="245" t="s">
        <v>1998</v>
      </c>
      <c r="F137" s="47" t="s">
        <v>983</v>
      </c>
      <c r="G137" s="47" t="s">
        <v>983</v>
      </c>
      <c r="I137" s="47" t="s">
        <v>997</v>
      </c>
      <c r="J137" s="282">
        <v>22687245</v>
      </c>
      <c r="K137" s="47" t="s">
        <v>983</v>
      </c>
      <c r="R137" s="177"/>
      <c r="S137" s="177"/>
      <c r="T137" s="177"/>
      <c r="U137" s="177"/>
      <c r="V137" s="177"/>
      <c r="W137" s="177"/>
      <c r="X137" s="177"/>
      <c r="Y137" s="177"/>
      <c r="Z137" s="177"/>
      <c r="AA137" s="177"/>
      <c r="AB137" s="177"/>
      <c r="AC137" s="177"/>
      <c r="AD137" s="177"/>
      <c r="AE137" s="177"/>
      <c r="AF137" s="177"/>
      <c r="AG137" s="177"/>
      <c r="AH137" s="177"/>
    </row>
    <row r="138" spans="2:34" s="47" customFormat="1" ht="15" x14ac:dyDescent="0.4">
      <c r="B138" s="47">
        <f>VLOOKUP(C138,Companies[],3,FALSE)</f>
        <v>30707984054</v>
      </c>
      <c r="C138" s="245" t="s">
        <v>1982</v>
      </c>
      <c r="D138" s="47" t="s">
        <v>1961</v>
      </c>
      <c r="E138" s="245" t="s">
        <v>1995</v>
      </c>
      <c r="F138" s="47" t="s">
        <v>983</v>
      </c>
      <c r="G138" s="47" t="s">
        <v>983</v>
      </c>
      <c r="I138" s="47" t="s">
        <v>997</v>
      </c>
      <c r="J138" s="282">
        <v>10608592</v>
      </c>
      <c r="K138" s="47" t="s">
        <v>983</v>
      </c>
      <c r="R138" s="177"/>
      <c r="S138" s="177"/>
      <c r="T138" s="177"/>
      <c r="U138" s="177"/>
      <c r="V138" s="177"/>
      <c r="W138" s="177"/>
      <c r="X138" s="177"/>
      <c r="Y138" s="177"/>
      <c r="Z138" s="177"/>
      <c r="AA138" s="177"/>
      <c r="AB138" s="177"/>
      <c r="AC138" s="177"/>
      <c r="AD138" s="177"/>
      <c r="AE138" s="177"/>
      <c r="AF138" s="177"/>
      <c r="AG138" s="177"/>
      <c r="AH138" s="177"/>
    </row>
    <row r="139" spans="2:34" s="47" customFormat="1" ht="15" x14ac:dyDescent="0.4">
      <c r="B139" s="47">
        <f>VLOOKUP(C139,Companies[],3,FALSE)</f>
        <v>30707984054</v>
      </c>
      <c r="C139" s="245" t="s">
        <v>1982</v>
      </c>
      <c r="D139" s="47" t="s">
        <v>1992</v>
      </c>
      <c r="E139" s="245" t="s">
        <v>1999</v>
      </c>
      <c r="F139" s="47" t="s">
        <v>983</v>
      </c>
      <c r="G139" s="47" t="s">
        <v>983</v>
      </c>
      <c r="I139" s="47" t="s">
        <v>997</v>
      </c>
      <c r="J139" s="282">
        <v>8140</v>
      </c>
      <c r="K139" s="47" t="s">
        <v>983</v>
      </c>
      <c r="R139" s="177"/>
      <c r="S139" s="177"/>
      <c r="T139" s="177"/>
      <c r="U139" s="177"/>
      <c r="V139" s="177"/>
      <c r="W139" s="177"/>
      <c r="X139" s="177"/>
      <c r="Y139" s="177"/>
      <c r="Z139" s="177"/>
      <c r="AA139" s="177"/>
      <c r="AB139" s="177"/>
      <c r="AC139" s="177"/>
      <c r="AD139" s="177"/>
      <c r="AE139" s="177"/>
      <c r="AF139" s="177"/>
      <c r="AG139" s="177"/>
      <c r="AH139" s="177"/>
    </row>
    <row r="140" spans="2:34" s="47" customFormat="1" ht="15" x14ac:dyDescent="0.4">
      <c r="B140" s="47">
        <f>VLOOKUP(C140,Companies[],3,FALSE)</f>
        <v>30709776254</v>
      </c>
      <c r="C140" s="245" t="s">
        <v>1983</v>
      </c>
      <c r="D140" s="47" t="s">
        <v>1961</v>
      </c>
      <c r="E140" s="245" t="s">
        <v>1996</v>
      </c>
      <c r="F140" s="47" t="s">
        <v>983</v>
      </c>
      <c r="G140" s="47" t="s">
        <v>983</v>
      </c>
      <c r="I140" s="47" t="s">
        <v>997</v>
      </c>
      <c r="J140" s="282">
        <v>44187125.039999999</v>
      </c>
      <c r="K140" s="47" t="s">
        <v>983</v>
      </c>
      <c r="R140" s="177"/>
      <c r="S140" s="177"/>
      <c r="T140" s="177"/>
      <c r="U140" s="177"/>
      <c r="V140" s="177"/>
      <c r="W140" s="177"/>
      <c r="X140" s="177"/>
      <c r="Y140" s="177"/>
      <c r="Z140" s="177"/>
      <c r="AA140" s="177"/>
      <c r="AB140" s="177"/>
      <c r="AC140" s="177"/>
      <c r="AD140" s="177"/>
      <c r="AE140" s="177"/>
      <c r="AF140" s="177"/>
      <c r="AG140" s="177"/>
      <c r="AH140" s="177"/>
    </row>
    <row r="141" spans="2:34" s="47" customFormat="1" ht="15" x14ac:dyDescent="0.4">
      <c r="B141" s="47">
        <f>VLOOKUP(C141,Companies[],3,FALSE)</f>
        <v>30709776254</v>
      </c>
      <c r="C141" s="245" t="s">
        <v>1983</v>
      </c>
      <c r="D141" s="47" t="s">
        <v>1961</v>
      </c>
      <c r="E141" s="245" t="s">
        <v>1998</v>
      </c>
      <c r="F141" s="47" t="s">
        <v>983</v>
      </c>
      <c r="G141" s="47" t="s">
        <v>983</v>
      </c>
      <c r="I141" s="47" t="s">
        <v>997</v>
      </c>
      <c r="J141" s="282">
        <v>28979219.649999999</v>
      </c>
      <c r="K141" s="47" t="s">
        <v>983</v>
      </c>
      <c r="R141" s="177"/>
      <c r="S141" s="177"/>
      <c r="T141" s="177"/>
      <c r="U141" s="177"/>
      <c r="V141" s="177"/>
      <c r="W141" s="177"/>
      <c r="X141" s="177"/>
      <c r="Y141" s="177"/>
      <c r="Z141" s="177"/>
      <c r="AA141" s="177"/>
      <c r="AB141" s="177"/>
      <c r="AC141" s="177"/>
      <c r="AD141" s="177"/>
      <c r="AE141" s="177"/>
      <c r="AF141" s="177"/>
      <c r="AG141" s="177"/>
      <c r="AH141" s="177"/>
    </row>
    <row r="142" spans="2:34" s="47" customFormat="1" ht="15" x14ac:dyDescent="0.4">
      <c r="B142" s="47">
        <f>VLOOKUP(C142,Companies[],3,FALSE)</f>
        <v>30709776254</v>
      </c>
      <c r="C142" s="245" t="s">
        <v>1983</v>
      </c>
      <c r="D142" s="47" t="s">
        <v>1961</v>
      </c>
      <c r="E142" s="245" t="s">
        <v>1995</v>
      </c>
      <c r="F142" s="47" t="s">
        <v>983</v>
      </c>
      <c r="G142" s="47" t="s">
        <v>983</v>
      </c>
      <c r="I142" s="47" t="s">
        <v>997</v>
      </c>
      <c r="J142" s="282">
        <v>30435151.84939</v>
      </c>
      <c r="K142" s="47" t="s">
        <v>983</v>
      </c>
      <c r="R142" s="177"/>
      <c r="S142" s="177"/>
      <c r="T142" s="177"/>
      <c r="U142" s="177"/>
      <c r="V142" s="177"/>
      <c r="W142" s="177"/>
      <c r="X142" s="177"/>
      <c r="Y142" s="177"/>
      <c r="Z142" s="177"/>
      <c r="AA142" s="177"/>
      <c r="AB142" s="177"/>
      <c r="AC142" s="177"/>
      <c r="AD142" s="177"/>
      <c r="AE142" s="177"/>
      <c r="AF142" s="177"/>
      <c r="AG142" s="177"/>
      <c r="AH142" s="177"/>
    </row>
    <row r="143" spans="2:34" s="47" customFormat="1" ht="15" x14ac:dyDescent="0.4">
      <c r="B143" s="179" t="e">
        <f>VLOOKUP(C143,Companies[],3,FALSE)</f>
        <v>#N/A</v>
      </c>
      <c r="C143" s="179" t="s">
        <v>1648</v>
      </c>
      <c r="H143" s="179"/>
      <c r="J143" s="178"/>
      <c r="R143" s="177"/>
      <c r="S143" s="177"/>
      <c r="T143" s="177"/>
      <c r="U143" s="177"/>
      <c r="V143" s="177"/>
      <c r="W143" s="177"/>
      <c r="X143" s="177"/>
      <c r="Y143" s="177"/>
      <c r="Z143" s="177"/>
      <c r="AA143" s="177"/>
      <c r="AB143" s="177"/>
      <c r="AC143" s="177"/>
      <c r="AD143" s="177"/>
      <c r="AE143" s="177"/>
      <c r="AF143" s="177"/>
      <c r="AG143" s="177"/>
      <c r="AH143" s="177"/>
    </row>
    <row r="144" spans="2:34" s="47" customFormat="1" ht="15.5" thickBot="1" x14ac:dyDescent="0.45">
      <c r="G144" s="180"/>
      <c r="R144" s="177"/>
      <c r="S144" s="177"/>
      <c r="T144" s="177"/>
      <c r="U144" s="177"/>
      <c r="V144" s="177"/>
      <c r="W144" s="177"/>
      <c r="X144" s="177"/>
      <c r="Y144" s="177"/>
      <c r="Z144" s="177"/>
      <c r="AA144" s="177"/>
      <c r="AB144" s="177"/>
      <c r="AC144" s="177"/>
      <c r="AD144" s="177"/>
      <c r="AE144" s="177"/>
      <c r="AF144" s="177"/>
      <c r="AG144" s="177"/>
      <c r="AH144" s="177"/>
    </row>
    <row r="145" spans="2:34" s="47" customFormat="1" ht="15.5" thickBot="1" x14ac:dyDescent="0.45">
      <c r="G145" s="180"/>
      <c r="H145" s="181" t="s">
        <v>1956</v>
      </c>
      <c r="I145" s="182"/>
      <c r="J145" s="183">
        <f>SUMIF(Table10[Moneda de la información],"USD",Table10[Valor de ingresos])+(IFERROR(SUMIF(Table10[Moneda de la información],"&lt;&gt;USD",Table10[Valor de ingresos])/'Parte 1 - Datos generales'!$E$45,0))</f>
        <v>1855579659.463712</v>
      </c>
      <c r="R145" s="177"/>
      <c r="S145" s="177"/>
      <c r="T145" s="177"/>
      <c r="U145" s="177"/>
      <c r="V145" s="177"/>
      <c r="W145" s="177"/>
      <c r="X145" s="177"/>
      <c r="Y145" s="177"/>
      <c r="Z145" s="177"/>
      <c r="AA145" s="177"/>
      <c r="AB145" s="177"/>
      <c r="AC145" s="177"/>
      <c r="AD145" s="177"/>
      <c r="AE145" s="177"/>
      <c r="AF145" s="177"/>
      <c r="AG145" s="177"/>
      <c r="AH145" s="177"/>
    </row>
    <row r="146" spans="2:34" s="47" customFormat="1" ht="15.5" thickBot="1" x14ac:dyDescent="0.45">
      <c r="G146" s="180"/>
      <c r="I146" s="254"/>
      <c r="J146" s="255"/>
      <c r="R146" s="177"/>
      <c r="S146" s="177"/>
      <c r="T146" s="177"/>
      <c r="U146" s="177"/>
      <c r="V146" s="177"/>
      <c r="W146" s="177"/>
      <c r="X146" s="177"/>
      <c r="Y146" s="177"/>
      <c r="Z146" s="177"/>
      <c r="AA146" s="177"/>
      <c r="AB146" s="177"/>
      <c r="AC146" s="177"/>
      <c r="AD146" s="177"/>
      <c r="AE146" s="177"/>
      <c r="AF146" s="177"/>
      <c r="AG146" s="177"/>
      <c r="AH146" s="177"/>
    </row>
    <row r="147" spans="2:34" s="47" customFormat="1" ht="15.5" thickBot="1" x14ac:dyDescent="0.45">
      <c r="G147" s="180"/>
      <c r="H147" s="181" t="str">
        <f>"Total en "&amp;'Parte 1 - Datos generales'!$E$44</f>
        <v>Total en ARS</v>
      </c>
      <c r="I147" s="182"/>
      <c r="J147" s="285">
        <f>IF('Parte 1 - Datos generales'!$E$44="USD",0,SUMIF(Table10[Moneda de la información],'Parte 1 - Datos generales'!$E$44,Table10[Valor de ingresos]))+(IFERROR(SUMIF(Table10[Moneda de la información],"USD",Table10[Valor de ingresos])*'Parte 1 - Datos generales'!$E$45,0))</f>
        <v>52123232634.33567</v>
      </c>
      <c r="R147" s="177"/>
      <c r="S147" s="177"/>
      <c r="T147" s="177"/>
      <c r="U147" s="177"/>
      <c r="V147" s="177"/>
      <c r="W147" s="177"/>
      <c r="X147" s="177"/>
      <c r="Y147" s="177"/>
      <c r="Z147" s="177"/>
      <c r="AA147" s="177"/>
      <c r="AB147" s="177"/>
      <c r="AC147" s="177"/>
      <c r="AD147" s="177"/>
      <c r="AE147" s="177"/>
      <c r="AF147" s="177"/>
      <c r="AG147" s="177"/>
      <c r="AH147" s="177"/>
    </row>
    <row r="148" spans="2:34" s="47" customFormat="1" ht="15" x14ac:dyDescent="0.4">
      <c r="R148" s="177"/>
      <c r="S148" s="177"/>
      <c r="T148" s="177"/>
      <c r="U148" s="177"/>
      <c r="V148" s="177"/>
      <c r="W148" s="177"/>
      <c r="X148" s="177"/>
      <c r="Y148" s="177"/>
      <c r="Z148" s="177"/>
      <c r="AA148" s="177"/>
      <c r="AB148" s="177"/>
      <c r="AC148" s="177"/>
      <c r="AD148" s="177"/>
      <c r="AE148" s="177"/>
      <c r="AF148" s="177"/>
      <c r="AG148" s="177"/>
      <c r="AH148" s="177"/>
    </row>
    <row r="149" spans="2:34" s="47" customFormat="1" ht="20" x14ac:dyDescent="0.4">
      <c r="B149" s="19"/>
      <c r="C149" s="367" t="s">
        <v>1681</v>
      </c>
      <c r="D149" s="367"/>
      <c r="E149" s="367"/>
      <c r="F149" s="367"/>
      <c r="G149" s="367"/>
      <c r="H149" s="367"/>
      <c r="I149" s="367"/>
      <c r="J149" s="367"/>
      <c r="K149" s="367"/>
      <c r="L149" s="367"/>
      <c r="M149" s="367"/>
      <c r="N149" s="367"/>
      <c r="R149" s="177"/>
      <c r="S149" s="177"/>
      <c r="T149" s="177"/>
      <c r="U149" s="177"/>
      <c r="V149" s="177"/>
      <c r="W149" s="177"/>
      <c r="X149" s="177"/>
      <c r="Y149" s="177"/>
      <c r="Z149" s="177"/>
      <c r="AA149" s="177"/>
      <c r="AB149" s="177"/>
      <c r="AC149" s="177"/>
      <c r="AD149" s="177"/>
      <c r="AE149" s="177"/>
      <c r="AF149" s="177"/>
      <c r="AG149" s="177"/>
      <c r="AH149" s="177"/>
    </row>
    <row r="150" spans="2:34" s="47" customFormat="1" ht="15" x14ac:dyDescent="0.4">
      <c r="C150" s="362" t="s">
        <v>1682</v>
      </c>
      <c r="D150" s="362"/>
      <c r="E150" s="362"/>
      <c r="F150" s="362"/>
      <c r="G150" s="362"/>
      <c r="H150" s="362"/>
      <c r="I150" s="362"/>
      <c r="J150" s="362"/>
      <c r="K150" s="362"/>
      <c r="L150" s="362"/>
      <c r="M150" s="362"/>
      <c r="N150" s="362"/>
      <c r="R150" s="177"/>
      <c r="S150" s="177"/>
      <c r="T150" s="177"/>
      <c r="U150" s="177"/>
      <c r="V150" s="177"/>
      <c r="W150" s="177"/>
      <c r="X150" s="177"/>
      <c r="Y150" s="177"/>
      <c r="Z150" s="177"/>
      <c r="AA150" s="177"/>
      <c r="AB150" s="177"/>
      <c r="AC150" s="177"/>
      <c r="AD150" s="177"/>
      <c r="AE150" s="177"/>
      <c r="AF150" s="177"/>
      <c r="AG150" s="177"/>
      <c r="AH150" s="177"/>
    </row>
    <row r="151" spans="2:34" s="47" customFormat="1" ht="15" x14ac:dyDescent="0.4">
      <c r="C151" s="362"/>
      <c r="D151" s="362"/>
      <c r="E151" s="362"/>
      <c r="F151" s="362"/>
      <c r="G151" s="362"/>
      <c r="H151" s="362"/>
      <c r="I151" s="362"/>
      <c r="J151" s="362"/>
      <c r="K151" s="362"/>
      <c r="L151" s="362"/>
      <c r="M151" s="362"/>
      <c r="N151" s="362"/>
      <c r="R151" s="177"/>
      <c r="S151" s="177"/>
      <c r="T151" s="177"/>
      <c r="U151" s="177"/>
      <c r="V151" s="177"/>
      <c r="W151" s="177"/>
      <c r="X151" s="177"/>
      <c r="Y151" s="177"/>
      <c r="Z151" s="177"/>
      <c r="AA151" s="177"/>
      <c r="AB151" s="177"/>
      <c r="AC151" s="177"/>
      <c r="AD151" s="177"/>
      <c r="AE151" s="177"/>
      <c r="AF151" s="177"/>
      <c r="AG151" s="177"/>
      <c r="AH151" s="177"/>
    </row>
    <row r="152" spans="2:34" s="47" customFormat="1" ht="15" x14ac:dyDescent="0.4">
      <c r="C152" s="361" t="s">
        <v>2018</v>
      </c>
      <c r="D152" s="361"/>
      <c r="E152" s="361"/>
      <c r="F152" s="361"/>
      <c r="G152" s="361"/>
      <c r="H152" s="361"/>
      <c r="I152" s="361"/>
      <c r="J152" s="361"/>
      <c r="K152" s="361"/>
      <c r="L152" s="361"/>
      <c r="M152" s="361"/>
      <c r="N152" s="361"/>
      <c r="R152" s="177"/>
      <c r="S152" s="177"/>
      <c r="T152" s="177"/>
      <c r="U152" s="177"/>
      <c r="V152" s="177"/>
      <c r="W152" s="177"/>
      <c r="X152" s="177"/>
      <c r="Y152" s="177"/>
      <c r="Z152" s="177"/>
      <c r="AA152" s="177"/>
      <c r="AB152" s="177"/>
      <c r="AC152" s="177"/>
      <c r="AD152" s="177"/>
      <c r="AE152" s="177"/>
      <c r="AF152" s="177"/>
      <c r="AG152" s="177"/>
      <c r="AH152" s="177"/>
    </row>
    <row r="153" spans="2:34" s="47" customFormat="1" ht="15" x14ac:dyDescent="0.4">
      <c r="C153" s="361" t="s">
        <v>2031</v>
      </c>
      <c r="D153" s="361"/>
      <c r="E153" s="361"/>
      <c r="F153" s="361"/>
      <c r="G153" s="361"/>
      <c r="H153" s="361"/>
      <c r="I153" s="361"/>
      <c r="J153" s="361"/>
      <c r="K153" s="361"/>
      <c r="L153" s="361"/>
      <c r="M153" s="361"/>
      <c r="N153" s="361"/>
      <c r="R153" s="177"/>
      <c r="S153" s="177"/>
      <c r="T153" s="177"/>
      <c r="U153" s="177"/>
      <c r="V153" s="177"/>
      <c r="W153" s="177"/>
      <c r="X153" s="177"/>
      <c r="Y153" s="177"/>
      <c r="Z153" s="177"/>
      <c r="AA153" s="177"/>
      <c r="AB153" s="177"/>
      <c r="AC153" s="177"/>
      <c r="AD153" s="177"/>
      <c r="AE153" s="177"/>
      <c r="AF153" s="177"/>
      <c r="AG153" s="177"/>
      <c r="AH153" s="177"/>
    </row>
    <row r="154" spans="2:34" s="47" customFormat="1" ht="15" x14ac:dyDescent="0.4">
      <c r="C154" s="362"/>
      <c r="D154" s="362"/>
      <c r="E154" s="362"/>
      <c r="F154" s="362"/>
      <c r="G154" s="362"/>
      <c r="H154" s="362"/>
      <c r="I154" s="362"/>
      <c r="J154" s="362"/>
      <c r="K154" s="362"/>
      <c r="L154" s="362"/>
      <c r="M154" s="362"/>
      <c r="N154" s="362"/>
      <c r="R154" s="177"/>
      <c r="S154" s="177"/>
      <c r="T154" s="177"/>
      <c r="U154" s="177"/>
      <c r="V154" s="177"/>
      <c r="W154" s="177"/>
      <c r="X154" s="177"/>
      <c r="Y154" s="177"/>
      <c r="Z154" s="177"/>
      <c r="AA154" s="177"/>
      <c r="AB154" s="177"/>
      <c r="AC154" s="177"/>
      <c r="AD154" s="177"/>
      <c r="AE154" s="177"/>
      <c r="AF154" s="177"/>
      <c r="AG154" s="177"/>
      <c r="AH154" s="177"/>
    </row>
    <row r="155" spans="2:34" s="47" customFormat="1" ht="15" x14ac:dyDescent="0.4">
      <c r="C155" s="362" t="s">
        <v>2130</v>
      </c>
      <c r="D155" s="362"/>
      <c r="E155" s="362"/>
      <c r="F155" s="362"/>
      <c r="G155" s="362"/>
      <c r="H155" s="362"/>
      <c r="I155" s="362"/>
      <c r="J155" s="362"/>
      <c r="K155" s="362"/>
      <c r="L155" s="362"/>
      <c r="M155" s="362"/>
      <c r="N155" s="362"/>
      <c r="R155" s="177"/>
      <c r="S155" s="177"/>
      <c r="T155" s="177"/>
      <c r="U155" s="177"/>
      <c r="V155" s="177"/>
      <c r="W155" s="177"/>
      <c r="X155" s="177"/>
      <c r="Y155" s="177"/>
      <c r="Z155" s="177"/>
      <c r="AA155" s="177"/>
      <c r="AB155" s="177"/>
      <c r="AC155" s="177"/>
      <c r="AD155" s="177"/>
      <c r="AE155" s="177"/>
      <c r="AF155" s="177"/>
      <c r="AG155" s="177"/>
      <c r="AH155" s="177"/>
    </row>
    <row r="156" spans="2:34" s="47" customFormat="1" ht="15" x14ac:dyDescent="0.4">
      <c r="C156" s="362"/>
      <c r="D156" s="362"/>
      <c r="E156" s="362"/>
      <c r="F156" s="362"/>
      <c r="G156" s="362"/>
      <c r="H156" s="362"/>
      <c r="I156" s="362"/>
      <c r="J156" s="362"/>
      <c r="K156" s="362"/>
      <c r="L156" s="362"/>
      <c r="M156" s="362"/>
      <c r="N156" s="362"/>
      <c r="R156" s="177"/>
      <c r="S156" s="177"/>
      <c r="T156" s="177"/>
      <c r="U156" s="177"/>
      <c r="V156" s="177"/>
      <c r="W156" s="177"/>
      <c r="X156" s="177"/>
      <c r="Y156" s="177"/>
      <c r="Z156" s="177"/>
      <c r="AA156" s="177"/>
      <c r="AB156" s="177"/>
      <c r="AC156" s="177"/>
      <c r="AD156" s="177"/>
      <c r="AE156" s="177"/>
      <c r="AF156" s="177"/>
      <c r="AG156" s="177"/>
      <c r="AH156" s="177"/>
    </row>
    <row r="157" spans="2:34" s="47" customFormat="1" ht="15" x14ac:dyDescent="0.4">
      <c r="C157" s="362"/>
      <c r="D157" s="362"/>
      <c r="E157" s="362"/>
      <c r="F157" s="362"/>
      <c r="G157" s="362"/>
      <c r="H157" s="362"/>
      <c r="I157" s="362"/>
      <c r="J157" s="362"/>
      <c r="K157" s="362"/>
      <c r="L157" s="362"/>
      <c r="M157" s="362"/>
      <c r="N157" s="362"/>
      <c r="R157" s="177"/>
      <c r="S157" s="177"/>
      <c r="T157" s="177"/>
      <c r="U157" s="177"/>
      <c r="V157" s="177"/>
      <c r="W157" s="177"/>
      <c r="X157" s="177"/>
      <c r="Y157" s="177"/>
      <c r="Z157" s="177"/>
      <c r="AA157" s="177"/>
      <c r="AB157" s="177"/>
      <c r="AC157" s="177"/>
      <c r="AD157" s="177"/>
      <c r="AE157" s="177"/>
      <c r="AF157" s="177"/>
      <c r="AG157" s="177"/>
      <c r="AH157" s="177"/>
    </row>
    <row r="158" spans="2:34" s="47" customFormat="1" ht="15.5" thickBot="1" x14ac:dyDescent="0.45">
      <c r="C158" s="363"/>
      <c r="D158" s="363"/>
      <c r="E158" s="363"/>
      <c r="F158" s="363"/>
      <c r="G158" s="363"/>
      <c r="H158" s="363"/>
      <c r="I158" s="363"/>
      <c r="J158" s="363"/>
      <c r="K158" s="363"/>
      <c r="L158" s="363"/>
      <c r="M158" s="363"/>
      <c r="N158" s="363"/>
      <c r="R158" s="177"/>
      <c r="S158" s="177"/>
      <c r="T158" s="177"/>
      <c r="U158" s="177"/>
      <c r="V158" s="177"/>
      <c r="W158" s="177"/>
      <c r="X158" s="177"/>
      <c r="Y158" s="177"/>
      <c r="Z158" s="177"/>
      <c r="AA158" s="177"/>
      <c r="AB158" s="177"/>
      <c r="AC158" s="177"/>
      <c r="AD158" s="177"/>
      <c r="AE158" s="177"/>
      <c r="AF158" s="177"/>
      <c r="AG158" s="177"/>
      <c r="AH158" s="177"/>
    </row>
    <row r="159" spans="2:34" s="47" customFormat="1" ht="15" x14ac:dyDescent="0.4">
      <c r="C159" s="368"/>
      <c r="D159" s="368"/>
      <c r="E159" s="368"/>
      <c r="F159" s="368"/>
      <c r="G159" s="368"/>
      <c r="H159" s="368"/>
      <c r="I159" s="368"/>
      <c r="J159" s="368"/>
      <c r="K159" s="368"/>
      <c r="L159" s="368"/>
      <c r="M159" s="368"/>
      <c r="N159" s="368"/>
      <c r="R159" s="177"/>
      <c r="S159" s="177"/>
      <c r="T159" s="177"/>
      <c r="U159" s="177"/>
      <c r="V159" s="177"/>
      <c r="W159" s="177"/>
      <c r="X159" s="177"/>
      <c r="Y159" s="177"/>
      <c r="Z159" s="177"/>
      <c r="AA159" s="177"/>
      <c r="AB159" s="177"/>
      <c r="AC159" s="177"/>
      <c r="AD159" s="177"/>
      <c r="AE159" s="177"/>
      <c r="AF159" s="177"/>
      <c r="AG159" s="177"/>
      <c r="AH159" s="177"/>
    </row>
    <row r="160" spans="2:34" s="47" customFormat="1" ht="15.5" thickBot="1" x14ac:dyDescent="0.45">
      <c r="C160" s="327" t="s">
        <v>1862</v>
      </c>
      <c r="D160" s="328"/>
      <c r="E160" s="328"/>
      <c r="F160" s="328"/>
      <c r="G160" s="328"/>
      <c r="H160" s="328"/>
      <c r="I160" s="328"/>
      <c r="J160" s="328"/>
      <c r="K160" s="328"/>
      <c r="L160" s="328"/>
      <c r="M160" s="328"/>
      <c r="N160" s="328"/>
      <c r="R160" s="177"/>
      <c r="S160" s="177"/>
      <c r="T160" s="177"/>
      <c r="U160" s="177"/>
      <c r="V160" s="177"/>
      <c r="W160" s="177"/>
      <c r="X160" s="177"/>
      <c r="Y160" s="177"/>
      <c r="Z160" s="177"/>
      <c r="AA160" s="177"/>
      <c r="AB160" s="177"/>
      <c r="AC160" s="177"/>
      <c r="AD160" s="177"/>
      <c r="AE160" s="177"/>
      <c r="AF160" s="177"/>
      <c r="AG160" s="177"/>
      <c r="AH160" s="177"/>
    </row>
    <row r="161" spans="2:34" s="47" customFormat="1" ht="15" x14ac:dyDescent="0.4">
      <c r="C161" s="329" t="s">
        <v>1459</v>
      </c>
      <c r="D161" s="330"/>
      <c r="E161" s="330"/>
      <c r="F161" s="330"/>
      <c r="G161" s="330"/>
      <c r="H161" s="330"/>
      <c r="I161" s="330"/>
      <c r="J161" s="330"/>
      <c r="K161" s="330"/>
      <c r="L161" s="330"/>
      <c r="M161" s="330"/>
      <c r="N161" s="330"/>
      <c r="R161" s="177"/>
      <c r="S161" s="177"/>
      <c r="T161" s="177"/>
      <c r="U161" s="177"/>
      <c r="V161" s="177"/>
      <c r="W161" s="177"/>
      <c r="X161" s="177"/>
      <c r="Y161" s="177"/>
      <c r="Z161" s="177"/>
      <c r="AA161" s="177"/>
      <c r="AB161" s="177"/>
      <c r="AC161" s="177"/>
      <c r="AD161" s="177"/>
      <c r="AE161" s="177"/>
      <c r="AF161" s="177"/>
      <c r="AG161" s="177"/>
      <c r="AH161" s="177"/>
    </row>
    <row r="162" spans="2:34" s="47" customFormat="1" ht="15.5" thickBot="1" x14ac:dyDescent="0.45">
      <c r="C162" s="369"/>
      <c r="D162" s="369"/>
      <c r="E162" s="369"/>
      <c r="F162" s="369"/>
      <c r="G162" s="369"/>
      <c r="H162" s="369"/>
      <c r="I162" s="369"/>
      <c r="J162" s="369"/>
      <c r="K162" s="369"/>
      <c r="L162" s="369"/>
      <c r="M162" s="369"/>
      <c r="N162" s="369"/>
      <c r="R162" s="177"/>
      <c r="S162" s="177"/>
      <c r="T162" s="177"/>
      <c r="U162" s="177"/>
      <c r="V162" s="177"/>
      <c r="W162" s="177"/>
      <c r="X162" s="177"/>
      <c r="Y162" s="177"/>
      <c r="Z162" s="177"/>
      <c r="AA162" s="177"/>
      <c r="AB162" s="177"/>
      <c r="AC162" s="177"/>
      <c r="AD162" s="177"/>
      <c r="AE162" s="177"/>
      <c r="AF162" s="177"/>
      <c r="AG162" s="177"/>
      <c r="AH162" s="177"/>
    </row>
    <row r="163" spans="2:34" s="47" customFormat="1" ht="15" x14ac:dyDescent="0.4">
      <c r="B163" s="19"/>
      <c r="C163" s="323" t="s">
        <v>1460</v>
      </c>
      <c r="D163" s="323"/>
      <c r="E163" s="323"/>
      <c r="F163" s="323"/>
      <c r="G163" s="323"/>
      <c r="H163" s="19"/>
      <c r="I163" s="19"/>
      <c r="J163" s="19"/>
      <c r="K163" s="19"/>
      <c r="L163" s="19"/>
      <c r="M163" s="19"/>
      <c r="N163" s="19"/>
      <c r="R163" s="177"/>
      <c r="S163" s="177"/>
      <c r="T163" s="177"/>
      <c r="U163" s="177"/>
      <c r="V163" s="177"/>
      <c r="W163" s="177"/>
      <c r="X163" s="177"/>
      <c r="Y163" s="177"/>
      <c r="Z163" s="177"/>
      <c r="AA163" s="177"/>
      <c r="AB163" s="177"/>
      <c r="AC163" s="177"/>
      <c r="AD163" s="177"/>
      <c r="AE163" s="177"/>
      <c r="AF163" s="177"/>
      <c r="AG163" s="177"/>
      <c r="AH163" s="177"/>
    </row>
    <row r="164" spans="2:34" s="47" customFormat="1" ht="15" x14ac:dyDescent="0.4">
      <c r="B164" s="19"/>
      <c r="C164" s="308" t="s">
        <v>1461</v>
      </c>
      <c r="D164" s="308"/>
      <c r="E164" s="308"/>
      <c r="F164" s="308"/>
      <c r="G164" s="308"/>
      <c r="H164" s="19"/>
      <c r="I164" s="19"/>
      <c r="J164" s="19"/>
      <c r="K164" s="19"/>
      <c r="L164" s="19"/>
      <c r="M164" s="19"/>
      <c r="N164" s="19"/>
      <c r="R164" s="177"/>
      <c r="S164" s="177"/>
      <c r="T164" s="177"/>
      <c r="U164" s="177"/>
      <c r="V164" s="177"/>
      <c r="W164" s="177"/>
      <c r="X164" s="177"/>
      <c r="Y164" s="177"/>
      <c r="Z164" s="177"/>
      <c r="AA164" s="177"/>
      <c r="AB164" s="177"/>
      <c r="AC164" s="177"/>
      <c r="AD164" s="177"/>
      <c r="AE164" s="177"/>
      <c r="AF164" s="177"/>
      <c r="AG164" s="177"/>
      <c r="AH164" s="177"/>
    </row>
    <row r="165" spans="2:34" s="47" customFormat="1" ht="15" x14ac:dyDescent="0.4">
      <c r="B165" s="19"/>
      <c r="C165" s="316" t="s">
        <v>1462</v>
      </c>
      <c r="D165" s="316"/>
      <c r="E165" s="316"/>
      <c r="F165" s="316"/>
      <c r="G165" s="316"/>
      <c r="H165" s="19"/>
      <c r="I165" s="19"/>
      <c r="J165" s="19"/>
      <c r="K165" s="19"/>
      <c r="L165" s="19"/>
      <c r="M165" s="19"/>
      <c r="N165" s="19"/>
      <c r="R165" s="177"/>
      <c r="S165" s="177"/>
      <c r="T165" s="177"/>
      <c r="U165" s="177"/>
      <c r="V165" s="177"/>
      <c r="W165" s="177"/>
      <c r="X165" s="177"/>
      <c r="Y165" s="177"/>
      <c r="Z165" s="177"/>
      <c r="AA165" s="177"/>
      <c r="AB165" s="177"/>
      <c r="AC165" s="177"/>
      <c r="AD165" s="177"/>
      <c r="AE165" s="177"/>
      <c r="AF165" s="177"/>
      <c r="AG165" s="177"/>
      <c r="AH165" s="177"/>
    </row>
    <row r="166" spans="2:34" s="47" customFormat="1" ht="15" x14ac:dyDescent="0.4">
      <c r="B166" s="19"/>
      <c r="C166" s="19"/>
      <c r="D166" s="19"/>
      <c r="E166" s="19"/>
      <c r="F166" s="19"/>
      <c r="G166" s="19"/>
      <c r="H166" s="19"/>
      <c r="I166" s="19"/>
      <c r="J166" s="19"/>
      <c r="K166" s="19"/>
      <c r="L166" s="19"/>
      <c r="M166" s="19"/>
      <c r="N166" s="19"/>
      <c r="R166" s="177"/>
      <c r="S166" s="177"/>
      <c r="T166" s="177"/>
      <c r="U166" s="177"/>
      <c r="V166" s="177"/>
      <c r="W166" s="177"/>
      <c r="X166" s="177"/>
      <c r="Y166" s="177"/>
      <c r="Z166" s="177"/>
      <c r="AA166" s="177"/>
      <c r="AB166" s="177"/>
      <c r="AC166" s="177"/>
      <c r="AD166" s="177"/>
      <c r="AE166" s="177"/>
      <c r="AF166" s="177"/>
      <c r="AG166" s="177"/>
      <c r="AH166" s="177"/>
    </row>
    <row r="167" spans="2:34" s="47" customFormat="1" ht="15" x14ac:dyDescent="0.4">
      <c r="B167" s="19"/>
      <c r="C167" s="19"/>
      <c r="D167" s="19"/>
      <c r="E167" s="19"/>
      <c r="F167" s="19"/>
      <c r="G167" s="19"/>
      <c r="H167" s="19"/>
      <c r="I167" s="19"/>
      <c r="J167" s="19"/>
      <c r="K167" s="19"/>
      <c r="L167" s="19"/>
      <c r="M167" s="19"/>
      <c r="N167" s="19"/>
      <c r="R167" s="177"/>
      <c r="S167" s="177"/>
      <c r="T167" s="177"/>
      <c r="U167" s="177"/>
      <c r="V167" s="177"/>
      <c r="W167" s="177"/>
      <c r="X167" s="177"/>
      <c r="Y167" s="177"/>
      <c r="Z167" s="177"/>
      <c r="AA167" s="177"/>
      <c r="AB167" s="177"/>
      <c r="AC167" s="177"/>
      <c r="AD167" s="177"/>
      <c r="AE167" s="177"/>
      <c r="AF167" s="177"/>
      <c r="AG167" s="177"/>
      <c r="AH167" s="177"/>
    </row>
    <row r="168" spans="2:34" s="47" customFormat="1" ht="15" x14ac:dyDescent="0.4">
      <c r="B168" s="19"/>
      <c r="C168" s="19"/>
      <c r="D168" s="19"/>
      <c r="E168" s="19"/>
      <c r="F168" s="19"/>
      <c r="G168" s="19"/>
      <c r="H168" s="19"/>
      <c r="I168" s="19"/>
      <c r="J168" s="19"/>
      <c r="K168" s="19"/>
      <c r="L168" s="19"/>
      <c r="M168" s="19"/>
      <c r="N168" s="19"/>
      <c r="R168" s="177"/>
      <c r="S168" s="177"/>
      <c r="T168" s="177"/>
      <c r="U168" s="177"/>
      <c r="V168" s="177"/>
      <c r="W168" s="177"/>
      <c r="X168" s="177"/>
      <c r="Y168" s="177"/>
      <c r="Z168" s="177"/>
      <c r="AA168" s="177"/>
      <c r="AB168" s="177"/>
      <c r="AC168" s="177"/>
      <c r="AD168" s="177"/>
      <c r="AE168" s="177"/>
      <c r="AF168" s="177"/>
      <c r="AG168" s="177"/>
      <c r="AH168" s="177"/>
    </row>
    <row r="169" spans="2:34" s="47" customFormat="1" ht="15" x14ac:dyDescent="0.4">
      <c r="B169" s="19"/>
      <c r="C169" s="19"/>
      <c r="D169" s="19"/>
      <c r="E169" s="19"/>
      <c r="F169" s="19"/>
      <c r="G169" s="19"/>
      <c r="H169" s="19"/>
      <c r="I169" s="19"/>
      <c r="J169" s="19"/>
      <c r="K169" s="19"/>
      <c r="L169" s="19"/>
      <c r="M169" s="19"/>
      <c r="N169" s="19"/>
      <c r="R169" s="177"/>
      <c r="S169" s="177"/>
      <c r="T169" s="177"/>
      <c r="U169" s="177"/>
      <c r="V169" s="177"/>
      <c r="W169" s="177"/>
      <c r="X169" s="177"/>
      <c r="Y169" s="177"/>
      <c r="Z169" s="177"/>
      <c r="AA169" s="177"/>
      <c r="AB169" s="177"/>
      <c r="AC169" s="177"/>
      <c r="AD169" s="177"/>
      <c r="AE169" s="177"/>
      <c r="AF169" s="177"/>
      <c r="AG169" s="177"/>
      <c r="AH169" s="177"/>
    </row>
    <row r="170" spans="2:34" s="47" customFormat="1" ht="15" x14ac:dyDescent="0.4">
      <c r="B170" s="19"/>
      <c r="C170" s="19"/>
      <c r="D170" s="19"/>
      <c r="E170" s="19"/>
      <c r="F170" s="19"/>
      <c r="G170" s="19"/>
      <c r="H170" s="19"/>
      <c r="I170" s="19"/>
      <c r="J170" s="19"/>
      <c r="K170" s="19"/>
      <c r="L170" s="19"/>
      <c r="M170" s="19"/>
      <c r="N170" s="19"/>
      <c r="R170" s="177"/>
      <c r="S170" s="177"/>
      <c r="T170" s="177"/>
      <c r="U170" s="177"/>
      <c r="V170" s="177"/>
      <c r="W170" s="177"/>
      <c r="X170" s="177"/>
      <c r="Y170" s="177"/>
      <c r="Z170" s="177"/>
      <c r="AA170" s="177"/>
      <c r="AB170" s="177"/>
      <c r="AC170" s="177"/>
      <c r="AD170" s="177"/>
      <c r="AE170" s="177"/>
      <c r="AF170" s="177"/>
      <c r="AG170" s="177"/>
      <c r="AH170" s="177"/>
    </row>
    <row r="171" spans="2:34" s="47" customFormat="1" ht="15" x14ac:dyDescent="0.4">
      <c r="B171" s="19"/>
      <c r="C171" s="19"/>
      <c r="D171" s="19"/>
      <c r="E171" s="19"/>
      <c r="F171" s="19"/>
      <c r="G171" s="19"/>
      <c r="H171" s="19"/>
      <c r="I171" s="19"/>
      <c r="J171" s="19"/>
      <c r="K171" s="19"/>
      <c r="L171" s="19"/>
      <c r="M171" s="19"/>
      <c r="N171" s="19"/>
      <c r="R171" s="177"/>
      <c r="S171" s="177"/>
      <c r="T171" s="177"/>
      <c r="U171" s="177"/>
      <c r="V171" s="177"/>
      <c r="W171" s="177"/>
      <c r="X171" s="177"/>
      <c r="Y171" s="177"/>
      <c r="Z171" s="177"/>
      <c r="AA171" s="177"/>
      <c r="AB171" s="177"/>
      <c r="AC171" s="177"/>
      <c r="AD171" s="177"/>
      <c r="AE171" s="177"/>
      <c r="AF171" s="177"/>
      <c r="AG171" s="177"/>
      <c r="AH171" s="177"/>
    </row>
    <row r="172" spans="2:34" s="47" customFormat="1" ht="15" x14ac:dyDescent="0.4">
      <c r="B172" s="19"/>
      <c r="C172" s="19"/>
      <c r="D172" s="19"/>
      <c r="E172" s="19"/>
      <c r="F172" s="19"/>
      <c r="G172" s="19"/>
      <c r="H172" s="19"/>
      <c r="I172" s="19"/>
      <c r="J172" s="19"/>
      <c r="K172" s="19"/>
      <c r="L172" s="19"/>
      <c r="M172" s="19"/>
      <c r="N172" s="19"/>
      <c r="R172" s="177"/>
      <c r="S172" s="177"/>
      <c r="T172" s="177"/>
      <c r="U172" s="177"/>
      <c r="V172" s="177"/>
      <c r="W172" s="177"/>
      <c r="X172" s="177"/>
      <c r="Y172" s="177"/>
      <c r="Z172" s="177"/>
      <c r="AA172" s="177"/>
      <c r="AB172" s="177"/>
      <c r="AC172" s="177"/>
      <c r="AD172" s="177"/>
      <c r="AE172" s="177"/>
      <c r="AF172" s="177"/>
      <c r="AG172" s="177"/>
      <c r="AH172" s="177"/>
    </row>
    <row r="173" spans="2:34" s="47" customFormat="1" ht="15" x14ac:dyDescent="0.4">
      <c r="B173" s="19"/>
      <c r="C173" s="19"/>
      <c r="D173" s="19"/>
      <c r="E173" s="19"/>
      <c r="F173" s="19"/>
      <c r="G173" s="19"/>
      <c r="H173" s="19"/>
      <c r="I173" s="19"/>
      <c r="J173" s="19"/>
      <c r="K173" s="19"/>
      <c r="L173" s="19"/>
      <c r="M173" s="19"/>
      <c r="N173" s="19"/>
      <c r="R173" s="177"/>
      <c r="S173" s="177"/>
      <c r="T173" s="177"/>
      <c r="U173" s="177"/>
      <c r="V173" s="177"/>
      <c r="W173" s="177"/>
      <c r="X173" s="177"/>
      <c r="Y173" s="177"/>
      <c r="Z173" s="177"/>
      <c r="AA173" s="177"/>
      <c r="AB173" s="177"/>
      <c r="AC173" s="177"/>
      <c r="AD173" s="177"/>
      <c r="AE173" s="177"/>
      <c r="AF173" s="177"/>
      <c r="AG173" s="177"/>
      <c r="AH173" s="177"/>
    </row>
    <row r="174" spans="2:34" s="47" customFormat="1" ht="15" x14ac:dyDescent="0.4">
      <c r="B174" s="19"/>
      <c r="C174" s="19"/>
      <c r="D174" s="19"/>
      <c r="E174" s="19"/>
      <c r="F174" s="19"/>
      <c r="G174" s="19"/>
      <c r="H174" s="19"/>
      <c r="I174" s="19"/>
      <c r="J174" s="19"/>
      <c r="K174" s="19"/>
      <c r="L174" s="19"/>
      <c r="M174" s="19"/>
      <c r="N174" s="19"/>
      <c r="R174" s="177"/>
      <c r="S174" s="177"/>
      <c r="T174" s="177"/>
      <c r="U174" s="177"/>
      <c r="V174" s="177"/>
      <c r="W174" s="177"/>
      <c r="X174" s="177"/>
      <c r="Y174" s="177"/>
      <c r="Z174" s="177"/>
      <c r="AA174" s="177"/>
      <c r="AB174" s="177"/>
      <c r="AC174" s="177"/>
      <c r="AD174" s="177"/>
      <c r="AE174" s="177"/>
      <c r="AF174" s="177"/>
      <c r="AG174" s="177"/>
      <c r="AH174" s="177"/>
    </row>
    <row r="175" spans="2:34" s="47" customFormat="1" ht="15" x14ac:dyDescent="0.4">
      <c r="B175" s="19"/>
      <c r="C175" s="19"/>
      <c r="D175" s="19"/>
      <c r="E175" s="19"/>
      <c r="F175" s="19"/>
      <c r="G175" s="19"/>
      <c r="H175" s="19"/>
      <c r="I175" s="19"/>
      <c r="J175" s="19"/>
      <c r="K175" s="19"/>
      <c r="L175" s="19"/>
      <c r="M175" s="19"/>
      <c r="N175" s="19"/>
      <c r="R175" s="177"/>
      <c r="S175" s="177"/>
      <c r="T175" s="177"/>
      <c r="U175" s="177"/>
      <c r="V175" s="177"/>
      <c r="W175" s="177"/>
      <c r="X175" s="177"/>
      <c r="Y175" s="177"/>
      <c r="Z175" s="177"/>
      <c r="AA175" s="177"/>
      <c r="AB175" s="177"/>
      <c r="AC175" s="177"/>
      <c r="AD175" s="177"/>
      <c r="AE175" s="177"/>
      <c r="AF175" s="177"/>
      <c r="AG175" s="177"/>
      <c r="AH175" s="177"/>
    </row>
    <row r="176" spans="2:34" s="47" customFormat="1" ht="15" x14ac:dyDescent="0.4">
      <c r="B176" s="19"/>
      <c r="C176" s="19"/>
      <c r="D176" s="19"/>
      <c r="E176" s="19"/>
      <c r="F176" s="19"/>
      <c r="G176" s="19"/>
      <c r="H176" s="19"/>
      <c r="I176" s="19"/>
      <c r="J176" s="19"/>
      <c r="K176" s="19"/>
      <c r="L176" s="19"/>
      <c r="M176" s="19"/>
      <c r="N176" s="19"/>
      <c r="R176" s="177"/>
      <c r="S176" s="177"/>
      <c r="T176" s="177"/>
      <c r="U176" s="177"/>
      <c r="V176" s="177"/>
      <c r="W176" s="177"/>
      <c r="X176" s="177"/>
      <c r="Y176" s="177"/>
      <c r="Z176" s="177"/>
      <c r="AA176" s="177"/>
      <c r="AB176" s="177"/>
      <c r="AC176" s="177"/>
      <c r="AD176" s="177"/>
      <c r="AE176" s="177"/>
      <c r="AF176" s="177"/>
      <c r="AG176" s="177"/>
      <c r="AH176" s="177"/>
    </row>
    <row r="177" spans="2:34" s="47" customFormat="1" ht="15" x14ac:dyDescent="0.4">
      <c r="B177" s="19"/>
      <c r="C177" s="19"/>
      <c r="D177" s="19"/>
      <c r="E177" s="19"/>
      <c r="F177" s="19"/>
      <c r="G177" s="19"/>
      <c r="H177" s="19"/>
      <c r="I177" s="19"/>
      <c r="J177" s="19"/>
      <c r="K177" s="19"/>
      <c r="L177" s="19"/>
      <c r="M177" s="19"/>
      <c r="N177" s="19"/>
      <c r="R177" s="177"/>
      <c r="S177" s="177"/>
      <c r="T177" s="177"/>
      <c r="U177" s="177"/>
      <c r="V177" s="177"/>
      <c r="W177" s="177"/>
      <c r="X177" s="177"/>
      <c r="Y177" s="177"/>
      <c r="Z177" s="177"/>
      <c r="AA177" s="177"/>
      <c r="AB177" s="177"/>
      <c r="AC177" s="177"/>
      <c r="AD177" s="177"/>
      <c r="AE177" s="177"/>
      <c r="AF177" s="177"/>
      <c r="AG177" s="177"/>
      <c r="AH177" s="177"/>
    </row>
    <row r="178" spans="2:34" s="47" customFormat="1" ht="15" x14ac:dyDescent="0.4">
      <c r="B178" s="19"/>
      <c r="C178" s="19"/>
      <c r="D178" s="19"/>
      <c r="E178" s="19"/>
      <c r="F178" s="19"/>
      <c r="G178" s="19"/>
      <c r="H178" s="19"/>
      <c r="I178" s="19"/>
      <c r="J178" s="19"/>
      <c r="K178" s="19"/>
      <c r="L178" s="19"/>
      <c r="M178" s="19"/>
      <c r="N178" s="19"/>
      <c r="R178" s="177"/>
      <c r="S178" s="177"/>
      <c r="T178" s="177"/>
      <c r="U178" s="177"/>
      <c r="V178" s="177"/>
      <c r="W178" s="177"/>
      <c r="X178" s="177"/>
      <c r="Y178" s="177"/>
      <c r="Z178" s="177"/>
      <c r="AA178" s="177"/>
      <c r="AB178" s="177"/>
      <c r="AC178" s="177"/>
      <c r="AD178" s="177"/>
      <c r="AE178" s="177"/>
      <c r="AF178" s="177"/>
      <c r="AG178" s="177"/>
      <c r="AH178" s="177"/>
    </row>
    <row r="179" spans="2:34" s="47" customFormat="1" ht="15" x14ac:dyDescent="0.4">
      <c r="B179" s="19"/>
      <c r="C179" s="19"/>
      <c r="D179" s="19"/>
      <c r="E179" s="19"/>
      <c r="F179" s="19"/>
      <c r="G179" s="19"/>
      <c r="H179" s="19"/>
      <c r="I179" s="19"/>
      <c r="J179" s="19"/>
      <c r="K179" s="19"/>
      <c r="L179" s="19"/>
      <c r="M179" s="19"/>
      <c r="N179" s="19"/>
      <c r="R179" s="177"/>
      <c r="S179" s="177"/>
      <c r="T179" s="177"/>
      <c r="U179" s="177"/>
      <c r="V179" s="177"/>
      <c r="W179" s="177"/>
      <c r="X179" s="177"/>
      <c r="Y179" s="177"/>
      <c r="Z179" s="177"/>
      <c r="AA179" s="177"/>
      <c r="AB179" s="177"/>
      <c r="AC179" s="177"/>
      <c r="AD179" s="177"/>
      <c r="AE179" s="177"/>
      <c r="AF179" s="177"/>
      <c r="AG179" s="177"/>
      <c r="AH179" s="177"/>
    </row>
    <row r="180" spans="2:34" s="47" customFormat="1" ht="15" x14ac:dyDescent="0.4">
      <c r="B180" s="19"/>
      <c r="C180" s="19"/>
      <c r="D180" s="19"/>
      <c r="E180" s="19"/>
      <c r="F180" s="19"/>
      <c r="G180" s="19"/>
      <c r="H180" s="19"/>
      <c r="I180" s="19"/>
      <c r="J180" s="19"/>
      <c r="K180" s="19"/>
      <c r="L180" s="19"/>
      <c r="M180" s="19"/>
      <c r="N180" s="19"/>
      <c r="R180" s="177"/>
      <c r="S180" s="177"/>
      <c r="T180" s="177"/>
      <c r="U180" s="177"/>
      <c r="V180" s="177"/>
      <c r="W180" s="177"/>
      <c r="X180" s="177"/>
      <c r="Y180" s="177"/>
      <c r="Z180" s="177"/>
      <c r="AA180" s="177"/>
      <c r="AB180" s="177"/>
      <c r="AC180" s="177"/>
      <c r="AD180" s="177"/>
      <c r="AE180" s="177"/>
      <c r="AF180" s="177"/>
      <c r="AG180" s="177"/>
      <c r="AH180" s="177"/>
    </row>
    <row r="181" spans="2:34" s="47" customFormat="1" ht="15" x14ac:dyDescent="0.4">
      <c r="B181" s="19"/>
      <c r="C181" s="19"/>
      <c r="D181" s="19"/>
      <c r="E181" s="19"/>
      <c r="F181" s="19"/>
      <c r="G181" s="19"/>
      <c r="H181" s="19"/>
      <c r="I181" s="19"/>
      <c r="J181" s="19"/>
      <c r="K181" s="19"/>
      <c r="L181" s="19"/>
      <c r="M181" s="19"/>
      <c r="N181" s="19"/>
      <c r="R181" s="177"/>
      <c r="S181" s="177"/>
      <c r="T181" s="177"/>
      <c r="U181" s="177"/>
      <c r="V181" s="177"/>
      <c r="W181" s="177"/>
      <c r="X181" s="177"/>
      <c r="Y181" s="177"/>
      <c r="Z181" s="177"/>
      <c r="AA181" s="177"/>
      <c r="AB181" s="177"/>
      <c r="AC181" s="177"/>
      <c r="AD181" s="177"/>
      <c r="AE181" s="177"/>
      <c r="AF181" s="177"/>
      <c r="AG181" s="177"/>
      <c r="AH181" s="177"/>
    </row>
    <row r="182" spans="2:34" s="47" customFormat="1" ht="15" x14ac:dyDescent="0.4">
      <c r="B182" s="19"/>
      <c r="C182" s="19"/>
      <c r="D182" s="19"/>
      <c r="E182" s="19"/>
      <c r="F182" s="19"/>
      <c r="G182" s="19"/>
      <c r="H182" s="19"/>
      <c r="I182" s="19"/>
      <c r="J182" s="19"/>
      <c r="K182" s="19"/>
      <c r="L182" s="19"/>
      <c r="M182" s="19"/>
      <c r="N182" s="19"/>
      <c r="R182" s="177"/>
      <c r="S182" s="177"/>
      <c r="T182" s="177"/>
      <c r="U182" s="177"/>
      <c r="V182" s="177"/>
      <c r="W182" s="177"/>
      <c r="X182" s="177"/>
      <c r="Y182" s="177"/>
      <c r="Z182" s="177"/>
      <c r="AA182" s="177"/>
      <c r="AB182" s="177"/>
      <c r="AC182" s="177"/>
      <c r="AD182" s="177"/>
      <c r="AE182" s="177"/>
      <c r="AF182" s="177"/>
      <c r="AG182" s="177"/>
      <c r="AH182" s="177"/>
    </row>
    <row r="183" spans="2:34" s="47" customFormat="1" ht="15" x14ac:dyDescent="0.4">
      <c r="B183" s="19"/>
      <c r="C183" s="19"/>
      <c r="D183" s="19"/>
      <c r="E183" s="19"/>
      <c r="F183" s="19"/>
      <c r="G183" s="19"/>
      <c r="H183" s="19"/>
      <c r="I183" s="19"/>
      <c r="J183" s="19"/>
      <c r="K183" s="19"/>
      <c r="L183" s="19"/>
      <c r="M183" s="19"/>
      <c r="N183" s="19"/>
      <c r="R183" s="177"/>
      <c r="S183" s="177"/>
      <c r="T183" s="177"/>
      <c r="U183" s="177"/>
      <c r="V183" s="177"/>
      <c r="W183" s="177"/>
      <c r="X183" s="177"/>
      <c r="Y183" s="177"/>
      <c r="Z183" s="177"/>
      <c r="AA183" s="177"/>
      <c r="AB183" s="177"/>
      <c r="AC183" s="177"/>
      <c r="AD183" s="177"/>
      <c r="AE183" s="177"/>
      <c r="AF183" s="177"/>
      <c r="AG183" s="177"/>
      <c r="AH183" s="177"/>
    </row>
    <row r="184" spans="2:34" s="47" customFormat="1" ht="15" x14ac:dyDescent="0.4">
      <c r="B184" s="19"/>
      <c r="C184" s="19"/>
      <c r="D184" s="19"/>
      <c r="E184" s="19"/>
      <c r="F184" s="19"/>
      <c r="G184" s="19"/>
      <c r="H184" s="19"/>
      <c r="I184" s="19"/>
      <c r="J184" s="19"/>
      <c r="K184" s="19"/>
      <c r="L184" s="19"/>
      <c r="M184" s="19"/>
      <c r="N184" s="19"/>
      <c r="R184" s="177"/>
      <c r="S184" s="177"/>
      <c r="T184" s="177"/>
      <c r="U184" s="177"/>
      <c r="V184" s="177"/>
      <c r="W184" s="177"/>
      <c r="X184" s="177"/>
      <c r="Y184" s="177"/>
      <c r="Z184" s="177"/>
      <c r="AA184" s="177"/>
      <c r="AB184" s="177"/>
      <c r="AC184" s="177"/>
      <c r="AD184" s="177"/>
      <c r="AE184" s="177"/>
      <c r="AF184" s="177"/>
      <c r="AG184" s="177"/>
      <c r="AH184" s="177"/>
    </row>
    <row r="185" spans="2:34" s="47" customFormat="1" ht="15" x14ac:dyDescent="0.4">
      <c r="B185" s="19"/>
      <c r="C185" s="19"/>
      <c r="D185" s="19"/>
      <c r="E185" s="19"/>
      <c r="F185" s="19"/>
      <c r="G185" s="19"/>
      <c r="H185" s="19"/>
      <c r="I185" s="19"/>
      <c r="J185" s="19"/>
      <c r="K185" s="19"/>
      <c r="L185" s="19"/>
      <c r="M185" s="19"/>
      <c r="N185" s="19"/>
      <c r="R185" s="177"/>
      <c r="S185" s="177"/>
      <c r="T185" s="177"/>
      <c r="U185" s="177"/>
      <c r="V185" s="177"/>
      <c r="W185" s="177"/>
      <c r="X185" s="177"/>
      <c r="Y185" s="177"/>
      <c r="Z185" s="177"/>
      <c r="AA185" s="177"/>
      <c r="AB185" s="177"/>
      <c r="AC185" s="177"/>
      <c r="AD185" s="177"/>
      <c r="AE185" s="177"/>
      <c r="AF185" s="177"/>
      <c r="AG185" s="177"/>
      <c r="AH185" s="177"/>
    </row>
    <row r="186" spans="2:34" s="47" customFormat="1" ht="15" x14ac:dyDescent="0.4">
      <c r="B186" s="19"/>
      <c r="C186" s="19"/>
      <c r="D186" s="19"/>
      <c r="E186" s="19"/>
      <c r="F186" s="19"/>
      <c r="G186" s="19"/>
      <c r="H186" s="19"/>
      <c r="I186" s="19"/>
      <c r="J186" s="19"/>
      <c r="K186" s="19"/>
      <c r="L186" s="19"/>
      <c r="M186" s="19"/>
      <c r="N186" s="19"/>
      <c r="R186" s="177"/>
      <c r="S186" s="177"/>
      <c r="T186" s="177"/>
      <c r="U186" s="177"/>
      <c r="V186" s="177"/>
      <c r="W186" s="177"/>
      <c r="X186" s="177"/>
      <c r="Y186" s="177"/>
      <c r="Z186" s="177"/>
      <c r="AA186" s="177"/>
      <c r="AB186" s="177"/>
      <c r="AC186" s="177"/>
      <c r="AD186" s="177"/>
      <c r="AE186" s="177"/>
      <c r="AF186" s="177"/>
      <c r="AG186" s="177"/>
      <c r="AH186" s="177"/>
    </row>
    <row r="187" spans="2:34" s="47" customFormat="1" ht="15" x14ac:dyDescent="0.4">
      <c r="B187" s="19"/>
      <c r="C187" s="19"/>
      <c r="D187" s="19"/>
      <c r="E187" s="19"/>
      <c r="F187" s="19"/>
      <c r="G187" s="19"/>
      <c r="H187" s="19"/>
      <c r="I187" s="19"/>
      <c r="J187" s="19"/>
      <c r="K187" s="19"/>
      <c r="L187" s="19"/>
      <c r="M187" s="19"/>
      <c r="N187" s="19"/>
      <c r="R187" s="177"/>
      <c r="S187" s="177"/>
      <c r="T187" s="177"/>
      <c r="U187" s="177"/>
      <c r="V187" s="177"/>
      <c r="W187" s="177"/>
      <c r="X187" s="177"/>
      <c r="Y187" s="177"/>
      <c r="Z187" s="177"/>
      <c r="AA187" s="177"/>
      <c r="AB187" s="177"/>
      <c r="AC187" s="177"/>
      <c r="AD187" s="177"/>
      <c r="AE187" s="177"/>
      <c r="AF187" s="177"/>
      <c r="AG187" s="177"/>
      <c r="AH187" s="177"/>
    </row>
    <row r="188" spans="2:34" s="47" customFormat="1" ht="15" x14ac:dyDescent="0.4">
      <c r="B188" s="19"/>
      <c r="C188" s="19"/>
      <c r="D188" s="19"/>
      <c r="E188" s="19"/>
      <c r="F188" s="19"/>
      <c r="G188" s="19"/>
      <c r="H188" s="19"/>
      <c r="I188" s="19"/>
      <c r="J188" s="19"/>
      <c r="K188" s="19"/>
      <c r="L188" s="19"/>
      <c r="M188" s="19"/>
      <c r="N188" s="19"/>
      <c r="R188" s="177"/>
      <c r="S188" s="177"/>
      <c r="T188" s="177"/>
      <c r="U188" s="177"/>
      <c r="V188" s="177"/>
      <c r="W188" s="177"/>
      <c r="X188" s="177"/>
      <c r="Y188" s="177"/>
      <c r="Z188" s="177"/>
      <c r="AA188" s="177"/>
      <c r="AB188" s="177"/>
      <c r="AC188" s="177"/>
      <c r="AD188" s="177"/>
      <c r="AE188" s="177"/>
      <c r="AF188" s="177"/>
      <c r="AG188" s="177"/>
      <c r="AH188" s="177"/>
    </row>
    <row r="189" spans="2:34" s="47" customFormat="1" ht="15" x14ac:dyDescent="0.4">
      <c r="B189" s="19"/>
      <c r="C189" s="19"/>
      <c r="D189" s="19"/>
      <c r="E189" s="19"/>
      <c r="F189" s="19"/>
      <c r="G189" s="19"/>
      <c r="H189" s="19"/>
      <c r="I189" s="19"/>
      <c r="J189" s="19"/>
      <c r="K189" s="19"/>
      <c r="L189" s="19"/>
      <c r="M189" s="19"/>
      <c r="N189" s="19"/>
      <c r="R189" s="177"/>
      <c r="S189" s="177"/>
      <c r="T189" s="177"/>
      <c r="U189" s="177"/>
      <c r="V189" s="177"/>
      <c r="W189" s="177"/>
      <c r="X189" s="177"/>
      <c r="Y189" s="177"/>
      <c r="Z189" s="177"/>
      <c r="AA189" s="177"/>
      <c r="AB189" s="177"/>
      <c r="AC189" s="177"/>
      <c r="AD189" s="177"/>
      <c r="AE189" s="177"/>
      <c r="AF189" s="177"/>
      <c r="AG189" s="177"/>
      <c r="AH189" s="177"/>
    </row>
    <row r="190" spans="2:34" s="47" customFormat="1" ht="15" x14ac:dyDescent="0.4">
      <c r="B190" s="19"/>
      <c r="C190" s="19"/>
      <c r="D190" s="19"/>
      <c r="E190" s="19"/>
      <c r="F190" s="19"/>
      <c r="G190" s="19"/>
      <c r="H190" s="19"/>
      <c r="I190" s="19"/>
      <c r="J190" s="19"/>
      <c r="K190" s="19"/>
      <c r="L190" s="19"/>
      <c r="M190" s="19"/>
      <c r="N190" s="19"/>
      <c r="R190" s="177"/>
      <c r="S190" s="177"/>
      <c r="T190" s="177"/>
      <c r="U190" s="177"/>
      <c r="V190" s="177"/>
      <c r="W190" s="177"/>
      <c r="X190" s="177"/>
      <c r="Y190" s="177"/>
      <c r="Z190" s="177"/>
      <c r="AA190" s="177"/>
      <c r="AB190" s="177"/>
      <c r="AC190" s="177"/>
      <c r="AD190" s="177"/>
      <c r="AE190" s="177"/>
      <c r="AF190" s="177"/>
      <c r="AG190" s="177"/>
      <c r="AH190" s="177"/>
    </row>
    <row r="191" spans="2:34" s="47" customFormat="1" ht="15" x14ac:dyDescent="0.4">
      <c r="B191" s="19"/>
      <c r="C191" s="19"/>
      <c r="D191" s="19"/>
      <c r="E191" s="19"/>
      <c r="F191" s="19"/>
      <c r="G191" s="19"/>
      <c r="H191" s="19"/>
      <c r="I191" s="19"/>
      <c r="J191" s="19"/>
      <c r="K191" s="19"/>
      <c r="L191" s="19"/>
      <c r="M191" s="19"/>
      <c r="N191" s="19"/>
      <c r="R191" s="177"/>
      <c r="S191" s="177"/>
      <c r="T191" s="177"/>
      <c r="U191" s="177"/>
      <c r="V191" s="177"/>
      <c r="W191" s="177"/>
      <c r="X191" s="177"/>
      <c r="Y191" s="177"/>
      <c r="Z191" s="177"/>
      <c r="AA191" s="177"/>
      <c r="AB191" s="177"/>
      <c r="AC191" s="177"/>
      <c r="AD191" s="177"/>
      <c r="AE191" s="177"/>
      <c r="AF191" s="177"/>
      <c r="AG191" s="177"/>
      <c r="AH191" s="177"/>
    </row>
    <row r="192" spans="2:34" s="47" customFormat="1" ht="15" x14ac:dyDescent="0.4">
      <c r="B192" s="19"/>
      <c r="C192" s="19"/>
      <c r="D192" s="19"/>
      <c r="E192" s="19"/>
      <c r="F192" s="19"/>
      <c r="G192" s="19"/>
      <c r="H192" s="19"/>
      <c r="I192" s="19"/>
      <c r="J192" s="19"/>
      <c r="K192" s="19"/>
      <c r="L192" s="19"/>
      <c r="M192" s="19"/>
      <c r="N192" s="19"/>
      <c r="R192" s="177"/>
      <c r="S192" s="177"/>
      <c r="T192" s="177"/>
      <c r="U192" s="177"/>
      <c r="V192" s="177"/>
      <c r="W192" s="177"/>
      <c r="X192" s="177"/>
      <c r="Y192" s="177"/>
      <c r="Z192" s="177"/>
      <c r="AA192" s="177"/>
      <c r="AB192" s="177"/>
      <c r="AC192" s="177"/>
      <c r="AD192" s="177"/>
      <c r="AE192" s="177"/>
      <c r="AF192" s="177"/>
      <c r="AG192" s="177"/>
      <c r="AH192" s="177"/>
    </row>
    <row r="193" spans="2:34" s="47" customFormat="1" ht="15" x14ac:dyDescent="0.4">
      <c r="B193" s="19"/>
      <c r="C193" s="19"/>
      <c r="D193" s="19"/>
      <c r="E193" s="19"/>
      <c r="F193" s="19"/>
      <c r="G193" s="19"/>
      <c r="H193" s="19"/>
      <c r="I193" s="19"/>
      <c r="J193" s="19"/>
      <c r="K193" s="19"/>
      <c r="L193" s="19"/>
      <c r="M193" s="19"/>
      <c r="N193" s="19"/>
      <c r="R193" s="177"/>
      <c r="S193" s="177"/>
      <c r="T193" s="177"/>
      <c r="U193" s="177"/>
      <c r="V193" s="177"/>
      <c r="W193" s="177"/>
      <c r="X193" s="177"/>
      <c r="Y193" s="177"/>
      <c r="Z193" s="177"/>
      <c r="AA193" s="177"/>
      <c r="AB193" s="177"/>
      <c r="AC193" s="177"/>
      <c r="AD193" s="177"/>
      <c r="AE193" s="177"/>
      <c r="AF193" s="177"/>
      <c r="AG193" s="177"/>
      <c r="AH193" s="177"/>
    </row>
    <row r="194" spans="2:34" s="47" customFormat="1" ht="15" x14ac:dyDescent="0.4">
      <c r="B194" s="19"/>
      <c r="C194" s="19"/>
      <c r="D194" s="19"/>
      <c r="E194" s="19"/>
      <c r="F194" s="19"/>
      <c r="G194" s="19"/>
      <c r="H194" s="19"/>
      <c r="I194" s="19"/>
      <c r="J194" s="19"/>
      <c r="K194" s="19"/>
      <c r="L194" s="19"/>
      <c r="M194" s="19"/>
      <c r="N194" s="19"/>
      <c r="Q194" s="177"/>
      <c r="R194" s="177"/>
      <c r="S194" s="177"/>
      <c r="T194" s="177"/>
      <c r="U194" s="177"/>
      <c r="V194" s="177"/>
      <c r="W194" s="177"/>
      <c r="X194" s="177"/>
      <c r="Y194" s="177"/>
      <c r="Z194" s="177"/>
      <c r="AA194" s="177"/>
      <c r="AB194" s="177"/>
      <c r="AC194" s="177"/>
      <c r="AD194" s="177"/>
      <c r="AE194" s="177"/>
      <c r="AF194" s="177"/>
      <c r="AG194" s="177"/>
    </row>
    <row r="195" spans="2:34" s="47" customFormat="1" ht="15" x14ac:dyDescent="0.4">
      <c r="B195" s="19"/>
      <c r="C195" s="19"/>
      <c r="D195" s="19"/>
      <c r="E195" s="19"/>
      <c r="F195" s="19"/>
      <c r="G195" s="19"/>
      <c r="H195" s="19"/>
      <c r="I195" s="19"/>
      <c r="J195" s="19"/>
      <c r="K195" s="19"/>
      <c r="L195" s="19"/>
      <c r="M195" s="19"/>
      <c r="N195" s="19"/>
      <c r="Q195" s="177"/>
      <c r="R195" s="177"/>
      <c r="S195" s="177"/>
      <c r="T195" s="177"/>
      <c r="U195" s="177"/>
      <c r="V195" s="177"/>
      <c r="W195" s="177"/>
      <c r="X195" s="177"/>
      <c r="Y195" s="177"/>
      <c r="Z195" s="177"/>
      <c r="AA195" s="177"/>
      <c r="AB195" s="177"/>
      <c r="AC195" s="177"/>
      <c r="AD195" s="177"/>
      <c r="AE195" s="177"/>
      <c r="AF195" s="177"/>
      <c r="AG195" s="177"/>
    </row>
    <row r="196" spans="2:34" s="47" customFormat="1" ht="15" x14ac:dyDescent="0.4">
      <c r="B196" s="19"/>
      <c r="C196" s="19"/>
      <c r="D196" s="19"/>
      <c r="E196" s="19"/>
      <c r="F196" s="19"/>
      <c r="G196" s="19"/>
      <c r="H196" s="19"/>
      <c r="I196" s="19"/>
      <c r="J196" s="19"/>
      <c r="K196" s="19"/>
      <c r="L196" s="19"/>
      <c r="M196" s="19"/>
      <c r="N196" s="19"/>
      <c r="Q196" s="177"/>
      <c r="R196" s="177"/>
      <c r="S196" s="177"/>
      <c r="T196" s="177"/>
      <c r="U196" s="177"/>
      <c r="V196" s="177"/>
      <c r="W196" s="177"/>
      <c r="X196" s="177"/>
      <c r="Y196" s="177"/>
      <c r="Z196" s="177"/>
      <c r="AA196" s="177"/>
      <c r="AB196" s="177"/>
      <c r="AC196" s="177"/>
      <c r="AD196" s="177"/>
      <c r="AE196" s="177"/>
      <c r="AF196" s="177"/>
      <c r="AG196" s="177"/>
    </row>
    <row r="197" spans="2:34" s="47" customFormat="1" ht="15" x14ac:dyDescent="0.4">
      <c r="B197" s="19"/>
      <c r="C197" s="19"/>
      <c r="D197" s="19"/>
      <c r="E197" s="19"/>
      <c r="F197" s="19"/>
      <c r="G197" s="19"/>
      <c r="H197" s="19"/>
      <c r="I197" s="19"/>
      <c r="J197" s="19"/>
      <c r="K197" s="19"/>
      <c r="L197" s="19"/>
      <c r="M197" s="19"/>
      <c r="N197" s="19"/>
      <c r="Q197" s="177"/>
      <c r="R197" s="177"/>
      <c r="S197" s="177"/>
      <c r="T197" s="177"/>
      <c r="U197" s="177"/>
      <c r="V197" s="177"/>
      <c r="W197" s="177"/>
      <c r="X197" s="177"/>
      <c r="Y197" s="177"/>
      <c r="Z197" s="177"/>
      <c r="AA197" s="177"/>
      <c r="AB197" s="177"/>
      <c r="AC197" s="177"/>
      <c r="AD197" s="177"/>
      <c r="AE197" s="177"/>
      <c r="AF197" s="177"/>
      <c r="AG197" s="177"/>
    </row>
    <row r="198" spans="2:34" s="47" customFormat="1" ht="15" x14ac:dyDescent="0.4">
      <c r="B198" s="19"/>
      <c r="C198" s="19"/>
      <c r="D198" s="19"/>
      <c r="E198" s="19"/>
      <c r="F198" s="19"/>
      <c r="G198" s="19"/>
      <c r="H198" s="19"/>
      <c r="I198" s="19"/>
      <c r="J198" s="19"/>
      <c r="K198" s="19"/>
      <c r="L198" s="19"/>
      <c r="M198" s="19"/>
      <c r="N198" s="19"/>
      <c r="Q198" s="177"/>
      <c r="R198" s="177"/>
      <c r="S198" s="177"/>
      <c r="T198" s="177"/>
      <c r="U198" s="177"/>
      <c r="V198" s="177"/>
      <c r="W198" s="177"/>
      <c r="X198" s="177"/>
      <c r="Y198" s="177"/>
      <c r="Z198" s="177"/>
      <c r="AA198" s="177"/>
      <c r="AB198" s="177"/>
      <c r="AC198" s="177"/>
      <c r="AD198" s="177"/>
      <c r="AE198" s="177"/>
      <c r="AF198" s="177"/>
      <c r="AG198" s="177"/>
    </row>
    <row r="199" spans="2:34" ht="23.25" customHeight="1" x14ac:dyDescent="0.35"/>
    <row r="200" spans="2:34" s="47" customFormat="1" ht="15" x14ac:dyDescent="0.4">
      <c r="B200" s="19"/>
      <c r="C200" s="19"/>
      <c r="D200" s="19"/>
      <c r="E200" s="19"/>
      <c r="F200" s="19"/>
      <c r="G200" s="19"/>
      <c r="H200" s="19"/>
      <c r="I200" s="19"/>
      <c r="J200" s="19"/>
      <c r="K200" s="19"/>
      <c r="L200" s="19"/>
      <c r="M200" s="19"/>
      <c r="N200" s="19"/>
      <c r="Q200" s="177"/>
      <c r="R200" s="177"/>
      <c r="S200" s="177"/>
      <c r="T200" s="177"/>
      <c r="U200" s="177"/>
      <c r="V200" s="177"/>
      <c r="W200" s="177"/>
      <c r="X200" s="177"/>
      <c r="Y200" s="177"/>
      <c r="Z200" s="177"/>
      <c r="AA200" s="177"/>
      <c r="AB200" s="177"/>
      <c r="AC200" s="177"/>
      <c r="AD200" s="177"/>
      <c r="AE200" s="177"/>
      <c r="AF200" s="177"/>
      <c r="AG200" s="177"/>
    </row>
    <row r="201" spans="2:34" s="47" customFormat="1" ht="15" x14ac:dyDescent="0.4">
      <c r="B201" s="19"/>
      <c r="C201" s="19"/>
      <c r="D201" s="19"/>
      <c r="E201" s="19"/>
      <c r="F201" s="19"/>
      <c r="G201" s="19"/>
      <c r="H201" s="19"/>
      <c r="I201" s="19"/>
      <c r="J201" s="19"/>
      <c r="K201" s="19"/>
      <c r="L201" s="19"/>
      <c r="M201" s="19"/>
      <c r="N201" s="19"/>
      <c r="Q201" s="177"/>
      <c r="R201" s="177"/>
      <c r="S201" s="177"/>
      <c r="T201" s="177"/>
      <c r="U201" s="177"/>
      <c r="V201" s="177"/>
      <c r="W201" s="177"/>
      <c r="X201" s="177"/>
      <c r="Y201" s="177"/>
      <c r="Z201" s="177"/>
      <c r="AA201" s="177"/>
      <c r="AB201" s="177"/>
      <c r="AC201" s="177"/>
      <c r="AD201" s="177"/>
      <c r="AE201" s="177"/>
      <c r="AF201" s="177"/>
      <c r="AG201" s="177"/>
    </row>
    <row r="202" spans="2:34" s="47" customFormat="1" ht="15" x14ac:dyDescent="0.4">
      <c r="B202" s="19"/>
      <c r="C202" s="19"/>
      <c r="D202" s="19"/>
      <c r="E202" s="19"/>
      <c r="F202" s="19"/>
      <c r="G202" s="19"/>
      <c r="H202" s="19"/>
      <c r="I202" s="19"/>
      <c r="J202" s="19"/>
      <c r="K202" s="19"/>
      <c r="L202" s="19"/>
      <c r="M202" s="19"/>
      <c r="N202" s="19"/>
      <c r="Q202" s="177"/>
      <c r="R202" s="177"/>
      <c r="S202" s="177"/>
      <c r="T202" s="177"/>
      <c r="U202" s="177"/>
      <c r="V202" s="177"/>
      <c r="W202" s="177"/>
      <c r="X202" s="177"/>
      <c r="Y202" s="177"/>
      <c r="Z202" s="177"/>
      <c r="AA202" s="177"/>
      <c r="AB202" s="177"/>
      <c r="AC202" s="177"/>
      <c r="AD202" s="177"/>
      <c r="AE202" s="177"/>
      <c r="AF202" s="177"/>
      <c r="AG202" s="177"/>
    </row>
    <row r="203" spans="2:34" s="47" customFormat="1" ht="15" x14ac:dyDescent="0.4">
      <c r="B203" s="19"/>
      <c r="C203" s="19"/>
      <c r="D203" s="19"/>
      <c r="E203" s="19"/>
      <c r="F203" s="19"/>
      <c r="G203" s="19"/>
      <c r="H203" s="19"/>
      <c r="I203" s="19"/>
      <c r="J203" s="19"/>
      <c r="K203" s="19"/>
      <c r="L203" s="19"/>
      <c r="M203" s="19"/>
      <c r="N203" s="19"/>
      <c r="Q203" s="177"/>
      <c r="R203" s="177"/>
      <c r="S203" s="177"/>
      <c r="T203" s="177"/>
      <c r="U203" s="177"/>
      <c r="V203" s="177"/>
      <c r="W203" s="177"/>
      <c r="X203" s="177"/>
      <c r="Y203" s="177"/>
      <c r="Z203" s="177"/>
      <c r="AA203" s="177"/>
      <c r="AB203" s="177"/>
      <c r="AC203" s="177"/>
      <c r="AD203" s="177"/>
      <c r="AE203" s="177"/>
      <c r="AF203" s="177"/>
      <c r="AG203" s="177"/>
    </row>
    <row r="204" spans="2:34" s="47" customFormat="1" ht="15" x14ac:dyDescent="0.4">
      <c r="B204" s="19"/>
      <c r="C204" s="19"/>
      <c r="D204" s="19"/>
      <c r="E204" s="19"/>
      <c r="F204" s="19"/>
      <c r="G204" s="19"/>
      <c r="H204" s="19"/>
      <c r="I204" s="19"/>
      <c r="J204" s="19"/>
      <c r="K204" s="19"/>
      <c r="L204" s="19"/>
      <c r="M204" s="19"/>
      <c r="N204" s="19"/>
      <c r="Q204" s="177"/>
      <c r="R204" s="177"/>
      <c r="S204" s="177"/>
      <c r="T204" s="177"/>
      <c r="U204" s="177"/>
      <c r="V204" s="177"/>
      <c r="W204" s="177"/>
      <c r="X204" s="177"/>
      <c r="Y204" s="177"/>
      <c r="Z204" s="177"/>
      <c r="AA204" s="177"/>
      <c r="AB204" s="177"/>
      <c r="AC204" s="177"/>
      <c r="AD204" s="177"/>
      <c r="AE204" s="177"/>
      <c r="AF204" s="177"/>
      <c r="AG204" s="177"/>
    </row>
    <row r="205" spans="2:34" s="47" customFormat="1" ht="15" x14ac:dyDescent="0.4">
      <c r="B205" s="19"/>
      <c r="C205" s="19"/>
      <c r="D205" s="19"/>
      <c r="E205" s="19"/>
      <c r="F205" s="19"/>
      <c r="G205" s="19"/>
      <c r="H205" s="19"/>
      <c r="I205" s="19"/>
      <c r="J205" s="19"/>
      <c r="K205" s="19"/>
      <c r="L205" s="19"/>
      <c r="M205" s="19"/>
      <c r="N205" s="19"/>
      <c r="Q205" s="177"/>
      <c r="R205" s="177"/>
      <c r="S205" s="177"/>
      <c r="T205" s="177"/>
      <c r="U205" s="177"/>
      <c r="V205" s="177"/>
      <c r="W205" s="177"/>
      <c r="X205" s="177"/>
      <c r="Y205" s="177"/>
      <c r="Z205" s="177"/>
      <c r="AA205" s="177"/>
      <c r="AB205" s="177"/>
      <c r="AC205" s="177"/>
      <c r="AD205" s="177"/>
      <c r="AE205" s="177"/>
      <c r="AF205" s="177"/>
      <c r="AG205" s="177"/>
    </row>
    <row r="206" spans="2:34" s="47" customFormat="1" ht="15" x14ac:dyDescent="0.4">
      <c r="B206" s="19"/>
      <c r="C206" s="19"/>
      <c r="D206" s="19"/>
      <c r="E206" s="19"/>
      <c r="F206" s="19"/>
      <c r="G206" s="19"/>
      <c r="H206" s="19"/>
      <c r="I206" s="19"/>
      <c r="J206" s="19"/>
      <c r="K206" s="19"/>
      <c r="L206" s="19"/>
      <c r="M206" s="19"/>
      <c r="N206" s="19"/>
      <c r="Q206" s="177"/>
      <c r="R206" s="177"/>
      <c r="S206" s="177"/>
      <c r="T206" s="177"/>
      <c r="U206" s="177"/>
      <c r="V206" s="177"/>
      <c r="W206" s="177"/>
      <c r="X206" s="177"/>
      <c r="Y206" s="177"/>
      <c r="Z206" s="177"/>
      <c r="AA206" s="177"/>
      <c r="AB206" s="177"/>
      <c r="AC206" s="177"/>
      <c r="AD206" s="177"/>
      <c r="AE206" s="177"/>
      <c r="AF206" s="177"/>
      <c r="AG206" s="177"/>
    </row>
    <row r="207" spans="2:34" s="47" customFormat="1" ht="15" x14ac:dyDescent="0.4">
      <c r="B207" s="19"/>
      <c r="C207" s="19"/>
      <c r="D207" s="19"/>
      <c r="E207" s="19"/>
      <c r="F207" s="19"/>
      <c r="G207" s="19"/>
      <c r="H207" s="19"/>
      <c r="I207" s="19"/>
      <c r="J207" s="19"/>
      <c r="K207" s="19"/>
      <c r="L207" s="19"/>
      <c r="M207" s="19"/>
      <c r="N207" s="19"/>
      <c r="Q207" s="177"/>
      <c r="R207" s="177"/>
      <c r="S207" s="177"/>
      <c r="T207" s="177"/>
      <c r="U207" s="177"/>
      <c r="V207" s="177"/>
      <c r="W207" s="177"/>
      <c r="X207" s="177"/>
      <c r="Y207" s="177"/>
      <c r="Z207" s="177"/>
      <c r="AA207" s="177"/>
      <c r="AB207" s="177"/>
      <c r="AC207" s="177"/>
      <c r="AD207" s="177"/>
      <c r="AE207" s="177"/>
      <c r="AF207" s="177"/>
      <c r="AG207" s="177"/>
    </row>
    <row r="208" spans="2:34" s="47" customFormat="1" ht="16.5" customHeight="1" x14ac:dyDescent="0.4">
      <c r="B208" s="19"/>
      <c r="C208" s="19"/>
      <c r="D208" s="19"/>
      <c r="E208" s="19"/>
      <c r="F208" s="19"/>
      <c r="G208" s="19"/>
      <c r="H208" s="19"/>
      <c r="I208" s="19"/>
      <c r="J208" s="19"/>
      <c r="K208" s="19"/>
      <c r="L208" s="19"/>
      <c r="M208" s="19"/>
      <c r="N208" s="19"/>
      <c r="Q208" s="177"/>
      <c r="R208" s="177"/>
      <c r="S208" s="177"/>
      <c r="T208" s="177"/>
      <c r="U208" s="177"/>
      <c r="V208" s="177"/>
      <c r="W208" s="177"/>
      <c r="X208" s="177"/>
      <c r="Y208" s="177"/>
      <c r="Z208" s="177"/>
      <c r="AA208" s="177"/>
      <c r="AB208" s="177"/>
      <c r="AC208" s="177"/>
      <c r="AD208" s="177"/>
      <c r="AE208" s="177"/>
      <c r="AF208" s="177"/>
      <c r="AG208" s="177"/>
    </row>
    <row r="209" spans="2:33" s="47" customFormat="1" ht="15" x14ac:dyDescent="0.4">
      <c r="B209" s="19"/>
      <c r="C209" s="19"/>
      <c r="D209" s="19"/>
      <c r="E209" s="19"/>
      <c r="F209" s="19"/>
      <c r="G209" s="19"/>
      <c r="H209" s="19"/>
      <c r="I209" s="19"/>
      <c r="J209" s="19"/>
      <c r="K209" s="19"/>
      <c r="L209" s="19"/>
      <c r="M209" s="19"/>
      <c r="N209" s="19"/>
      <c r="Q209" s="177"/>
      <c r="R209" s="177"/>
      <c r="S209" s="177"/>
      <c r="T209" s="177"/>
      <c r="U209" s="177"/>
      <c r="V209" s="177"/>
      <c r="W209" s="177"/>
      <c r="X209" s="177"/>
      <c r="Y209" s="177"/>
      <c r="Z209" s="177"/>
      <c r="AA209" s="177"/>
      <c r="AB209" s="177"/>
      <c r="AC209" s="177"/>
      <c r="AD209" s="177"/>
      <c r="AE209" s="177"/>
      <c r="AF209" s="177"/>
      <c r="AG209" s="177"/>
    </row>
    <row r="210" spans="2:33" s="47" customFormat="1" ht="15" x14ac:dyDescent="0.4">
      <c r="B210" s="19"/>
      <c r="C210" s="19"/>
      <c r="D210" s="19"/>
      <c r="E210" s="19"/>
      <c r="F210" s="19"/>
      <c r="G210" s="19"/>
      <c r="H210" s="19"/>
      <c r="I210" s="19"/>
      <c r="J210" s="19"/>
      <c r="K210" s="19"/>
      <c r="L210" s="19"/>
      <c r="M210" s="19"/>
      <c r="N210" s="19"/>
      <c r="Q210" s="177"/>
      <c r="R210" s="177"/>
      <c r="S210" s="177"/>
      <c r="T210" s="177"/>
      <c r="U210" s="177"/>
      <c r="V210" s="177"/>
      <c r="W210" s="177"/>
      <c r="X210" s="177"/>
      <c r="Y210" s="177"/>
      <c r="Z210" s="177"/>
      <c r="AA210" s="177"/>
      <c r="AB210" s="177"/>
      <c r="AC210" s="177"/>
      <c r="AD210" s="177"/>
      <c r="AE210" s="177"/>
      <c r="AF210" s="177"/>
      <c r="AG210" s="177"/>
    </row>
    <row r="211" spans="2:33" s="47" customFormat="1" ht="15" x14ac:dyDescent="0.4">
      <c r="B211" s="19"/>
      <c r="C211" s="19"/>
      <c r="D211" s="19"/>
      <c r="E211" s="19"/>
      <c r="F211" s="19"/>
      <c r="G211" s="19"/>
      <c r="H211" s="19"/>
      <c r="I211" s="19"/>
      <c r="J211" s="19"/>
      <c r="K211" s="19"/>
      <c r="L211" s="19"/>
      <c r="M211" s="19"/>
      <c r="N211" s="19"/>
      <c r="Q211" s="177"/>
      <c r="R211" s="177"/>
      <c r="S211" s="177"/>
      <c r="T211" s="177"/>
      <c r="U211" s="177"/>
      <c r="V211" s="177"/>
      <c r="W211" s="177"/>
      <c r="X211" s="177"/>
      <c r="Y211" s="177"/>
      <c r="Z211" s="177"/>
      <c r="AA211" s="177"/>
      <c r="AB211" s="177"/>
      <c r="AC211" s="177"/>
      <c r="AD211" s="177"/>
      <c r="AE211" s="177"/>
      <c r="AF211" s="177"/>
      <c r="AG211" s="177"/>
    </row>
    <row r="212" spans="2:33" s="47" customFormat="1" ht="15" x14ac:dyDescent="0.4">
      <c r="B212" s="19"/>
      <c r="C212" s="19"/>
      <c r="D212" s="19"/>
      <c r="E212" s="19"/>
      <c r="F212" s="19"/>
      <c r="G212" s="19"/>
      <c r="H212" s="19"/>
      <c r="I212" s="19"/>
      <c r="J212" s="19"/>
      <c r="K212" s="19"/>
      <c r="L212" s="19"/>
      <c r="M212" s="19"/>
      <c r="N212" s="19"/>
      <c r="Q212" s="177"/>
      <c r="R212" s="177"/>
      <c r="S212" s="177"/>
      <c r="T212" s="177"/>
      <c r="U212" s="177"/>
      <c r="V212" s="177"/>
      <c r="W212" s="177"/>
      <c r="X212" s="177"/>
      <c r="Y212" s="177"/>
      <c r="Z212" s="177"/>
      <c r="AA212" s="177"/>
      <c r="AB212" s="177"/>
      <c r="AC212" s="177"/>
      <c r="AD212" s="177"/>
      <c r="AE212" s="177"/>
      <c r="AF212" s="177"/>
      <c r="AG212" s="177"/>
    </row>
    <row r="214" spans="2:33" ht="15" customHeight="1" x14ac:dyDescent="0.35"/>
  </sheetData>
  <protectedRanges>
    <protectedRange algorithmName="SHA-512" hashValue="19r0bVvPR7yZA0UiYij7Tv1CBk3noIABvFePbLhCJ4nk3L6A+Fy+RdPPS3STf+a52x4pG2PQK4FAkXK9epnlIA==" saltValue="gQC4yrLvnbJqxYZ0KSEoZA==" spinCount="100000" sqref="C144:D147 F144:G147 H15:H144 B15:D143 E145:E147" name="Government revenues_1"/>
    <protectedRange algorithmName="SHA-512" hashValue="19r0bVvPR7yZA0UiYij7Tv1CBk3noIABvFePbLhCJ4nk3L6A+Fy+RdPPS3STf+a52x4pG2PQK4FAkXK9epnlIA==" saltValue="gQC4yrLvnbJqxYZ0KSEoZA==" spinCount="100000" sqref="I145:I147 I15:I142" name="Government revenues_2"/>
  </protectedRanges>
  <mergeCells count="28">
    <mergeCell ref="C163:G163"/>
    <mergeCell ref="C164:G164"/>
    <mergeCell ref="C165:G165"/>
    <mergeCell ref="C159:N159"/>
    <mergeCell ref="C160:N160"/>
    <mergeCell ref="C161:N161"/>
    <mergeCell ref="C162:N162"/>
    <mergeCell ref="C158:N158"/>
    <mergeCell ref="C2:N2"/>
    <mergeCell ref="C3:N3"/>
    <mergeCell ref="C4:N4"/>
    <mergeCell ref="C5:N5"/>
    <mergeCell ref="C6:N6"/>
    <mergeCell ref="C7:N7"/>
    <mergeCell ref="C8:N8"/>
    <mergeCell ref="C9:N9"/>
    <mergeCell ref="C156:N156"/>
    <mergeCell ref="C157:N157"/>
    <mergeCell ref="C10:N10"/>
    <mergeCell ref="C11:N11"/>
    <mergeCell ref="C149:N149"/>
    <mergeCell ref="C150:N150"/>
    <mergeCell ref="C151:N151"/>
    <mergeCell ref="C152:N152"/>
    <mergeCell ref="C153:N153"/>
    <mergeCell ref="C154:N154"/>
    <mergeCell ref="C155:N155"/>
    <mergeCell ref="B13:N13"/>
  </mergeCells>
  <dataValidations xWindow="1133" yWindow="562" count="14">
    <dataValidation type="textLength" allowBlank="1" showInputMessage="1" showErrorMessage="1" errorTitle="Por favor, no editar estas celda" error="Por favor, no edite estas celdas" sqref="C149:N150" xr:uid="{00000000-0002-0000-0500-000000000000}">
      <formula1>10000</formula1>
      <formula2>50000</formula2>
    </dataValidation>
    <dataValidation type="textLength" allowBlank="1" showInputMessage="1" showErrorMessage="1" sqref="C161:N162 B1:O14 B158:B162 C158:N159 A1:A212 H146 H144 H148 I144:N148 O194:O212 B144:G148" xr:uid="{00000000-0002-0000-0500-000001000000}">
      <formula1>9999999</formula1>
      <formula2>99999999</formula2>
    </dataValidation>
    <dataValidation type="whole" showInputMessage="1" showErrorMessage="1" sqref="C163:G165" xr:uid="{00000000-0002-0000-0500-000002000000}">
      <formula1>999999</formula1>
      <formula2>99999999</formula2>
    </dataValidation>
    <dataValidation type="whole" allowBlank="1" showInputMessage="1" showErrorMessage="1" errorTitle="No editar estas celdas" error="Por favor, no edite estas celdas" sqref="C160" xr:uid="{00000000-0002-0000-0500-000003000000}">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74 J85:J143" xr:uid="{00000000-0002-0000-0500-000004000000}">
      <formula1>0.1</formula1>
      <formula2>0.2</formula2>
    </dataValidation>
    <dataValidation type="list" allowBlank="1" showInputMessage="1" showErrorMessage="1" sqref="I15:I50 I55:I142" xr:uid="{00000000-0002-0000-0500-000005000000}">
      <formula1>Currency_code_list</formula1>
    </dataValidation>
    <dataValidation type="list" showInputMessage="1" showErrorMessage="1" sqref="C15:C143" xr:uid="{00000000-0002-0000-0500-000006000000}">
      <formula1>Companies_list</formula1>
    </dataValidation>
    <dataValidation type="list" allowBlank="1" showInputMessage="1" showErrorMessage="1" sqref="D15:D143" xr:uid="{00000000-0002-0000-0500-000007000000}">
      <formula1>Government_entities_list</formula1>
    </dataValidation>
    <dataValidation type="list" allowBlank="1" showInputMessage="1" showErrorMessage="1" sqref="B15:B143" xr:uid="{00000000-0002-0000-0500-000008000000}">
      <formula1>Sector_list</formula1>
    </dataValidation>
    <dataValidation type="list" allowBlank="1" showInputMessage="1" showErrorMessage="1" sqref="K15:K143 F15:G143" xr:uid="{00000000-0002-0000-0500-000009000000}">
      <formula1>Simple_options_list</formula1>
    </dataValidation>
    <dataValidation type="list" showInputMessage="1" showErrorMessage="1" sqref="H15:H143" xr:uid="{00000000-0002-0000-0500-00000A000000}">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43" xr:uid="{00000000-0002-0000-0500-00000B000000}">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143" xr:uid="{00000000-0002-0000-0500-00000C00000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43" xr:uid="{00000000-0002-0000-0500-00000D000000}">
      <formula1>"&lt;Unidad&gt;,Sm3,Sm3 o.e.,Barriles,Toneladas,oz,carats,Pce"</formula1>
    </dataValidation>
  </dataValidations>
  <hyperlinks>
    <hyperlink ref="C9:K9" r:id="rId1" display="If you have any questions, please contact data@eiti.org" xr:uid="{00000000-0004-0000-0500-000000000000}"/>
    <hyperlink ref="B13" r:id="rId2" location="r4-1" display="EITI Requirement 4.1" xr:uid="{00000000-0004-0000-0500-000001000000}"/>
    <hyperlink ref="B13:N13" r:id="rId3" location="r4-1" display="Requisito EITI 4.1.c: Pagos de empresas ;  Requisito 4.7: Información a nivel de proyecto" xr:uid="{00000000-0004-0000-0500-000002000000}"/>
    <hyperlink ref="C161:G161" r:id="rId4" display="Give us your feedback or report a conflict in the data! Write to us at  data@eiti.org" xr:uid="{00000000-0004-0000-0500-000003000000}"/>
    <hyperlink ref="C160:G160" r:id="rId5" display="Puede acceder a la versión más reciente de las plantillas de datos resumidos en https://eiti.org/es/documento/plantilla-datos-resumidos-del-eiti" xr:uid="{00000000-0004-0000-0500-000004000000}"/>
  </hyperlinks>
  <pageMargins left="0.7" right="0.7" top="0.75" bottom="0.75" header="0.3" footer="0.3"/>
  <pageSetup paperSize="9" orientation="portrait" r:id="rId6"/>
  <ignoredErrors>
    <ignoredError sqref="H75:H78 H15:H35 H36 H37:H42 H43:H58 H59 H60:H63 H64 H65 H66 H67 H68 H69 H70:H71 H79:H84 H85:H89 H90:H93 H94:H97 H98:H108 H109:H112 H113 H114:H124 H125:H129 H130:H134 H135:H139 H140:H142 H143" listDataValidation="1"/>
  </ignoredErrors>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M2" zoomScale="80" zoomScaleNormal="80" workbookViewId="0">
      <selection activeCell="M29" sqref="M29"/>
    </sheetView>
  </sheetViews>
  <sheetFormatPr defaultColWidth="9.1796875" defaultRowHeight="14" x14ac:dyDescent="0.35"/>
  <cols>
    <col min="1" max="1" width="38.81640625" style="2" bestFit="1" customWidth="1"/>
    <col min="2" max="3" width="17.453125" style="2" customWidth="1"/>
    <col min="4" max="7" width="26.453125" style="2" customWidth="1"/>
    <col min="8" max="8" width="9.1796875" style="2"/>
    <col min="9" max="9" width="24.453125" style="2" customWidth="1"/>
    <col min="10" max="10" width="28.453125" style="2" customWidth="1"/>
    <col min="11" max="11" width="20.453125" style="2" bestFit="1" customWidth="1"/>
    <col min="12" max="13" width="9.1796875" style="2"/>
    <col min="14" max="14" width="17.453125" style="2" customWidth="1"/>
    <col min="15" max="15" width="23.453125" style="2" customWidth="1"/>
    <col min="16" max="16" width="26.81640625" style="2" customWidth="1"/>
    <col min="17" max="18" width="9.1796875" style="2"/>
    <col min="19" max="19" width="61.6328125" style="2" customWidth="1"/>
    <col min="20" max="20" width="10.81640625" style="2" customWidth="1"/>
    <col min="21" max="26" width="9.1796875" style="2"/>
    <col min="27" max="27" width="10.453125" style="2" customWidth="1"/>
    <col min="28" max="28" width="9.1796875" style="2"/>
    <col min="29" max="29" width="15.453125" style="2" customWidth="1"/>
    <col min="30" max="30" width="9.1796875" style="2"/>
    <col min="31" max="31" width="16" style="2" customWidth="1"/>
    <col min="32" max="16384" width="9.1796875" style="2"/>
  </cols>
  <sheetData>
    <row r="1" spans="1:31" x14ac:dyDescent="0.35">
      <c r="A1" s="1" t="s">
        <v>977</v>
      </c>
      <c r="I1" s="1" t="s">
        <v>981</v>
      </c>
      <c r="K1" s="1" t="s">
        <v>1306</v>
      </c>
      <c r="N1" s="1" t="s">
        <v>1308</v>
      </c>
      <c r="S1" s="1" t="s">
        <v>1411</v>
      </c>
      <c r="AA1" s="1" t="s">
        <v>1420</v>
      </c>
      <c r="AC1" s="1" t="s">
        <v>1422</v>
      </c>
      <c r="AE1" s="1" t="s">
        <v>1426</v>
      </c>
    </row>
    <row r="2" spans="1:31" ht="14.5" x14ac:dyDescent="0.35">
      <c r="A2" s="1" t="s">
        <v>730</v>
      </c>
      <c r="B2" s="1" t="s">
        <v>731</v>
      </c>
      <c r="C2" s="1" t="s">
        <v>732</v>
      </c>
      <c r="D2" s="1" t="s">
        <v>733</v>
      </c>
      <c r="E2" s="1" t="s">
        <v>1296</v>
      </c>
      <c r="F2" s="1" t="s">
        <v>1297</v>
      </c>
      <c r="G2" s="1" t="s">
        <v>984</v>
      </c>
      <c r="I2" s="2" t="s">
        <v>982</v>
      </c>
      <c r="K2" s="2" t="s">
        <v>982</v>
      </c>
      <c r="N2" s="7" t="s">
        <v>1379</v>
      </c>
      <c r="O2" s="7" t="s">
        <v>1380</v>
      </c>
      <c r="P2" s="7" t="s">
        <v>1884</v>
      </c>
      <c r="S2" s="1" t="s">
        <v>1412</v>
      </c>
      <c r="T2" s="1" t="s">
        <v>1410</v>
      </c>
      <c r="U2" s="1" t="s">
        <v>1382</v>
      </c>
      <c r="V2" s="1" t="s">
        <v>1413</v>
      </c>
      <c r="W2" s="1" t="s">
        <v>1414</v>
      </c>
      <c r="X2" s="1" t="s">
        <v>1415</v>
      </c>
      <c r="Y2" s="1" t="s">
        <v>1416</v>
      </c>
      <c r="AA2" s="1" t="s">
        <v>1418</v>
      </c>
      <c r="AC2" s="2" t="s">
        <v>1421</v>
      </c>
      <c r="AE2" s="2" t="s">
        <v>1647</v>
      </c>
    </row>
    <row r="3" spans="1:31" x14ac:dyDescent="0.35">
      <c r="A3" s="2" t="s">
        <v>676</v>
      </c>
      <c r="B3" s="2" t="s">
        <v>677</v>
      </c>
      <c r="C3" s="2" t="s">
        <v>678</v>
      </c>
      <c r="D3" s="2" t="s">
        <v>965</v>
      </c>
      <c r="E3" s="2" t="s">
        <v>1177</v>
      </c>
      <c r="F3" s="2">
        <v>840</v>
      </c>
      <c r="G3" s="2" t="s">
        <v>1178</v>
      </c>
      <c r="I3" s="2" t="s">
        <v>1712</v>
      </c>
      <c r="K3" s="10" t="s">
        <v>1868</v>
      </c>
      <c r="N3" s="8" t="s">
        <v>1309</v>
      </c>
      <c r="O3" s="8" t="s">
        <v>1794</v>
      </c>
      <c r="P3" s="9" t="s">
        <v>1885</v>
      </c>
      <c r="S3" s="2" t="s">
        <v>1737</v>
      </c>
      <c r="T3" s="2" t="s">
        <v>1734</v>
      </c>
      <c r="U3" s="2" t="s">
        <v>1383</v>
      </c>
      <c r="V3" s="2" t="s">
        <v>1728</v>
      </c>
      <c r="W3" s="2" t="s">
        <v>1730</v>
      </c>
      <c r="X3" s="2" t="s">
        <v>1737</v>
      </c>
      <c r="Y3" s="2" t="s">
        <v>1737</v>
      </c>
      <c r="AA3" s="2" t="s">
        <v>1718</v>
      </c>
      <c r="AC3" s="2" t="s">
        <v>1720</v>
      </c>
      <c r="AE3" s="2" t="s">
        <v>1646</v>
      </c>
    </row>
    <row r="4" spans="1:31" x14ac:dyDescent="0.35">
      <c r="A4" s="2" t="s">
        <v>1</v>
      </c>
      <c r="B4" s="2" t="s">
        <v>2</v>
      </c>
      <c r="C4" s="2" t="s">
        <v>3</v>
      </c>
      <c r="D4" s="2" t="s">
        <v>734</v>
      </c>
      <c r="E4" s="2" t="s">
        <v>987</v>
      </c>
      <c r="F4" s="2">
        <v>971</v>
      </c>
      <c r="G4" s="2" t="s">
        <v>988</v>
      </c>
      <c r="I4" s="2" t="s">
        <v>1711</v>
      </c>
      <c r="K4" s="11" t="s">
        <v>1715</v>
      </c>
      <c r="N4" s="8" t="s">
        <v>1310</v>
      </c>
      <c r="O4" s="8" t="s">
        <v>1795</v>
      </c>
      <c r="P4" s="9" t="s">
        <v>1886</v>
      </c>
      <c r="S4" s="2" t="s">
        <v>1735</v>
      </c>
      <c r="T4" s="2" t="s">
        <v>1736</v>
      </c>
      <c r="U4" s="2" t="s">
        <v>1384</v>
      </c>
      <c r="V4" s="2" t="s">
        <v>1728</v>
      </c>
      <c r="W4" s="2" t="s">
        <v>1730</v>
      </c>
      <c r="X4" s="2" t="s">
        <v>1735</v>
      </c>
      <c r="Y4" s="2" t="s">
        <v>1735</v>
      </c>
      <c r="AA4" s="2" t="s">
        <v>1500</v>
      </c>
      <c r="AC4" s="2" t="s">
        <v>1721</v>
      </c>
      <c r="AE4" s="2" t="s">
        <v>1724</v>
      </c>
    </row>
    <row r="5" spans="1:31" x14ac:dyDescent="0.35">
      <c r="A5" s="2" t="s">
        <v>4</v>
      </c>
      <c r="B5" s="2" t="s">
        <v>5</v>
      </c>
      <c r="C5" s="2" t="s">
        <v>6</v>
      </c>
      <c r="D5" s="2" t="s">
        <v>735</v>
      </c>
      <c r="E5" s="2" t="s">
        <v>1058</v>
      </c>
      <c r="F5" s="2">
        <v>978</v>
      </c>
      <c r="G5" s="2" t="s">
        <v>1059</v>
      </c>
      <c r="I5" s="2" t="s">
        <v>1713</v>
      </c>
      <c r="K5" s="2" t="s">
        <v>1716</v>
      </c>
      <c r="N5" s="8" t="s">
        <v>1311</v>
      </c>
      <c r="O5" s="8" t="s">
        <v>1796</v>
      </c>
      <c r="P5" s="9" t="s">
        <v>1887</v>
      </c>
      <c r="S5" s="2" t="s">
        <v>1732</v>
      </c>
      <c r="T5" s="2" t="s">
        <v>1731</v>
      </c>
      <c r="U5" s="2" t="s">
        <v>1385</v>
      </c>
      <c r="V5" s="2" t="s">
        <v>1728</v>
      </c>
      <c r="W5" s="2" t="s">
        <v>1732</v>
      </c>
      <c r="X5" s="2" t="s">
        <v>1732</v>
      </c>
      <c r="Y5" s="2" t="s">
        <v>1732</v>
      </c>
      <c r="AA5" s="2" t="s">
        <v>978</v>
      </c>
      <c r="AC5" s="2" t="s">
        <v>1722</v>
      </c>
      <c r="AE5" s="2" t="s">
        <v>1725</v>
      </c>
    </row>
    <row r="6" spans="1:31" x14ac:dyDescent="0.35">
      <c r="A6" s="2" t="s">
        <v>7</v>
      </c>
      <c r="B6" s="2" t="s">
        <v>8</v>
      </c>
      <c r="C6" s="2" t="s">
        <v>9</v>
      </c>
      <c r="D6" s="2" t="s">
        <v>736</v>
      </c>
      <c r="E6" s="2" t="s">
        <v>989</v>
      </c>
      <c r="F6" s="2">
        <v>8</v>
      </c>
      <c r="G6" s="2" t="s">
        <v>990</v>
      </c>
      <c r="I6" s="2" t="s">
        <v>983</v>
      </c>
      <c r="K6" s="2" t="s">
        <v>1714</v>
      </c>
      <c r="N6" s="8" t="s">
        <v>1312</v>
      </c>
      <c r="O6" s="8" t="s">
        <v>1797</v>
      </c>
      <c r="P6" s="9" t="s">
        <v>1888</v>
      </c>
      <c r="S6" s="2" t="s">
        <v>1733</v>
      </c>
      <c r="T6" s="2" t="s">
        <v>1738</v>
      </c>
      <c r="U6" s="2" t="s">
        <v>1386</v>
      </c>
      <c r="V6" s="2" t="s">
        <v>1728</v>
      </c>
      <c r="W6" s="2" t="s">
        <v>1733</v>
      </c>
      <c r="X6" s="2" t="s">
        <v>1733</v>
      </c>
      <c r="Y6" s="2" t="s">
        <v>1733</v>
      </c>
      <c r="AA6" s="2" t="s">
        <v>1658</v>
      </c>
      <c r="AC6" s="2" t="s">
        <v>1723</v>
      </c>
      <c r="AE6" s="2" t="s">
        <v>1726</v>
      </c>
    </row>
    <row r="7" spans="1:31" x14ac:dyDescent="0.35">
      <c r="A7" s="2" t="s">
        <v>10</v>
      </c>
      <c r="B7" s="2" t="s">
        <v>11</v>
      </c>
      <c r="C7" s="2" t="s">
        <v>12</v>
      </c>
      <c r="D7" s="2" t="s">
        <v>737</v>
      </c>
      <c r="E7" s="2" t="s">
        <v>1050</v>
      </c>
      <c r="F7" s="2">
        <v>12</v>
      </c>
      <c r="G7" s="2" t="s">
        <v>1051</v>
      </c>
      <c r="I7" s="2" t="s">
        <v>1714</v>
      </c>
      <c r="K7" s="2" t="s">
        <v>1717</v>
      </c>
      <c r="N7" s="8" t="s">
        <v>1313</v>
      </c>
      <c r="O7" s="8" t="s">
        <v>1798</v>
      </c>
      <c r="P7" s="9" t="s">
        <v>1889</v>
      </c>
      <c r="S7" s="2" t="s">
        <v>1739</v>
      </c>
      <c r="T7" s="2" t="s">
        <v>1740</v>
      </c>
      <c r="U7" s="2" t="s">
        <v>1387</v>
      </c>
      <c r="V7" s="2" t="s">
        <v>1728</v>
      </c>
      <c r="W7" s="2" t="s">
        <v>1741</v>
      </c>
      <c r="X7" s="2" t="s">
        <v>1739</v>
      </c>
      <c r="Y7" s="2" t="s">
        <v>1739</v>
      </c>
      <c r="AA7" s="2" t="s">
        <v>1714</v>
      </c>
      <c r="AC7" s="2" t="s">
        <v>1645</v>
      </c>
      <c r="AE7" s="2" t="s">
        <v>1727</v>
      </c>
    </row>
    <row r="8" spans="1:31" x14ac:dyDescent="0.35">
      <c r="A8" s="2" t="s">
        <v>13</v>
      </c>
      <c r="B8" s="2" t="s">
        <v>14</v>
      </c>
      <c r="C8" s="2" t="s">
        <v>15</v>
      </c>
      <c r="D8" s="2" t="s">
        <v>738</v>
      </c>
      <c r="E8" s="2" t="s">
        <v>1177</v>
      </c>
      <c r="F8" s="2">
        <v>840</v>
      </c>
      <c r="G8" s="2" t="s">
        <v>1178</v>
      </c>
      <c r="N8" s="8" t="s">
        <v>1314</v>
      </c>
      <c r="O8" s="8" t="s">
        <v>1799</v>
      </c>
      <c r="P8" s="9" t="s">
        <v>1890</v>
      </c>
      <c r="S8" s="2" t="s">
        <v>1742</v>
      </c>
      <c r="T8" s="2" t="s">
        <v>1743</v>
      </c>
      <c r="U8" s="2" t="s">
        <v>1388</v>
      </c>
      <c r="V8" s="2" t="s">
        <v>1728</v>
      </c>
      <c r="W8" s="2" t="s">
        <v>1741</v>
      </c>
      <c r="X8" s="2" t="s">
        <v>1742</v>
      </c>
      <c r="Y8" s="2" t="s">
        <v>1742</v>
      </c>
      <c r="AA8" s="2" t="s">
        <v>1719</v>
      </c>
      <c r="AC8" s="2" t="s">
        <v>1714</v>
      </c>
    </row>
    <row r="9" spans="1:31" x14ac:dyDescent="0.35">
      <c r="A9" s="2" t="s">
        <v>16</v>
      </c>
      <c r="B9" s="2" t="s">
        <v>17</v>
      </c>
      <c r="C9" s="2" t="s">
        <v>18</v>
      </c>
      <c r="D9" s="2" t="s">
        <v>739</v>
      </c>
      <c r="E9" s="2" t="s">
        <v>1058</v>
      </c>
      <c r="F9" s="2">
        <v>978</v>
      </c>
      <c r="G9" s="2" t="s">
        <v>1059</v>
      </c>
      <c r="I9" s="1" t="s">
        <v>1307</v>
      </c>
      <c r="N9" s="8" t="s">
        <v>1315</v>
      </c>
      <c r="O9" s="8" t="s">
        <v>1800</v>
      </c>
      <c r="P9" s="9" t="s">
        <v>1891</v>
      </c>
      <c r="S9" s="2" t="s">
        <v>1744</v>
      </c>
      <c r="T9" s="2" t="s">
        <v>1745</v>
      </c>
      <c r="U9" s="2" t="s">
        <v>1389</v>
      </c>
      <c r="V9" s="2" t="s">
        <v>1728</v>
      </c>
      <c r="W9" s="2" t="s">
        <v>1741</v>
      </c>
      <c r="X9" s="2" t="s">
        <v>1746</v>
      </c>
      <c r="Y9" s="2" t="s">
        <v>1744</v>
      </c>
      <c r="AA9" s="2" t="s">
        <v>1645</v>
      </c>
    </row>
    <row r="10" spans="1:31" x14ac:dyDescent="0.35">
      <c r="A10" s="2" t="s">
        <v>19</v>
      </c>
      <c r="B10" s="2" t="s">
        <v>20</v>
      </c>
      <c r="C10" s="2" t="s">
        <v>21</v>
      </c>
      <c r="D10" s="2" t="s">
        <v>740</v>
      </c>
      <c r="E10" s="2" t="s">
        <v>995</v>
      </c>
      <c r="F10" s="2">
        <v>973</v>
      </c>
      <c r="G10" s="2" t="s">
        <v>996</v>
      </c>
      <c r="I10" s="205" t="s">
        <v>1296</v>
      </c>
      <c r="J10" s="205" t="s">
        <v>1297</v>
      </c>
      <c r="K10" s="206" t="s">
        <v>984</v>
      </c>
      <c r="N10" s="8" t="s">
        <v>1316</v>
      </c>
      <c r="O10" s="8" t="s">
        <v>1801</v>
      </c>
      <c r="P10" s="9" t="s">
        <v>1892</v>
      </c>
      <c r="S10" s="2" t="s">
        <v>1747</v>
      </c>
      <c r="T10" s="2" t="s">
        <v>1748</v>
      </c>
      <c r="U10" s="2" t="s">
        <v>1390</v>
      </c>
      <c r="V10" s="2" t="s">
        <v>1728</v>
      </c>
      <c r="W10" s="2" t="s">
        <v>1741</v>
      </c>
      <c r="X10" s="2" t="s">
        <v>1746</v>
      </c>
      <c r="Y10" s="2" t="s">
        <v>1747</v>
      </c>
    </row>
    <row r="11" spans="1:31" x14ac:dyDescent="0.35">
      <c r="A11" s="2" t="s">
        <v>22</v>
      </c>
      <c r="B11" s="2" t="s">
        <v>23</v>
      </c>
      <c r="C11" s="2" t="s">
        <v>24</v>
      </c>
      <c r="D11" s="2" t="s">
        <v>741</v>
      </c>
      <c r="E11" s="2" t="s">
        <v>1187</v>
      </c>
      <c r="F11" s="2">
        <v>951</v>
      </c>
      <c r="G11" s="2" t="s">
        <v>1188</v>
      </c>
      <c r="I11" s="3" t="s">
        <v>985</v>
      </c>
      <c r="J11" s="3">
        <v>784</v>
      </c>
      <c r="K11" s="4" t="s">
        <v>986</v>
      </c>
      <c r="N11" s="8" t="s">
        <v>1317</v>
      </c>
      <c r="O11" s="8" t="s">
        <v>1802</v>
      </c>
      <c r="P11" s="9" t="s">
        <v>1893</v>
      </c>
      <c r="S11" s="2" t="s">
        <v>1749</v>
      </c>
      <c r="T11" s="2" t="s">
        <v>1750</v>
      </c>
      <c r="U11" s="2" t="s">
        <v>1391</v>
      </c>
      <c r="V11" s="2" t="s">
        <v>1728</v>
      </c>
      <c r="W11" s="2" t="s">
        <v>1741</v>
      </c>
      <c r="X11" s="2" t="s">
        <v>1746</v>
      </c>
      <c r="Y11" s="2" t="s">
        <v>1749</v>
      </c>
    </row>
    <row r="12" spans="1:31" x14ac:dyDescent="0.35">
      <c r="A12" s="2" t="s">
        <v>25</v>
      </c>
      <c r="B12" s="2" t="s">
        <v>26</v>
      </c>
      <c r="C12" s="2" t="s">
        <v>27</v>
      </c>
      <c r="D12" s="2" t="s">
        <v>742</v>
      </c>
      <c r="E12" s="2" t="s">
        <v>1187</v>
      </c>
      <c r="F12" s="2">
        <v>951</v>
      </c>
      <c r="G12" s="2" t="s">
        <v>1188</v>
      </c>
      <c r="I12" s="3" t="s">
        <v>987</v>
      </c>
      <c r="J12" s="3">
        <v>971</v>
      </c>
      <c r="K12" s="4" t="s">
        <v>988</v>
      </c>
      <c r="N12" s="8" t="s">
        <v>1318</v>
      </c>
      <c r="O12" s="8" t="s">
        <v>1803</v>
      </c>
      <c r="P12" s="9" t="s">
        <v>1894</v>
      </c>
      <c r="S12" s="2" t="s">
        <v>1751</v>
      </c>
      <c r="T12" s="2" t="s">
        <v>1752</v>
      </c>
      <c r="U12" s="2" t="s">
        <v>1392</v>
      </c>
      <c r="V12" s="2" t="s">
        <v>1728</v>
      </c>
      <c r="W12" s="2" t="s">
        <v>1753</v>
      </c>
      <c r="X12" s="2" t="s">
        <v>1751</v>
      </c>
      <c r="Y12" s="2" t="s">
        <v>1751</v>
      </c>
    </row>
    <row r="13" spans="1:31" x14ac:dyDescent="0.35">
      <c r="A13" s="2" t="s">
        <v>28</v>
      </c>
      <c r="B13" s="2" t="s">
        <v>29</v>
      </c>
      <c r="C13" s="2" t="s">
        <v>30</v>
      </c>
      <c r="D13" s="2" t="s">
        <v>743</v>
      </c>
      <c r="E13" s="2" t="s">
        <v>997</v>
      </c>
      <c r="F13" s="2">
        <v>32</v>
      </c>
      <c r="G13" s="2" t="s">
        <v>998</v>
      </c>
      <c r="I13" s="3" t="s">
        <v>989</v>
      </c>
      <c r="J13" s="3">
        <v>8</v>
      </c>
      <c r="K13" s="4" t="s">
        <v>990</v>
      </c>
      <c r="N13" s="8" t="s">
        <v>1319</v>
      </c>
      <c r="O13" s="8" t="s">
        <v>1804</v>
      </c>
      <c r="P13" s="9" t="s">
        <v>1895</v>
      </c>
      <c r="S13" s="2" t="s">
        <v>1754</v>
      </c>
      <c r="T13" s="2" t="s">
        <v>1755</v>
      </c>
      <c r="U13" s="2" t="s">
        <v>1393</v>
      </c>
      <c r="V13" s="2" t="s">
        <v>1728</v>
      </c>
      <c r="W13" s="2" t="s">
        <v>1753</v>
      </c>
      <c r="X13" s="2" t="s">
        <v>1754</v>
      </c>
      <c r="Y13" s="2" t="s">
        <v>1754</v>
      </c>
    </row>
    <row r="14" spans="1:31" x14ac:dyDescent="0.35">
      <c r="A14" s="2" t="s">
        <v>31</v>
      </c>
      <c r="B14" s="2" t="s">
        <v>32</v>
      </c>
      <c r="C14" s="2" t="s">
        <v>33</v>
      </c>
      <c r="D14" s="2" t="s">
        <v>744</v>
      </c>
      <c r="E14" s="2" t="s">
        <v>991</v>
      </c>
      <c r="F14" s="2">
        <v>51</v>
      </c>
      <c r="G14" s="2" t="s">
        <v>992</v>
      </c>
      <c r="I14" s="3" t="s">
        <v>991</v>
      </c>
      <c r="J14" s="3">
        <v>51</v>
      </c>
      <c r="K14" s="4" t="s">
        <v>992</v>
      </c>
      <c r="N14" s="8" t="s">
        <v>1320</v>
      </c>
      <c r="O14" s="8" t="s">
        <v>1805</v>
      </c>
      <c r="P14" s="9" t="s">
        <v>1896</v>
      </c>
      <c r="S14" s="2" t="s">
        <v>1756</v>
      </c>
      <c r="T14" s="2" t="s">
        <v>1757</v>
      </c>
      <c r="U14" s="2" t="s">
        <v>1394</v>
      </c>
      <c r="V14" s="2" t="s">
        <v>1728</v>
      </c>
      <c r="W14" s="2" t="s">
        <v>1753</v>
      </c>
      <c r="X14" s="2" t="s">
        <v>1756</v>
      </c>
      <c r="Y14" s="2" t="s">
        <v>1756</v>
      </c>
    </row>
    <row r="15" spans="1:31" x14ac:dyDescent="0.35">
      <c r="A15" s="2" t="s">
        <v>34</v>
      </c>
      <c r="B15" s="2" t="s">
        <v>35</v>
      </c>
      <c r="C15" s="2" t="s">
        <v>36</v>
      </c>
      <c r="D15" s="2" t="s">
        <v>745</v>
      </c>
      <c r="E15" s="2" t="s">
        <v>1001</v>
      </c>
      <c r="F15" s="2">
        <v>533</v>
      </c>
      <c r="G15" s="2" t="s">
        <v>1002</v>
      </c>
      <c r="I15" s="3" t="s">
        <v>993</v>
      </c>
      <c r="J15" s="3">
        <v>532</v>
      </c>
      <c r="K15" s="4" t="s">
        <v>994</v>
      </c>
      <c r="N15" s="8" t="s">
        <v>1321</v>
      </c>
      <c r="O15" s="8" t="s">
        <v>1806</v>
      </c>
      <c r="P15" s="9" t="s">
        <v>1897</v>
      </c>
      <c r="S15" s="2" t="s">
        <v>1758</v>
      </c>
      <c r="T15" s="2" t="s">
        <v>1759</v>
      </c>
      <c r="U15" s="2" t="s">
        <v>1395</v>
      </c>
      <c r="V15" s="2" t="s">
        <v>1728</v>
      </c>
      <c r="W15" s="2" t="s">
        <v>1758</v>
      </c>
      <c r="X15" s="2" t="s">
        <v>1758</v>
      </c>
      <c r="Y15" s="2" t="s">
        <v>1758</v>
      </c>
    </row>
    <row r="16" spans="1:31" x14ac:dyDescent="0.35">
      <c r="A16" s="2" t="s">
        <v>37</v>
      </c>
      <c r="B16" s="2" t="s">
        <v>38</v>
      </c>
      <c r="C16" s="2" t="s">
        <v>39</v>
      </c>
      <c r="D16" s="2" t="s">
        <v>746</v>
      </c>
      <c r="E16" s="2" t="s">
        <v>999</v>
      </c>
      <c r="F16" s="2">
        <v>36</v>
      </c>
      <c r="G16" s="2" t="s">
        <v>1000</v>
      </c>
      <c r="I16" s="3" t="s">
        <v>995</v>
      </c>
      <c r="J16" s="3">
        <v>973</v>
      </c>
      <c r="K16" s="4" t="s">
        <v>996</v>
      </c>
      <c r="N16" s="8" t="s">
        <v>1322</v>
      </c>
      <c r="O16" s="8" t="s">
        <v>1807</v>
      </c>
      <c r="P16" s="9" t="s">
        <v>1898</v>
      </c>
      <c r="S16" s="2" t="s">
        <v>1760</v>
      </c>
      <c r="T16" s="2" t="s">
        <v>1761</v>
      </c>
      <c r="U16" s="2" t="s">
        <v>1396</v>
      </c>
      <c r="V16" s="2" t="s">
        <v>1729</v>
      </c>
      <c r="W16" s="2" t="s">
        <v>1760</v>
      </c>
      <c r="X16" s="2" t="s">
        <v>1760</v>
      </c>
      <c r="Y16" s="2" t="s">
        <v>1760</v>
      </c>
    </row>
    <row r="17" spans="1:25" x14ac:dyDescent="0.35">
      <c r="A17" s="2" t="s">
        <v>40</v>
      </c>
      <c r="B17" s="2" t="s">
        <v>41</v>
      </c>
      <c r="C17" s="2" t="s">
        <v>42</v>
      </c>
      <c r="D17" s="2" t="s">
        <v>747</v>
      </c>
      <c r="E17" s="2" t="s">
        <v>1058</v>
      </c>
      <c r="F17" s="2">
        <v>978</v>
      </c>
      <c r="G17" s="2" t="s">
        <v>1059</v>
      </c>
      <c r="I17" s="3" t="s">
        <v>997</v>
      </c>
      <c r="J17" s="3">
        <v>32</v>
      </c>
      <c r="K17" s="4" t="s">
        <v>998</v>
      </c>
      <c r="N17" s="8" t="s">
        <v>1323</v>
      </c>
      <c r="O17" s="8" t="s">
        <v>1808</v>
      </c>
      <c r="P17" s="9" t="s">
        <v>1899</v>
      </c>
      <c r="S17" s="2" t="s">
        <v>1762</v>
      </c>
      <c r="T17" s="2" t="s">
        <v>1763</v>
      </c>
      <c r="U17" s="2" t="s">
        <v>1397</v>
      </c>
      <c r="V17" s="2" t="s">
        <v>1764</v>
      </c>
      <c r="W17" s="2" t="s">
        <v>1765</v>
      </c>
      <c r="X17" s="2" t="s">
        <v>1766</v>
      </c>
      <c r="Y17" s="2" t="s">
        <v>1762</v>
      </c>
    </row>
    <row r="18" spans="1:25" x14ac:dyDescent="0.35">
      <c r="A18" s="2" t="s">
        <v>43</v>
      </c>
      <c r="B18" s="2" t="s">
        <v>44</v>
      </c>
      <c r="C18" s="2" t="s">
        <v>45</v>
      </c>
      <c r="D18" s="2" t="s">
        <v>748</v>
      </c>
      <c r="E18" s="2" t="s">
        <v>1003</v>
      </c>
      <c r="F18" s="2">
        <v>944</v>
      </c>
      <c r="G18" s="2" t="s">
        <v>1004</v>
      </c>
      <c r="I18" s="3" t="s">
        <v>999</v>
      </c>
      <c r="J18" s="3">
        <v>36</v>
      </c>
      <c r="K18" s="4" t="s">
        <v>1000</v>
      </c>
      <c r="N18" s="8" t="s">
        <v>1324</v>
      </c>
      <c r="O18" s="8" t="s">
        <v>1809</v>
      </c>
      <c r="P18" s="9" t="s">
        <v>1900</v>
      </c>
      <c r="S18" s="2" t="s">
        <v>1767</v>
      </c>
      <c r="T18" s="2" t="s">
        <v>1768</v>
      </c>
      <c r="U18" s="2" t="s">
        <v>1398</v>
      </c>
      <c r="V18" s="2" t="s">
        <v>1764</v>
      </c>
      <c r="W18" s="2" t="s">
        <v>1765</v>
      </c>
      <c r="X18" s="2" t="s">
        <v>1766</v>
      </c>
      <c r="Y18" s="2" t="s">
        <v>1767</v>
      </c>
    </row>
    <row r="19" spans="1:25" x14ac:dyDescent="0.35">
      <c r="A19" s="2" t="s">
        <v>46</v>
      </c>
      <c r="B19" s="2" t="s">
        <v>47</v>
      </c>
      <c r="C19" s="2" t="s">
        <v>48</v>
      </c>
      <c r="D19" s="2" t="s">
        <v>749</v>
      </c>
      <c r="E19" s="2" t="s">
        <v>1022</v>
      </c>
      <c r="F19" s="2">
        <v>44</v>
      </c>
      <c r="G19" s="2" t="s">
        <v>1023</v>
      </c>
      <c r="I19" s="3" t="s">
        <v>1001</v>
      </c>
      <c r="J19" s="3">
        <v>533</v>
      </c>
      <c r="K19" s="4" t="s">
        <v>1002</v>
      </c>
      <c r="N19" s="8" t="s">
        <v>1325</v>
      </c>
      <c r="O19" s="8" t="s">
        <v>1810</v>
      </c>
      <c r="P19" s="9" t="s">
        <v>1901</v>
      </c>
      <c r="S19" s="2" t="s">
        <v>1769</v>
      </c>
      <c r="T19" s="2" t="s">
        <v>1770</v>
      </c>
      <c r="U19" s="2" t="s">
        <v>1399</v>
      </c>
      <c r="V19" s="2" t="s">
        <v>1764</v>
      </c>
      <c r="W19" s="2" t="s">
        <v>1765</v>
      </c>
      <c r="X19" s="2" t="s">
        <v>1769</v>
      </c>
      <c r="Y19" s="2" t="s">
        <v>1769</v>
      </c>
    </row>
    <row r="20" spans="1:25" x14ac:dyDescent="0.35">
      <c r="A20" s="2" t="s">
        <v>49</v>
      </c>
      <c r="B20" s="2" t="s">
        <v>50</v>
      </c>
      <c r="C20" s="2" t="s">
        <v>51</v>
      </c>
      <c r="D20" s="2" t="s">
        <v>750</v>
      </c>
      <c r="E20" s="2" t="s">
        <v>1011</v>
      </c>
      <c r="F20" s="2">
        <v>48</v>
      </c>
      <c r="G20" s="2" t="s">
        <v>1012</v>
      </c>
      <c r="I20" s="3" t="s">
        <v>1003</v>
      </c>
      <c r="J20" s="3">
        <v>944</v>
      </c>
      <c r="K20" s="4" t="s">
        <v>1004</v>
      </c>
      <c r="N20" s="8" t="s">
        <v>1326</v>
      </c>
      <c r="O20" s="8" t="s">
        <v>1811</v>
      </c>
      <c r="P20" s="9" t="s">
        <v>1902</v>
      </c>
      <c r="S20" s="2" t="s">
        <v>1771</v>
      </c>
      <c r="T20" s="2" t="s">
        <v>1772</v>
      </c>
      <c r="U20" s="2" t="s">
        <v>1400</v>
      </c>
      <c r="V20" s="2" t="s">
        <v>1764</v>
      </c>
      <c r="W20" s="2" t="s">
        <v>1765</v>
      </c>
      <c r="X20" s="2" t="s">
        <v>1773</v>
      </c>
      <c r="Y20" s="2" t="s">
        <v>1771</v>
      </c>
    </row>
    <row r="21" spans="1:25" x14ac:dyDescent="0.35">
      <c r="A21" s="2" t="s">
        <v>52</v>
      </c>
      <c r="B21" s="2" t="s">
        <v>53</v>
      </c>
      <c r="C21" s="2" t="s">
        <v>54</v>
      </c>
      <c r="D21" s="2" t="s">
        <v>751</v>
      </c>
      <c r="E21" s="2" t="s">
        <v>1008</v>
      </c>
      <c r="F21" s="2">
        <v>50</v>
      </c>
      <c r="G21" s="2" t="s">
        <v>1009</v>
      </c>
      <c r="I21" s="3" t="s">
        <v>1005</v>
      </c>
      <c r="J21" s="3">
        <v>977</v>
      </c>
      <c r="K21" s="4" t="s">
        <v>1006</v>
      </c>
      <c r="N21" s="8" t="s">
        <v>1327</v>
      </c>
      <c r="O21" s="8" t="s">
        <v>1812</v>
      </c>
      <c r="P21" s="9" t="s">
        <v>1903</v>
      </c>
      <c r="S21" s="2" t="s">
        <v>1774</v>
      </c>
      <c r="T21" s="2" t="s">
        <v>1775</v>
      </c>
      <c r="U21" s="2" t="s">
        <v>1401</v>
      </c>
      <c r="V21" s="2" t="s">
        <v>1764</v>
      </c>
      <c r="W21" s="2" t="s">
        <v>1765</v>
      </c>
      <c r="X21" s="2" t="s">
        <v>1773</v>
      </c>
      <c r="Y21" s="2" t="s">
        <v>1774</v>
      </c>
    </row>
    <row r="22" spans="1:25" x14ac:dyDescent="0.35">
      <c r="A22" s="2" t="s">
        <v>55</v>
      </c>
      <c r="B22" s="2" t="s">
        <v>56</v>
      </c>
      <c r="C22" s="2" t="s">
        <v>57</v>
      </c>
      <c r="D22" s="2" t="s">
        <v>752</v>
      </c>
      <c r="E22" s="2" t="s">
        <v>1007</v>
      </c>
      <c r="F22" s="2">
        <v>52</v>
      </c>
      <c r="G22" s="2" t="s">
        <v>1193</v>
      </c>
      <c r="I22" s="3" t="s">
        <v>1007</v>
      </c>
      <c r="J22" s="3">
        <v>52</v>
      </c>
      <c r="K22" s="4" t="s">
        <v>1193</v>
      </c>
      <c r="N22" s="8" t="s">
        <v>1328</v>
      </c>
      <c r="O22" s="8" t="s">
        <v>1813</v>
      </c>
      <c r="P22" s="9" t="s">
        <v>1904</v>
      </c>
      <c r="S22" s="2" t="s">
        <v>1776</v>
      </c>
      <c r="T22" s="2" t="s">
        <v>1777</v>
      </c>
      <c r="U22" s="2" t="s">
        <v>1402</v>
      </c>
      <c r="V22" s="2" t="s">
        <v>1764</v>
      </c>
      <c r="W22" s="2" t="s">
        <v>1765</v>
      </c>
      <c r="X22" s="2" t="s">
        <v>1773</v>
      </c>
      <c r="Y22" s="2" t="s">
        <v>1778</v>
      </c>
    </row>
    <row r="23" spans="1:25" x14ac:dyDescent="0.35">
      <c r="A23" s="2" t="s">
        <v>58</v>
      </c>
      <c r="B23" s="2" t="s">
        <v>59</v>
      </c>
      <c r="C23" s="2" t="s">
        <v>60</v>
      </c>
      <c r="D23" s="2" t="s">
        <v>753</v>
      </c>
      <c r="E23" s="2" t="s">
        <v>1197</v>
      </c>
      <c r="F23" s="2">
        <v>974</v>
      </c>
      <c r="G23" s="2" t="s">
        <v>1198</v>
      </c>
      <c r="I23" s="3" t="s">
        <v>1008</v>
      </c>
      <c r="J23" s="3">
        <v>50</v>
      </c>
      <c r="K23" s="4" t="s">
        <v>1009</v>
      </c>
      <c r="N23" s="8" t="s">
        <v>1329</v>
      </c>
      <c r="O23" s="8" t="s">
        <v>1814</v>
      </c>
      <c r="P23" s="9" t="s">
        <v>1905</v>
      </c>
      <c r="S23" s="2" t="s">
        <v>1779</v>
      </c>
      <c r="T23" s="2" t="s">
        <v>1780</v>
      </c>
      <c r="U23" s="2" t="s">
        <v>1403</v>
      </c>
      <c r="V23" s="2" t="s">
        <v>1764</v>
      </c>
      <c r="W23" s="2" t="s">
        <v>1765</v>
      </c>
      <c r="X23" s="2" t="s">
        <v>1773</v>
      </c>
      <c r="Y23" s="2" t="s">
        <v>1778</v>
      </c>
    </row>
    <row r="24" spans="1:25" x14ac:dyDescent="0.35">
      <c r="A24" s="2" t="s">
        <v>61</v>
      </c>
      <c r="B24" s="2" t="s">
        <v>62</v>
      </c>
      <c r="C24" s="2" t="s">
        <v>63</v>
      </c>
      <c r="D24" s="2" t="s">
        <v>754</v>
      </c>
      <c r="E24" s="2" t="s">
        <v>1058</v>
      </c>
      <c r="F24" s="2">
        <v>978</v>
      </c>
      <c r="G24" s="2" t="s">
        <v>1059</v>
      </c>
      <c r="I24" s="3" t="s">
        <v>1010</v>
      </c>
      <c r="J24" s="3">
        <v>975</v>
      </c>
      <c r="K24" s="4" t="s">
        <v>1194</v>
      </c>
      <c r="N24" s="8" t="s">
        <v>1330</v>
      </c>
      <c r="O24" s="8" t="s">
        <v>1815</v>
      </c>
      <c r="P24" s="9" t="s">
        <v>1906</v>
      </c>
      <c r="S24" s="2" t="s">
        <v>1781</v>
      </c>
      <c r="T24" s="2" t="s">
        <v>1782</v>
      </c>
      <c r="U24" s="2" t="s">
        <v>1404</v>
      </c>
      <c r="V24" s="2" t="s">
        <v>1764</v>
      </c>
      <c r="W24" s="2" t="s">
        <v>1765</v>
      </c>
      <c r="X24" s="2" t="s">
        <v>1773</v>
      </c>
      <c r="Y24" s="2" t="s">
        <v>1781</v>
      </c>
    </row>
    <row r="25" spans="1:25" x14ac:dyDescent="0.35">
      <c r="A25" s="2" t="s">
        <v>64</v>
      </c>
      <c r="B25" s="2" t="s">
        <v>65</v>
      </c>
      <c r="C25" s="2" t="s">
        <v>66</v>
      </c>
      <c r="D25" s="2" t="s">
        <v>755</v>
      </c>
      <c r="E25" s="2" t="s">
        <v>1027</v>
      </c>
      <c r="F25" s="2">
        <v>84</v>
      </c>
      <c r="G25" s="2" t="s">
        <v>1028</v>
      </c>
      <c r="I25" s="3" t="s">
        <v>1011</v>
      </c>
      <c r="J25" s="3">
        <v>48</v>
      </c>
      <c r="K25" s="4" t="s">
        <v>1012</v>
      </c>
      <c r="N25" s="8" t="s">
        <v>1331</v>
      </c>
      <c r="O25" s="8" t="s">
        <v>1816</v>
      </c>
      <c r="P25" s="9" t="s">
        <v>1907</v>
      </c>
      <c r="S25" s="2" t="s">
        <v>1783</v>
      </c>
      <c r="T25" s="2" t="s">
        <v>1784</v>
      </c>
      <c r="U25" s="2" t="s">
        <v>1405</v>
      </c>
      <c r="V25" s="2" t="s">
        <v>1764</v>
      </c>
      <c r="W25" s="2" t="s">
        <v>1765</v>
      </c>
      <c r="X25" s="2" t="s">
        <v>1773</v>
      </c>
      <c r="Y25" s="2" t="s">
        <v>1783</v>
      </c>
    </row>
    <row r="26" spans="1:25" x14ac:dyDescent="0.35">
      <c r="A26" s="2" t="s">
        <v>67</v>
      </c>
      <c r="B26" s="2" t="s">
        <v>68</v>
      </c>
      <c r="C26" s="2" t="s">
        <v>69</v>
      </c>
      <c r="D26" s="2" t="s">
        <v>756</v>
      </c>
      <c r="E26" s="2" t="s">
        <v>1189</v>
      </c>
      <c r="F26" s="2">
        <v>952</v>
      </c>
      <c r="G26" s="2" t="s">
        <v>1292</v>
      </c>
      <c r="I26" s="3" t="s">
        <v>1013</v>
      </c>
      <c r="J26" s="3">
        <v>108</v>
      </c>
      <c r="K26" s="4" t="s">
        <v>1014</v>
      </c>
      <c r="N26" s="8" t="s">
        <v>1332</v>
      </c>
      <c r="O26" s="8" t="s">
        <v>1817</v>
      </c>
      <c r="P26" s="9" t="s">
        <v>1908</v>
      </c>
      <c r="S26" s="2" t="s">
        <v>1785</v>
      </c>
      <c r="T26" s="2" t="s">
        <v>1786</v>
      </c>
      <c r="U26" s="2" t="s">
        <v>1406</v>
      </c>
      <c r="V26" s="2" t="s">
        <v>1764</v>
      </c>
      <c r="W26" s="2" t="s">
        <v>1787</v>
      </c>
      <c r="X26" s="2" t="s">
        <v>1785</v>
      </c>
      <c r="Y26" s="2" t="s">
        <v>1785</v>
      </c>
    </row>
    <row r="27" spans="1:25" x14ac:dyDescent="0.35">
      <c r="A27" s="2" t="s">
        <v>70</v>
      </c>
      <c r="B27" s="2" t="s">
        <v>71</v>
      </c>
      <c r="C27" s="2" t="s">
        <v>72</v>
      </c>
      <c r="D27" s="2" t="s">
        <v>757</v>
      </c>
      <c r="E27" s="2" t="s">
        <v>1015</v>
      </c>
      <c r="F27" s="2">
        <v>60</v>
      </c>
      <c r="G27" s="2" t="s">
        <v>1016</v>
      </c>
      <c r="I27" s="3" t="s">
        <v>1015</v>
      </c>
      <c r="J27" s="3">
        <v>60</v>
      </c>
      <c r="K27" s="4" t="s">
        <v>1016</v>
      </c>
      <c r="N27" s="8" t="s">
        <v>1333</v>
      </c>
      <c r="O27" s="8" t="s">
        <v>1424</v>
      </c>
      <c r="P27" s="9" t="s">
        <v>1909</v>
      </c>
      <c r="S27" s="2" t="s">
        <v>1788</v>
      </c>
      <c r="T27" s="2" t="s">
        <v>1789</v>
      </c>
      <c r="U27" s="2" t="s">
        <v>1407</v>
      </c>
      <c r="V27" s="2" t="s">
        <v>1764</v>
      </c>
      <c r="W27" s="2" t="s">
        <v>1787</v>
      </c>
      <c r="X27" s="2" t="s">
        <v>1788</v>
      </c>
      <c r="Y27" s="2" t="s">
        <v>1788</v>
      </c>
    </row>
    <row r="28" spans="1:25" x14ac:dyDescent="0.35">
      <c r="A28" s="2" t="s">
        <v>73</v>
      </c>
      <c r="B28" s="2" t="s">
        <v>74</v>
      </c>
      <c r="C28" s="2" t="s">
        <v>75</v>
      </c>
      <c r="D28" s="2" t="s">
        <v>758</v>
      </c>
      <c r="E28" s="2" t="s">
        <v>75</v>
      </c>
      <c r="F28" s="2">
        <v>64</v>
      </c>
      <c r="G28" s="2" t="s">
        <v>1024</v>
      </c>
      <c r="I28" s="3" t="s">
        <v>1017</v>
      </c>
      <c r="J28" s="3">
        <v>96</v>
      </c>
      <c r="K28" s="4" t="s">
        <v>1018</v>
      </c>
      <c r="N28" s="8" t="s">
        <v>1334</v>
      </c>
      <c r="O28" s="8" t="s">
        <v>1818</v>
      </c>
      <c r="P28" s="9" t="s">
        <v>1910</v>
      </c>
      <c r="S28" s="2" t="s">
        <v>1790</v>
      </c>
      <c r="T28" s="2" t="s">
        <v>1791</v>
      </c>
      <c r="U28" s="2" t="s">
        <v>1408</v>
      </c>
      <c r="V28" s="2" t="s">
        <v>1764</v>
      </c>
      <c r="W28" s="2" t="s">
        <v>1790</v>
      </c>
      <c r="X28" s="2" t="s">
        <v>1790</v>
      </c>
      <c r="Y28" s="2" t="s">
        <v>1790</v>
      </c>
    </row>
    <row r="29" spans="1:25" x14ac:dyDescent="0.35">
      <c r="A29" s="2" t="s">
        <v>76</v>
      </c>
      <c r="B29" s="2" t="s">
        <v>77</v>
      </c>
      <c r="C29" s="2" t="s">
        <v>78</v>
      </c>
      <c r="D29" s="2" t="s">
        <v>759</v>
      </c>
      <c r="E29" s="2" t="s">
        <v>1019</v>
      </c>
      <c r="F29" s="2">
        <v>68</v>
      </c>
      <c r="G29" s="2" t="s">
        <v>1195</v>
      </c>
      <c r="I29" s="3" t="s">
        <v>1019</v>
      </c>
      <c r="J29" s="3">
        <v>68</v>
      </c>
      <c r="K29" s="4" t="s">
        <v>1195</v>
      </c>
      <c r="N29" s="8" t="s">
        <v>1335</v>
      </c>
      <c r="O29" s="8" t="s">
        <v>1860</v>
      </c>
      <c r="P29" s="9" t="s">
        <v>1911</v>
      </c>
      <c r="S29" s="2" t="s">
        <v>1792</v>
      </c>
      <c r="T29" s="2" t="s">
        <v>1793</v>
      </c>
      <c r="U29" s="2" t="s">
        <v>1409</v>
      </c>
      <c r="V29" s="2" t="s">
        <v>1764</v>
      </c>
      <c r="W29" s="2" t="s">
        <v>1792</v>
      </c>
      <c r="X29" s="2" t="s">
        <v>1792</v>
      </c>
      <c r="Y29" s="2" t="s">
        <v>1792</v>
      </c>
    </row>
    <row r="30" spans="1:25" x14ac:dyDescent="0.35">
      <c r="A30" s="2" t="s">
        <v>79</v>
      </c>
      <c r="B30" s="2" t="s">
        <v>80</v>
      </c>
      <c r="C30" s="2" t="s">
        <v>81</v>
      </c>
      <c r="D30" s="2" t="s">
        <v>760</v>
      </c>
      <c r="E30" s="2" t="s">
        <v>1005</v>
      </c>
      <c r="F30" s="2">
        <v>977</v>
      </c>
      <c r="G30" s="2" t="s">
        <v>1006</v>
      </c>
      <c r="I30" s="3" t="s">
        <v>1020</v>
      </c>
      <c r="J30" s="3">
        <v>986</v>
      </c>
      <c r="K30" s="4" t="s">
        <v>1021</v>
      </c>
      <c r="N30" s="8" t="s">
        <v>1336</v>
      </c>
      <c r="O30" s="8" t="s">
        <v>1819</v>
      </c>
      <c r="P30" s="9" t="s">
        <v>1912</v>
      </c>
      <c r="S30" s="2" t="s">
        <v>1693</v>
      </c>
      <c r="T30" s="2" t="s">
        <v>1693</v>
      </c>
      <c r="U30" s="2" t="s">
        <v>1693</v>
      </c>
      <c r="V30" s="2" t="s">
        <v>1693</v>
      </c>
      <c r="W30" s="2" t="s">
        <v>1693</v>
      </c>
      <c r="X30" s="2" t="s">
        <v>1693</v>
      </c>
      <c r="Y30" s="2" t="s">
        <v>1693</v>
      </c>
    </row>
    <row r="31" spans="1:25" x14ac:dyDescent="0.35">
      <c r="A31" s="2" t="s">
        <v>82</v>
      </c>
      <c r="B31" s="2" t="s">
        <v>83</v>
      </c>
      <c r="C31" s="2" t="s">
        <v>84</v>
      </c>
      <c r="D31" s="2" t="s">
        <v>761</v>
      </c>
      <c r="E31" s="2" t="s">
        <v>1025</v>
      </c>
      <c r="F31" s="2">
        <v>72</v>
      </c>
      <c r="G31" s="2" t="s">
        <v>1026</v>
      </c>
      <c r="I31" s="3" t="s">
        <v>1022</v>
      </c>
      <c r="J31" s="3">
        <v>44</v>
      </c>
      <c r="K31" s="4" t="s">
        <v>1023</v>
      </c>
      <c r="N31" s="8" t="s">
        <v>1337</v>
      </c>
      <c r="O31" s="8" t="s">
        <v>1820</v>
      </c>
      <c r="P31" s="9" t="s">
        <v>1913</v>
      </c>
    </row>
    <row r="32" spans="1:25" x14ac:dyDescent="0.35">
      <c r="A32" s="2" t="s">
        <v>85</v>
      </c>
      <c r="B32" s="2" t="s">
        <v>86</v>
      </c>
      <c r="C32" s="2" t="s">
        <v>87</v>
      </c>
      <c r="D32" s="2" t="s">
        <v>762</v>
      </c>
      <c r="E32" s="2" t="s">
        <v>1020</v>
      </c>
      <c r="F32" s="2">
        <v>986</v>
      </c>
      <c r="G32" s="2" t="s">
        <v>1021</v>
      </c>
      <c r="I32" s="3" t="s">
        <v>75</v>
      </c>
      <c r="J32" s="3">
        <v>64</v>
      </c>
      <c r="K32" s="4" t="s">
        <v>1024</v>
      </c>
      <c r="N32" s="8" t="s">
        <v>1338</v>
      </c>
      <c r="O32" s="8" t="s">
        <v>1821</v>
      </c>
      <c r="P32" s="9" t="s">
        <v>1914</v>
      </c>
    </row>
    <row r="33" spans="1:16" x14ac:dyDescent="0.35">
      <c r="A33" s="2" t="s">
        <v>91</v>
      </c>
      <c r="B33" s="2" t="s">
        <v>92</v>
      </c>
      <c r="C33" s="2" t="s">
        <v>93</v>
      </c>
      <c r="D33" s="2" t="s">
        <v>764</v>
      </c>
      <c r="E33" s="2" t="s">
        <v>1177</v>
      </c>
      <c r="F33" s="2">
        <v>840</v>
      </c>
      <c r="G33" s="2" t="s">
        <v>1178</v>
      </c>
      <c r="I33" s="3" t="s">
        <v>1025</v>
      </c>
      <c r="J33" s="3">
        <v>72</v>
      </c>
      <c r="K33" s="4" t="s">
        <v>1026</v>
      </c>
      <c r="N33" s="8" t="s">
        <v>1339</v>
      </c>
      <c r="O33" s="8" t="s">
        <v>1822</v>
      </c>
      <c r="P33" s="9" t="s">
        <v>1915</v>
      </c>
    </row>
    <row r="34" spans="1:16" x14ac:dyDescent="0.35">
      <c r="A34" s="2" t="s">
        <v>88</v>
      </c>
      <c r="B34" s="2" t="s">
        <v>89</v>
      </c>
      <c r="C34" s="2" t="s">
        <v>90</v>
      </c>
      <c r="D34" s="2" t="s">
        <v>763</v>
      </c>
      <c r="E34" s="2" t="s">
        <v>1177</v>
      </c>
      <c r="F34" s="2">
        <v>840</v>
      </c>
      <c r="G34" s="2" t="s">
        <v>1178</v>
      </c>
      <c r="I34" s="3" t="s">
        <v>1197</v>
      </c>
      <c r="J34" s="3">
        <v>974</v>
      </c>
      <c r="K34" s="4" t="s">
        <v>1198</v>
      </c>
      <c r="N34" s="8" t="s">
        <v>1340</v>
      </c>
      <c r="O34" s="8" t="s">
        <v>1823</v>
      </c>
      <c r="P34" s="9" t="s">
        <v>1916</v>
      </c>
    </row>
    <row r="35" spans="1:16" x14ac:dyDescent="0.35">
      <c r="A35" s="2" t="s">
        <v>94</v>
      </c>
      <c r="B35" s="2" t="s">
        <v>95</v>
      </c>
      <c r="C35" s="2" t="s">
        <v>96</v>
      </c>
      <c r="D35" s="2" t="s">
        <v>765</v>
      </c>
      <c r="E35" s="2" t="s">
        <v>1017</v>
      </c>
      <c r="F35" s="2">
        <v>96</v>
      </c>
      <c r="G35" s="2" t="s">
        <v>1018</v>
      </c>
      <c r="I35" s="3" t="s">
        <v>1027</v>
      </c>
      <c r="J35" s="3">
        <v>84</v>
      </c>
      <c r="K35" s="4" t="s">
        <v>1028</v>
      </c>
      <c r="N35" s="8" t="s">
        <v>1341</v>
      </c>
      <c r="O35" s="8" t="s">
        <v>1824</v>
      </c>
      <c r="P35" s="9" t="s">
        <v>1564</v>
      </c>
    </row>
    <row r="36" spans="1:16" x14ac:dyDescent="0.35">
      <c r="A36" s="2" t="s">
        <v>97</v>
      </c>
      <c r="B36" s="2" t="s">
        <v>98</v>
      </c>
      <c r="C36" s="2" t="s">
        <v>99</v>
      </c>
      <c r="D36" s="2" t="s">
        <v>766</v>
      </c>
      <c r="E36" s="2" t="s">
        <v>1010</v>
      </c>
      <c r="F36" s="2">
        <v>975</v>
      </c>
      <c r="G36" s="2" t="s">
        <v>1194</v>
      </c>
      <c r="I36" s="3" t="s">
        <v>1029</v>
      </c>
      <c r="J36" s="3">
        <v>124</v>
      </c>
      <c r="K36" s="4" t="s">
        <v>1030</v>
      </c>
      <c r="N36" s="8" t="s">
        <v>1342</v>
      </c>
      <c r="O36" s="8" t="s">
        <v>1825</v>
      </c>
      <c r="P36" s="9" t="s">
        <v>1917</v>
      </c>
    </row>
    <row r="37" spans="1:16" x14ac:dyDescent="0.35">
      <c r="A37" s="2" t="s">
        <v>100</v>
      </c>
      <c r="B37" s="2" t="s">
        <v>101</v>
      </c>
      <c r="C37" s="2" t="s">
        <v>102</v>
      </c>
      <c r="D37" s="2" t="s">
        <v>767</v>
      </c>
      <c r="E37" s="2" t="s">
        <v>1189</v>
      </c>
      <c r="F37" s="2">
        <v>952</v>
      </c>
      <c r="G37" s="2" t="s">
        <v>1292</v>
      </c>
      <c r="I37" s="3" t="s">
        <v>1031</v>
      </c>
      <c r="J37" s="3">
        <v>976</v>
      </c>
      <c r="K37" s="4" t="s">
        <v>1032</v>
      </c>
      <c r="N37" s="8" t="s">
        <v>1343</v>
      </c>
      <c r="O37" s="8" t="s">
        <v>1826</v>
      </c>
      <c r="P37" s="9" t="s">
        <v>1918</v>
      </c>
    </row>
    <row r="38" spans="1:16" x14ac:dyDescent="0.35">
      <c r="A38" s="2" t="s">
        <v>103</v>
      </c>
      <c r="B38" s="2" t="s">
        <v>104</v>
      </c>
      <c r="C38" s="2" t="s">
        <v>105</v>
      </c>
      <c r="D38" s="2" t="s">
        <v>768</v>
      </c>
      <c r="E38" s="2" t="s">
        <v>1013</v>
      </c>
      <c r="F38" s="2">
        <v>108</v>
      </c>
      <c r="G38" s="2" t="s">
        <v>1014</v>
      </c>
      <c r="I38" s="3" t="s">
        <v>1033</v>
      </c>
      <c r="J38" s="3">
        <v>756</v>
      </c>
      <c r="K38" s="4" t="s">
        <v>1034</v>
      </c>
      <c r="N38" s="8" t="s">
        <v>1344</v>
      </c>
      <c r="O38" s="8" t="s">
        <v>1827</v>
      </c>
      <c r="P38" s="9" t="s">
        <v>1919</v>
      </c>
    </row>
    <row r="39" spans="1:16" x14ac:dyDescent="0.35">
      <c r="A39" s="2" t="s">
        <v>106</v>
      </c>
      <c r="B39" s="2" t="s">
        <v>107</v>
      </c>
      <c r="C39" s="2" t="s">
        <v>108</v>
      </c>
      <c r="D39" s="2" t="s">
        <v>769</v>
      </c>
      <c r="E39" s="2" t="s">
        <v>1096</v>
      </c>
      <c r="F39" s="2">
        <v>116</v>
      </c>
      <c r="G39" s="2" t="s">
        <v>1226</v>
      </c>
      <c r="I39" s="3" t="s">
        <v>1035</v>
      </c>
      <c r="J39" s="3">
        <v>990</v>
      </c>
      <c r="K39" s="4" t="s">
        <v>1199</v>
      </c>
      <c r="N39" s="8" t="s">
        <v>1345</v>
      </c>
      <c r="O39" s="8" t="s">
        <v>1828</v>
      </c>
      <c r="P39" s="9" t="s">
        <v>1920</v>
      </c>
    </row>
    <row r="40" spans="1:16" x14ac:dyDescent="0.35">
      <c r="A40" s="2" t="s">
        <v>109</v>
      </c>
      <c r="B40" s="2" t="s">
        <v>110</v>
      </c>
      <c r="C40" s="2" t="s">
        <v>111</v>
      </c>
      <c r="D40" s="2" t="s">
        <v>770</v>
      </c>
      <c r="E40" s="2" t="s">
        <v>1186</v>
      </c>
      <c r="F40" s="2">
        <v>950</v>
      </c>
      <c r="G40" s="2" t="s">
        <v>1298</v>
      </c>
      <c r="I40" s="3" t="s">
        <v>1200</v>
      </c>
      <c r="J40" s="3">
        <v>0</v>
      </c>
      <c r="K40" s="4" t="s">
        <v>1201</v>
      </c>
      <c r="N40" s="8" t="s">
        <v>1346</v>
      </c>
      <c r="O40" s="8" t="s">
        <v>1425</v>
      </c>
      <c r="P40" s="9" t="s">
        <v>1921</v>
      </c>
    </row>
    <row r="41" spans="1:16" x14ac:dyDescent="0.35">
      <c r="A41" s="2" t="s">
        <v>112</v>
      </c>
      <c r="B41" s="2" t="s">
        <v>113</v>
      </c>
      <c r="C41" s="2" t="s">
        <v>114</v>
      </c>
      <c r="D41" s="2" t="s">
        <v>771</v>
      </c>
      <c r="E41" s="2" t="s">
        <v>1029</v>
      </c>
      <c r="F41" s="2">
        <v>124</v>
      </c>
      <c r="G41" s="2" t="s">
        <v>1030</v>
      </c>
      <c r="I41" s="3" t="s">
        <v>1036</v>
      </c>
      <c r="J41" s="3">
        <v>170</v>
      </c>
      <c r="K41" s="4" t="s">
        <v>1037</v>
      </c>
      <c r="N41" s="8" t="s">
        <v>1347</v>
      </c>
      <c r="O41" s="8" t="s">
        <v>1829</v>
      </c>
      <c r="P41" s="9" t="s">
        <v>1922</v>
      </c>
    </row>
    <row r="42" spans="1:16" x14ac:dyDescent="0.35">
      <c r="A42" s="2" t="s">
        <v>115</v>
      </c>
      <c r="B42" s="2" t="s">
        <v>116</v>
      </c>
      <c r="C42" s="2" t="s">
        <v>117</v>
      </c>
      <c r="D42" s="2" t="s">
        <v>772</v>
      </c>
      <c r="E42" s="2" t="s">
        <v>1041</v>
      </c>
      <c r="F42" s="2">
        <v>132</v>
      </c>
      <c r="G42" s="2" t="s">
        <v>1203</v>
      </c>
      <c r="I42" s="3" t="s">
        <v>1038</v>
      </c>
      <c r="J42" s="3">
        <v>188</v>
      </c>
      <c r="K42" s="4" t="s">
        <v>1039</v>
      </c>
      <c r="N42" s="8" t="s">
        <v>1348</v>
      </c>
      <c r="O42" s="8" t="s">
        <v>1830</v>
      </c>
      <c r="P42" s="9" t="s">
        <v>1923</v>
      </c>
    </row>
    <row r="43" spans="1:16" x14ac:dyDescent="0.35">
      <c r="A43" s="2" t="s">
        <v>118</v>
      </c>
      <c r="B43" s="2" t="s">
        <v>119</v>
      </c>
      <c r="C43" s="2" t="s">
        <v>120</v>
      </c>
      <c r="D43" s="2" t="s">
        <v>773</v>
      </c>
      <c r="E43" s="2" t="s">
        <v>1101</v>
      </c>
      <c r="F43" s="2">
        <v>136</v>
      </c>
      <c r="G43" s="2" t="s">
        <v>1231</v>
      </c>
      <c r="I43" s="3" t="s">
        <v>1040</v>
      </c>
      <c r="J43" s="3">
        <v>931</v>
      </c>
      <c r="K43" s="4" t="s">
        <v>1202</v>
      </c>
      <c r="N43" s="8" t="s">
        <v>1349</v>
      </c>
      <c r="O43" s="8" t="s">
        <v>1831</v>
      </c>
      <c r="P43" s="9" t="s">
        <v>1924</v>
      </c>
    </row>
    <row r="44" spans="1:16" x14ac:dyDescent="0.35">
      <c r="A44" s="2" t="s">
        <v>121</v>
      </c>
      <c r="B44" s="2" t="s">
        <v>122</v>
      </c>
      <c r="C44" s="2" t="s">
        <v>123</v>
      </c>
      <c r="D44" s="2" t="s">
        <v>774</v>
      </c>
      <c r="E44" s="2" t="s">
        <v>1186</v>
      </c>
      <c r="F44" s="2">
        <v>950</v>
      </c>
      <c r="G44" s="2" t="s">
        <v>1298</v>
      </c>
      <c r="I44" s="3" t="s">
        <v>1041</v>
      </c>
      <c r="J44" s="3">
        <v>132</v>
      </c>
      <c r="K44" s="4" t="s">
        <v>1203</v>
      </c>
      <c r="N44" s="8" t="s">
        <v>1350</v>
      </c>
      <c r="O44" s="8" t="s">
        <v>1832</v>
      </c>
      <c r="P44" s="9" t="s">
        <v>1925</v>
      </c>
    </row>
    <row r="45" spans="1:16" x14ac:dyDescent="0.35">
      <c r="A45" s="2" t="s">
        <v>124</v>
      </c>
      <c r="B45" s="2" t="s">
        <v>125</v>
      </c>
      <c r="C45" s="2" t="s">
        <v>126</v>
      </c>
      <c r="D45" s="2" t="s">
        <v>775</v>
      </c>
      <c r="E45" s="2" t="s">
        <v>1186</v>
      </c>
      <c r="F45" s="2">
        <v>950</v>
      </c>
      <c r="G45" s="2" t="s">
        <v>1298</v>
      </c>
      <c r="I45" s="3" t="s">
        <v>1042</v>
      </c>
      <c r="J45" s="3">
        <v>203</v>
      </c>
      <c r="K45" s="4" t="s">
        <v>1043</v>
      </c>
      <c r="N45" s="8" t="s">
        <v>1351</v>
      </c>
      <c r="O45" s="8" t="s">
        <v>1833</v>
      </c>
      <c r="P45" s="9" t="s">
        <v>1926</v>
      </c>
    </row>
    <row r="46" spans="1:16" x14ac:dyDescent="0.35">
      <c r="A46" s="2" t="s">
        <v>127</v>
      </c>
      <c r="B46" s="2" t="s">
        <v>128</v>
      </c>
      <c r="C46" s="2" t="s">
        <v>129</v>
      </c>
      <c r="D46" s="2" t="s">
        <v>776</v>
      </c>
      <c r="E46" s="2" t="s">
        <v>1035</v>
      </c>
      <c r="F46" s="2">
        <v>990</v>
      </c>
      <c r="G46" s="2" t="s">
        <v>1199</v>
      </c>
      <c r="I46" s="3" t="s">
        <v>1044</v>
      </c>
      <c r="J46" s="3">
        <v>262</v>
      </c>
      <c r="K46" s="4" t="s">
        <v>1045</v>
      </c>
      <c r="N46" s="8" t="s">
        <v>1352</v>
      </c>
      <c r="O46" s="8" t="s">
        <v>1834</v>
      </c>
      <c r="P46" s="9" t="s">
        <v>1927</v>
      </c>
    </row>
    <row r="47" spans="1:16" x14ac:dyDescent="0.35">
      <c r="A47" s="2" t="s">
        <v>130</v>
      </c>
      <c r="B47" s="2" t="s">
        <v>131</v>
      </c>
      <c r="C47" s="2" t="s">
        <v>132</v>
      </c>
      <c r="D47" s="2" t="s">
        <v>777</v>
      </c>
      <c r="E47" s="2" t="s">
        <v>1200</v>
      </c>
      <c r="F47" s="2">
        <v>0</v>
      </c>
      <c r="G47" s="2" t="s">
        <v>1201</v>
      </c>
      <c r="I47" s="3" t="s">
        <v>1046</v>
      </c>
      <c r="J47" s="3">
        <v>208</v>
      </c>
      <c r="K47" s="4" t="s">
        <v>1047</v>
      </c>
      <c r="N47" s="8" t="s">
        <v>1353</v>
      </c>
      <c r="O47" s="8" t="s">
        <v>1958</v>
      </c>
      <c r="P47" s="9" t="s">
        <v>1959</v>
      </c>
    </row>
    <row r="48" spans="1:16" x14ac:dyDescent="0.35">
      <c r="A48" s="2" t="s">
        <v>137</v>
      </c>
      <c r="B48" s="2" t="s">
        <v>138</v>
      </c>
      <c r="C48" s="2" t="s">
        <v>139</v>
      </c>
      <c r="D48" s="2" t="s">
        <v>780</v>
      </c>
      <c r="E48" s="2" t="s">
        <v>999</v>
      </c>
      <c r="F48" s="2">
        <v>36</v>
      </c>
      <c r="G48" s="2" t="s">
        <v>1000</v>
      </c>
      <c r="I48" s="3" t="s">
        <v>1048</v>
      </c>
      <c r="J48" s="3">
        <v>214</v>
      </c>
      <c r="K48" s="4" t="s">
        <v>1049</v>
      </c>
      <c r="N48" s="8" t="s">
        <v>1354</v>
      </c>
      <c r="O48" s="8" t="s">
        <v>1835</v>
      </c>
      <c r="P48" s="9" t="s">
        <v>1928</v>
      </c>
    </row>
    <row r="49" spans="1:16" x14ac:dyDescent="0.35">
      <c r="A49" s="2" t="s">
        <v>140</v>
      </c>
      <c r="B49" s="2" t="s">
        <v>141</v>
      </c>
      <c r="C49" s="2" t="s">
        <v>142</v>
      </c>
      <c r="D49" s="2" t="s">
        <v>781</v>
      </c>
      <c r="E49" s="2" t="s">
        <v>999</v>
      </c>
      <c r="F49" s="2">
        <v>36</v>
      </c>
      <c r="G49" s="2" t="s">
        <v>1000</v>
      </c>
      <c r="I49" s="3" t="s">
        <v>1050</v>
      </c>
      <c r="J49" s="3">
        <v>12</v>
      </c>
      <c r="K49" s="4" t="s">
        <v>1051</v>
      </c>
      <c r="N49" s="8" t="s">
        <v>1355</v>
      </c>
      <c r="O49" s="8" t="s">
        <v>1836</v>
      </c>
      <c r="P49" s="9" t="s">
        <v>1929</v>
      </c>
    </row>
    <row r="50" spans="1:16" x14ac:dyDescent="0.35">
      <c r="A50" s="2" t="s">
        <v>143</v>
      </c>
      <c r="B50" s="2" t="s">
        <v>144</v>
      </c>
      <c r="C50" s="2" t="s">
        <v>145</v>
      </c>
      <c r="D50" s="2" t="s">
        <v>782</v>
      </c>
      <c r="E50" s="2" t="s">
        <v>1036</v>
      </c>
      <c r="F50" s="2">
        <v>170</v>
      </c>
      <c r="G50" s="2" t="s">
        <v>1037</v>
      </c>
      <c r="I50" s="3" t="s">
        <v>1052</v>
      </c>
      <c r="J50" s="3">
        <v>818</v>
      </c>
      <c r="K50" s="4" t="s">
        <v>1053</v>
      </c>
      <c r="N50" s="8" t="s">
        <v>1356</v>
      </c>
      <c r="O50" s="8" t="s">
        <v>1837</v>
      </c>
      <c r="P50" s="9" t="s">
        <v>1930</v>
      </c>
    </row>
    <row r="51" spans="1:16" x14ac:dyDescent="0.35">
      <c r="A51" s="2" t="s">
        <v>146</v>
      </c>
      <c r="B51" s="2" t="s">
        <v>147</v>
      </c>
      <c r="C51" s="2" t="s">
        <v>148</v>
      </c>
      <c r="D51" s="2" t="s">
        <v>783</v>
      </c>
      <c r="E51" s="2" t="s">
        <v>1097</v>
      </c>
      <c r="F51" s="2">
        <v>174</v>
      </c>
      <c r="G51" s="2" t="s">
        <v>1227</v>
      </c>
      <c r="I51" s="3" t="s">
        <v>1054</v>
      </c>
      <c r="J51" s="3">
        <v>232</v>
      </c>
      <c r="K51" s="4" t="s">
        <v>1055</v>
      </c>
      <c r="N51" s="8" t="s">
        <v>1357</v>
      </c>
      <c r="O51" s="8" t="s">
        <v>1838</v>
      </c>
      <c r="P51" s="9" t="s">
        <v>1931</v>
      </c>
    </row>
    <row r="52" spans="1:16" x14ac:dyDescent="0.35">
      <c r="A52" s="2" t="s">
        <v>153</v>
      </c>
      <c r="B52" s="2" t="s">
        <v>154</v>
      </c>
      <c r="C52" s="2" t="s">
        <v>155</v>
      </c>
      <c r="D52" s="2" t="s">
        <v>786</v>
      </c>
      <c r="E52" s="2" t="s">
        <v>1038</v>
      </c>
      <c r="F52" s="2">
        <v>188</v>
      </c>
      <c r="G52" s="2" t="s">
        <v>1039</v>
      </c>
      <c r="I52" s="3" t="s">
        <v>1056</v>
      </c>
      <c r="J52" s="3">
        <v>230</v>
      </c>
      <c r="K52" s="4" t="s">
        <v>1057</v>
      </c>
      <c r="N52" s="8" t="s">
        <v>1358</v>
      </c>
      <c r="O52" s="8" t="s">
        <v>1839</v>
      </c>
      <c r="P52" s="9" t="s">
        <v>1932</v>
      </c>
    </row>
    <row r="53" spans="1:16" x14ac:dyDescent="0.35">
      <c r="A53" s="2" t="s">
        <v>719</v>
      </c>
      <c r="B53" s="2" t="s">
        <v>156</v>
      </c>
      <c r="C53" s="2" t="s">
        <v>157</v>
      </c>
      <c r="D53" s="2" t="s">
        <v>787</v>
      </c>
      <c r="E53" s="2" t="s">
        <v>1189</v>
      </c>
      <c r="F53" s="2">
        <v>952</v>
      </c>
      <c r="G53" s="2" t="s">
        <v>1292</v>
      </c>
      <c r="I53" s="3" t="s">
        <v>1058</v>
      </c>
      <c r="J53" s="3">
        <v>978</v>
      </c>
      <c r="K53" s="4" t="s">
        <v>1059</v>
      </c>
      <c r="N53" s="8" t="s">
        <v>1359</v>
      </c>
      <c r="O53" s="8" t="s">
        <v>1840</v>
      </c>
      <c r="P53" s="9" t="s">
        <v>1933</v>
      </c>
    </row>
    <row r="54" spans="1:16" x14ac:dyDescent="0.35">
      <c r="A54" s="2" t="s">
        <v>158</v>
      </c>
      <c r="B54" s="2" t="s">
        <v>159</v>
      </c>
      <c r="C54" s="2" t="s">
        <v>160</v>
      </c>
      <c r="D54" s="2" t="s">
        <v>788</v>
      </c>
      <c r="E54" s="2" t="s">
        <v>1080</v>
      </c>
      <c r="F54" s="2">
        <v>191</v>
      </c>
      <c r="G54" s="2" t="s">
        <v>1210</v>
      </c>
      <c r="I54" s="3" t="s">
        <v>1060</v>
      </c>
      <c r="J54" s="3">
        <v>242</v>
      </c>
      <c r="K54" s="4" t="s">
        <v>1204</v>
      </c>
      <c r="N54" s="8" t="s">
        <v>1360</v>
      </c>
      <c r="O54" s="8" t="s">
        <v>1841</v>
      </c>
      <c r="P54" s="9" t="s">
        <v>1934</v>
      </c>
    </row>
    <row r="55" spans="1:16" x14ac:dyDescent="0.35">
      <c r="A55" s="2" t="s">
        <v>161</v>
      </c>
      <c r="B55" s="2" t="s">
        <v>162</v>
      </c>
      <c r="C55" s="2" t="s">
        <v>163</v>
      </c>
      <c r="D55" s="2" t="s">
        <v>789</v>
      </c>
      <c r="E55" s="2" t="s">
        <v>1040</v>
      </c>
      <c r="F55" s="2">
        <v>931</v>
      </c>
      <c r="G55" s="2" t="s">
        <v>1202</v>
      </c>
      <c r="I55" s="3" t="s">
        <v>1061</v>
      </c>
      <c r="J55" s="3">
        <v>238</v>
      </c>
      <c r="K55" s="4" t="s">
        <v>1062</v>
      </c>
      <c r="N55" s="8" t="s">
        <v>1361</v>
      </c>
      <c r="O55" s="8" t="s">
        <v>1842</v>
      </c>
      <c r="P55" s="9" t="s">
        <v>1935</v>
      </c>
    </row>
    <row r="56" spans="1:16" x14ac:dyDescent="0.35">
      <c r="A56" s="2" t="s">
        <v>164</v>
      </c>
      <c r="B56" s="2" t="s">
        <v>165</v>
      </c>
      <c r="C56" s="2" t="s">
        <v>166</v>
      </c>
      <c r="D56" s="2" t="s">
        <v>790</v>
      </c>
      <c r="E56" s="2" t="s">
        <v>1058</v>
      </c>
      <c r="F56" s="2">
        <v>978</v>
      </c>
      <c r="G56" s="2" t="s">
        <v>1059</v>
      </c>
      <c r="I56" s="3" t="s">
        <v>1063</v>
      </c>
      <c r="J56" s="3">
        <v>826</v>
      </c>
      <c r="K56" s="4" t="s">
        <v>1064</v>
      </c>
      <c r="N56" s="8" t="s">
        <v>1362</v>
      </c>
      <c r="O56" s="8" t="s">
        <v>1843</v>
      </c>
      <c r="P56" s="9" t="s">
        <v>1936</v>
      </c>
    </row>
    <row r="57" spans="1:16" x14ac:dyDescent="0.35">
      <c r="A57" s="2" t="s">
        <v>167</v>
      </c>
      <c r="B57" s="2" t="s">
        <v>168</v>
      </c>
      <c r="C57" s="2" t="s">
        <v>169</v>
      </c>
      <c r="D57" s="2" t="s">
        <v>791</v>
      </c>
      <c r="E57" s="2" t="s">
        <v>1042</v>
      </c>
      <c r="F57" s="2">
        <v>203</v>
      </c>
      <c r="G57" s="2" t="s">
        <v>1043</v>
      </c>
      <c r="I57" s="3" t="s">
        <v>1065</v>
      </c>
      <c r="J57" s="3">
        <v>981</v>
      </c>
      <c r="K57" s="4" t="s">
        <v>1066</v>
      </c>
      <c r="N57" s="8" t="s">
        <v>1363</v>
      </c>
      <c r="O57" s="8" t="s">
        <v>1844</v>
      </c>
      <c r="P57" s="9" t="s">
        <v>1937</v>
      </c>
    </row>
    <row r="58" spans="1:16" x14ac:dyDescent="0.35">
      <c r="A58" s="2" t="s">
        <v>716</v>
      </c>
      <c r="B58" s="2" t="s">
        <v>151</v>
      </c>
      <c r="C58" s="2" t="s">
        <v>152</v>
      </c>
      <c r="D58" s="2" t="s">
        <v>785</v>
      </c>
      <c r="E58" s="2" t="s">
        <v>1031</v>
      </c>
      <c r="F58" s="2">
        <v>976</v>
      </c>
      <c r="G58" s="2" t="s">
        <v>1032</v>
      </c>
      <c r="I58" s="3" t="s">
        <v>1205</v>
      </c>
      <c r="J58" s="3">
        <v>0</v>
      </c>
      <c r="K58" s="4" t="s">
        <v>1206</v>
      </c>
      <c r="N58" s="8" t="s">
        <v>1364</v>
      </c>
      <c r="O58" s="8" t="s">
        <v>1845</v>
      </c>
      <c r="P58" s="9" t="s">
        <v>1938</v>
      </c>
    </row>
    <row r="59" spans="1:16" x14ac:dyDescent="0.35">
      <c r="A59" s="2" t="s">
        <v>170</v>
      </c>
      <c r="B59" s="2" t="s">
        <v>171</v>
      </c>
      <c r="C59" s="2" t="s">
        <v>172</v>
      </c>
      <c r="D59" s="2" t="s">
        <v>792</v>
      </c>
      <c r="E59" s="2" t="s">
        <v>1046</v>
      </c>
      <c r="F59" s="2">
        <v>208</v>
      </c>
      <c r="G59" s="2" t="s">
        <v>1047</v>
      </c>
      <c r="I59" s="3" t="s">
        <v>1067</v>
      </c>
      <c r="J59" s="3">
        <v>936</v>
      </c>
      <c r="K59" s="4" t="s">
        <v>1068</v>
      </c>
      <c r="N59" s="8" t="s">
        <v>1365</v>
      </c>
      <c r="O59" s="8" t="s">
        <v>1846</v>
      </c>
      <c r="P59" s="9" t="s">
        <v>1939</v>
      </c>
    </row>
    <row r="60" spans="1:16" x14ac:dyDescent="0.35">
      <c r="A60" s="2" t="s">
        <v>173</v>
      </c>
      <c r="B60" s="2" t="s">
        <v>174</v>
      </c>
      <c r="C60" s="2" t="s">
        <v>175</v>
      </c>
      <c r="D60" s="2" t="s">
        <v>793</v>
      </c>
      <c r="E60" s="2" t="s">
        <v>1044</v>
      </c>
      <c r="F60" s="2">
        <v>262</v>
      </c>
      <c r="G60" s="2" t="s">
        <v>1045</v>
      </c>
      <c r="I60" s="3" t="s">
        <v>1069</v>
      </c>
      <c r="J60" s="3">
        <v>292</v>
      </c>
      <c r="K60" s="4" t="s">
        <v>1070</v>
      </c>
      <c r="N60" s="8" t="s">
        <v>1366</v>
      </c>
      <c r="O60" s="8" t="s">
        <v>1847</v>
      </c>
      <c r="P60" s="9" t="s">
        <v>1940</v>
      </c>
    </row>
    <row r="61" spans="1:16" x14ac:dyDescent="0.35">
      <c r="A61" s="2" t="s">
        <v>176</v>
      </c>
      <c r="B61" s="2" t="s">
        <v>177</v>
      </c>
      <c r="C61" s="2" t="s">
        <v>178</v>
      </c>
      <c r="D61" s="2" t="s">
        <v>794</v>
      </c>
      <c r="E61" s="2" t="s">
        <v>1187</v>
      </c>
      <c r="F61" s="2">
        <v>951</v>
      </c>
      <c r="G61" s="2" t="s">
        <v>1188</v>
      </c>
      <c r="I61" s="3" t="s">
        <v>1071</v>
      </c>
      <c r="J61" s="3">
        <v>270</v>
      </c>
      <c r="K61" s="4" t="s">
        <v>1072</v>
      </c>
      <c r="N61" s="8" t="s">
        <v>1367</v>
      </c>
      <c r="O61" s="8" t="s">
        <v>1848</v>
      </c>
      <c r="P61" s="9" t="s">
        <v>1941</v>
      </c>
    </row>
    <row r="62" spans="1:16" x14ac:dyDescent="0.35">
      <c r="A62" s="2" t="s">
        <v>179</v>
      </c>
      <c r="B62" s="2" t="s">
        <v>180</v>
      </c>
      <c r="C62" s="2" t="s">
        <v>181</v>
      </c>
      <c r="D62" s="2" t="s">
        <v>795</v>
      </c>
      <c r="E62" s="2" t="s">
        <v>1048</v>
      </c>
      <c r="F62" s="2">
        <v>214</v>
      </c>
      <c r="G62" s="2" t="s">
        <v>1049</v>
      </c>
      <c r="I62" s="3" t="s">
        <v>1073</v>
      </c>
      <c r="J62" s="3">
        <v>324</v>
      </c>
      <c r="K62" s="4" t="s">
        <v>1074</v>
      </c>
      <c r="N62" s="8" t="s">
        <v>1368</v>
      </c>
      <c r="O62" s="8" t="s">
        <v>1849</v>
      </c>
      <c r="P62" s="9" t="s">
        <v>1560</v>
      </c>
    </row>
    <row r="63" spans="1:16" x14ac:dyDescent="0.35">
      <c r="A63" s="2" t="s">
        <v>182</v>
      </c>
      <c r="B63" s="2" t="s">
        <v>183</v>
      </c>
      <c r="C63" s="2" t="s">
        <v>184</v>
      </c>
      <c r="D63" s="2" t="s">
        <v>796</v>
      </c>
      <c r="E63" s="2" t="s">
        <v>1177</v>
      </c>
      <c r="F63" s="2">
        <v>840</v>
      </c>
      <c r="G63" s="2" t="s">
        <v>1178</v>
      </c>
      <c r="I63" s="3" t="s">
        <v>1075</v>
      </c>
      <c r="J63" s="3">
        <v>320</v>
      </c>
      <c r="K63" s="4" t="s">
        <v>1076</v>
      </c>
      <c r="N63" s="8" t="s">
        <v>1369</v>
      </c>
      <c r="O63" s="8" t="s">
        <v>1850</v>
      </c>
      <c r="P63" s="9" t="s">
        <v>1942</v>
      </c>
    </row>
    <row r="64" spans="1:16" x14ac:dyDescent="0.35">
      <c r="A64" s="2" t="s">
        <v>185</v>
      </c>
      <c r="B64" s="2" t="s">
        <v>186</v>
      </c>
      <c r="C64" s="2" t="s">
        <v>187</v>
      </c>
      <c r="D64" s="2" t="s">
        <v>797</v>
      </c>
      <c r="E64" s="2" t="s">
        <v>1052</v>
      </c>
      <c r="F64" s="2">
        <v>818</v>
      </c>
      <c r="G64" s="2" t="s">
        <v>1053</v>
      </c>
      <c r="I64" s="3" t="s">
        <v>1077</v>
      </c>
      <c r="J64" s="3">
        <v>328</v>
      </c>
      <c r="K64" s="4" t="s">
        <v>1207</v>
      </c>
      <c r="N64" s="8" t="s">
        <v>1370</v>
      </c>
      <c r="O64" s="8" t="s">
        <v>1851</v>
      </c>
      <c r="P64" s="9" t="s">
        <v>1561</v>
      </c>
    </row>
    <row r="65" spans="1:16" x14ac:dyDescent="0.35">
      <c r="A65" s="2" t="s">
        <v>188</v>
      </c>
      <c r="B65" s="2" t="s">
        <v>189</v>
      </c>
      <c r="C65" s="2" t="s">
        <v>190</v>
      </c>
      <c r="D65" s="2" t="s">
        <v>798</v>
      </c>
      <c r="E65" s="2" t="s">
        <v>1177</v>
      </c>
      <c r="F65" s="2">
        <v>840</v>
      </c>
      <c r="G65" s="2" t="s">
        <v>1178</v>
      </c>
      <c r="I65" s="3" t="s">
        <v>1078</v>
      </c>
      <c r="J65" s="3">
        <v>344</v>
      </c>
      <c r="K65" s="4" t="s">
        <v>1208</v>
      </c>
      <c r="N65" s="8" t="s">
        <v>1371</v>
      </c>
      <c r="O65" s="8" t="s">
        <v>1852</v>
      </c>
      <c r="P65" s="9" t="s">
        <v>1943</v>
      </c>
    </row>
    <row r="66" spans="1:16" x14ac:dyDescent="0.35">
      <c r="A66" s="2" t="s">
        <v>191</v>
      </c>
      <c r="B66" s="2" t="s">
        <v>192</v>
      </c>
      <c r="C66" s="2" t="s">
        <v>193</v>
      </c>
      <c r="D66" s="2" t="s">
        <v>799</v>
      </c>
      <c r="E66" s="2" t="s">
        <v>1186</v>
      </c>
      <c r="F66" s="2">
        <v>950</v>
      </c>
      <c r="G66" s="2" t="s">
        <v>1298</v>
      </c>
      <c r="I66" s="3" t="s">
        <v>1079</v>
      </c>
      <c r="J66" s="3">
        <v>340</v>
      </c>
      <c r="K66" s="4" t="s">
        <v>1209</v>
      </c>
      <c r="N66" s="8" t="s">
        <v>1372</v>
      </c>
      <c r="O66" s="8" t="s">
        <v>1853</v>
      </c>
      <c r="P66" s="9" t="s">
        <v>1944</v>
      </c>
    </row>
    <row r="67" spans="1:16" x14ac:dyDescent="0.35">
      <c r="A67" s="2" t="s">
        <v>194</v>
      </c>
      <c r="B67" s="2" t="s">
        <v>195</v>
      </c>
      <c r="C67" s="2" t="s">
        <v>196</v>
      </c>
      <c r="D67" s="2" t="s">
        <v>800</v>
      </c>
      <c r="E67" s="2" t="s">
        <v>1054</v>
      </c>
      <c r="F67" s="2">
        <v>232</v>
      </c>
      <c r="G67" s="2" t="s">
        <v>1055</v>
      </c>
      <c r="I67" s="3" t="s">
        <v>1080</v>
      </c>
      <c r="J67" s="3">
        <v>191</v>
      </c>
      <c r="K67" s="4" t="s">
        <v>1210</v>
      </c>
      <c r="N67" s="8" t="s">
        <v>1373</v>
      </c>
      <c r="O67" s="8" t="s">
        <v>1854</v>
      </c>
      <c r="P67" s="9" t="s">
        <v>1945</v>
      </c>
    </row>
    <row r="68" spans="1:16" x14ac:dyDescent="0.35">
      <c r="A68" s="2" t="s">
        <v>197</v>
      </c>
      <c r="B68" s="2" t="s">
        <v>198</v>
      </c>
      <c r="C68" s="2" t="s">
        <v>199</v>
      </c>
      <c r="D68" s="2" t="s">
        <v>801</v>
      </c>
      <c r="E68" s="2" t="s">
        <v>1058</v>
      </c>
      <c r="F68" s="2">
        <v>978</v>
      </c>
      <c r="G68" s="2" t="s">
        <v>1059</v>
      </c>
      <c r="I68" s="3" t="s">
        <v>1081</v>
      </c>
      <c r="J68" s="3">
        <v>332</v>
      </c>
      <c r="K68" s="4" t="s">
        <v>1211</v>
      </c>
      <c r="N68" s="8" t="s">
        <v>1374</v>
      </c>
      <c r="O68" s="8" t="s">
        <v>1855</v>
      </c>
      <c r="P68" s="9" t="s">
        <v>1946</v>
      </c>
    </row>
    <row r="69" spans="1:16" x14ac:dyDescent="0.35">
      <c r="A69" s="2" t="s">
        <v>729</v>
      </c>
      <c r="B69" s="2" t="s">
        <v>614</v>
      </c>
      <c r="C69" s="2" t="s">
        <v>615</v>
      </c>
      <c r="D69" s="2" t="s">
        <v>943</v>
      </c>
      <c r="E69" s="2" t="s">
        <v>1160</v>
      </c>
      <c r="F69" s="2">
        <v>748</v>
      </c>
      <c r="G69" s="2" t="s">
        <v>1278</v>
      </c>
      <c r="I69" s="3" t="s">
        <v>1082</v>
      </c>
      <c r="J69" s="3">
        <v>348</v>
      </c>
      <c r="K69" s="4" t="s">
        <v>1212</v>
      </c>
      <c r="N69" s="8" t="s">
        <v>1375</v>
      </c>
      <c r="O69" s="8" t="s">
        <v>1856</v>
      </c>
      <c r="P69" s="9" t="s">
        <v>1947</v>
      </c>
    </row>
    <row r="70" spans="1:16" x14ac:dyDescent="0.35">
      <c r="A70" s="2" t="s">
        <v>200</v>
      </c>
      <c r="B70" s="2" t="s">
        <v>201</v>
      </c>
      <c r="C70" s="2" t="s">
        <v>202</v>
      </c>
      <c r="D70" s="2" t="s">
        <v>802</v>
      </c>
      <c r="E70" s="2" t="s">
        <v>1056</v>
      </c>
      <c r="F70" s="2">
        <v>230</v>
      </c>
      <c r="G70" s="2" t="s">
        <v>1057</v>
      </c>
      <c r="I70" s="3" t="s">
        <v>1083</v>
      </c>
      <c r="J70" s="3">
        <v>360</v>
      </c>
      <c r="K70" s="4" t="s">
        <v>1213</v>
      </c>
      <c r="N70" s="8" t="s">
        <v>1376</v>
      </c>
      <c r="O70" s="8" t="s">
        <v>1857</v>
      </c>
      <c r="P70" s="9" t="s">
        <v>1948</v>
      </c>
    </row>
    <row r="71" spans="1:16" x14ac:dyDescent="0.35">
      <c r="A71" s="2" t="s">
        <v>720</v>
      </c>
      <c r="B71" s="2" t="s">
        <v>203</v>
      </c>
      <c r="C71" s="2" t="s">
        <v>204</v>
      </c>
      <c r="D71" s="2" t="s">
        <v>803</v>
      </c>
      <c r="E71" s="2" t="s">
        <v>1061</v>
      </c>
      <c r="F71" s="2">
        <v>238</v>
      </c>
      <c r="G71" s="2" t="s">
        <v>1062</v>
      </c>
      <c r="I71" s="3" t="s">
        <v>1084</v>
      </c>
      <c r="J71" s="3">
        <v>376</v>
      </c>
      <c r="K71" s="4" t="s">
        <v>1214</v>
      </c>
      <c r="N71" s="8" t="s">
        <v>1377</v>
      </c>
      <c r="O71" s="8" t="s">
        <v>1858</v>
      </c>
      <c r="P71" s="9" t="s">
        <v>1563</v>
      </c>
    </row>
    <row r="72" spans="1:16" x14ac:dyDescent="0.35">
      <c r="A72" s="2" t="s">
        <v>205</v>
      </c>
      <c r="B72" s="2" t="s">
        <v>206</v>
      </c>
      <c r="C72" s="2" t="s">
        <v>207</v>
      </c>
      <c r="D72" s="2" t="s">
        <v>804</v>
      </c>
      <c r="E72" s="2" t="s">
        <v>1046</v>
      </c>
      <c r="F72" s="2">
        <v>208</v>
      </c>
      <c r="G72" s="2" t="s">
        <v>1047</v>
      </c>
      <c r="I72" s="3" t="s">
        <v>1215</v>
      </c>
      <c r="J72" s="3">
        <v>0</v>
      </c>
      <c r="K72" s="4" t="s">
        <v>1216</v>
      </c>
      <c r="N72" s="8" t="s">
        <v>1378</v>
      </c>
      <c r="O72" s="8" t="s">
        <v>1859</v>
      </c>
      <c r="P72" s="9" t="s">
        <v>1562</v>
      </c>
    </row>
    <row r="73" spans="1:16" x14ac:dyDescent="0.35">
      <c r="A73" s="2" t="s">
        <v>208</v>
      </c>
      <c r="B73" s="2" t="s">
        <v>209</v>
      </c>
      <c r="C73" s="2" t="s">
        <v>210</v>
      </c>
      <c r="D73" s="2" t="s">
        <v>805</v>
      </c>
      <c r="E73" s="2" t="s">
        <v>1060</v>
      </c>
      <c r="F73" s="2">
        <v>242</v>
      </c>
      <c r="G73" s="2" t="s">
        <v>1204</v>
      </c>
      <c r="I73" s="3" t="s">
        <v>1085</v>
      </c>
      <c r="J73" s="3">
        <v>356</v>
      </c>
      <c r="K73" s="4" t="s">
        <v>1217</v>
      </c>
    </row>
    <row r="74" spans="1:16" x14ac:dyDescent="0.35">
      <c r="A74" s="2" t="s">
        <v>211</v>
      </c>
      <c r="B74" s="2" t="s">
        <v>212</v>
      </c>
      <c r="C74" s="2" t="s">
        <v>213</v>
      </c>
      <c r="D74" s="2" t="s">
        <v>806</v>
      </c>
      <c r="E74" s="2" t="s">
        <v>1058</v>
      </c>
      <c r="F74" s="2">
        <v>978</v>
      </c>
      <c r="G74" s="2" t="s">
        <v>1059</v>
      </c>
      <c r="I74" s="3" t="s">
        <v>1086</v>
      </c>
      <c r="J74" s="3">
        <v>368</v>
      </c>
      <c r="K74" s="4" t="s">
        <v>1087</v>
      </c>
    </row>
    <row r="75" spans="1:16" x14ac:dyDescent="0.35">
      <c r="A75" s="2" t="s">
        <v>214</v>
      </c>
      <c r="B75" s="2" t="s">
        <v>215</v>
      </c>
      <c r="C75" s="2" t="s">
        <v>216</v>
      </c>
      <c r="D75" s="2" t="s">
        <v>807</v>
      </c>
      <c r="E75" s="2" t="s">
        <v>1058</v>
      </c>
      <c r="F75" s="2">
        <v>978</v>
      </c>
      <c r="G75" s="2" t="s">
        <v>1059</v>
      </c>
      <c r="I75" s="3" t="s">
        <v>1088</v>
      </c>
      <c r="J75" s="3">
        <v>364</v>
      </c>
      <c r="K75" s="4" t="s">
        <v>1218</v>
      </c>
    </row>
    <row r="76" spans="1:16" x14ac:dyDescent="0.35">
      <c r="A76" s="2" t="s">
        <v>217</v>
      </c>
      <c r="B76" s="2" t="s">
        <v>218</v>
      </c>
      <c r="C76" s="2" t="s">
        <v>219</v>
      </c>
      <c r="D76" s="2" t="s">
        <v>808</v>
      </c>
      <c r="E76" s="2" t="s">
        <v>1058</v>
      </c>
      <c r="F76" s="2">
        <v>978</v>
      </c>
      <c r="G76" s="2" t="s">
        <v>1059</v>
      </c>
      <c r="I76" s="3" t="s">
        <v>1089</v>
      </c>
      <c r="J76" s="3">
        <v>352</v>
      </c>
      <c r="K76" s="4" t="s">
        <v>1090</v>
      </c>
    </row>
    <row r="77" spans="1:16" x14ac:dyDescent="0.35">
      <c r="A77" s="2" t="s">
        <v>220</v>
      </c>
      <c r="B77" s="2" t="s">
        <v>221</v>
      </c>
      <c r="C77" s="2" t="s">
        <v>222</v>
      </c>
      <c r="D77" s="2" t="s">
        <v>809</v>
      </c>
      <c r="E77" s="2" t="s">
        <v>1058</v>
      </c>
      <c r="F77" s="2">
        <v>978</v>
      </c>
      <c r="G77" s="2" t="s">
        <v>1059</v>
      </c>
      <c r="I77" s="3" t="s">
        <v>1219</v>
      </c>
      <c r="J77" s="3">
        <v>0</v>
      </c>
      <c r="K77" s="4" t="s">
        <v>1220</v>
      </c>
    </row>
    <row r="78" spans="1:16" x14ac:dyDescent="0.35">
      <c r="A78" s="2" t="s">
        <v>223</v>
      </c>
      <c r="B78" s="2" t="s">
        <v>224</v>
      </c>
      <c r="C78" s="2" t="s">
        <v>225</v>
      </c>
      <c r="D78" s="2" t="s">
        <v>810</v>
      </c>
      <c r="E78" s="2" t="s">
        <v>1058</v>
      </c>
      <c r="F78" s="2">
        <v>978</v>
      </c>
      <c r="G78" s="2" t="s">
        <v>1059</v>
      </c>
      <c r="I78" s="3" t="s">
        <v>1091</v>
      </c>
      <c r="J78" s="3">
        <v>388</v>
      </c>
      <c r="K78" s="4" t="s">
        <v>1221</v>
      </c>
    </row>
    <row r="79" spans="1:16" x14ac:dyDescent="0.35">
      <c r="A79" s="2" t="s">
        <v>226</v>
      </c>
      <c r="B79" s="2" t="s">
        <v>227</v>
      </c>
      <c r="C79" s="2" t="s">
        <v>228</v>
      </c>
      <c r="D79" s="2" t="s">
        <v>811</v>
      </c>
      <c r="E79" s="2" t="s">
        <v>1186</v>
      </c>
      <c r="F79" s="2">
        <v>950</v>
      </c>
      <c r="G79" s="2" t="s">
        <v>1298</v>
      </c>
      <c r="I79" s="3" t="s">
        <v>1092</v>
      </c>
      <c r="J79" s="3">
        <v>400</v>
      </c>
      <c r="K79" s="4" t="s">
        <v>1222</v>
      </c>
    </row>
    <row r="80" spans="1:16" x14ac:dyDescent="0.35">
      <c r="A80" s="2" t="s">
        <v>229</v>
      </c>
      <c r="B80" s="2" t="s">
        <v>230</v>
      </c>
      <c r="C80" s="2" t="s">
        <v>231</v>
      </c>
      <c r="D80" s="2" t="s">
        <v>812</v>
      </c>
      <c r="E80" s="2" t="s">
        <v>1071</v>
      </c>
      <c r="F80" s="2">
        <v>270</v>
      </c>
      <c r="G80" s="2" t="s">
        <v>1072</v>
      </c>
      <c r="I80" s="3" t="s">
        <v>1093</v>
      </c>
      <c r="J80" s="3">
        <v>392</v>
      </c>
      <c r="K80" s="4" t="s">
        <v>1223</v>
      </c>
    </row>
    <row r="81" spans="1:11" x14ac:dyDescent="0.35">
      <c r="A81" s="2" t="s">
        <v>232</v>
      </c>
      <c r="B81" s="2" t="s">
        <v>233</v>
      </c>
      <c r="C81" s="2" t="s">
        <v>234</v>
      </c>
      <c r="D81" s="2" t="s">
        <v>813</v>
      </c>
      <c r="E81" s="2" t="s">
        <v>1065</v>
      </c>
      <c r="F81" s="2">
        <v>981</v>
      </c>
      <c r="G81" s="2" t="s">
        <v>1066</v>
      </c>
      <c r="I81" s="3" t="s">
        <v>1094</v>
      </c>
      <c r="J81" s="3">
        <v>404</v>
      </c>
      <c r="K81" s="4" t="s">
        <v>1224</v>
      </c>
    </row>
    <row r="82" spans="1:11" x14ac:dyDescent="0.35">
      <c r="A82" s="2" t="s">
        <v>235</v>
      </c>
      <c r="B82" s="2" t="s">
        <v>236</v>
      </c>
      <c r="C82" s="2" t="s">
        <v>237</v>
      </c>
      <c r="D82" s="2" t="s">
        <v>814</v>
      </c>
      <c r="E82" s="2" t="s">
        <v>1058</v>
      </c>
      <c r="F82" s="2">
        <v>978</v>
      </c>
      <c r="G82" s="2" t="s">
        <v>1059</v>
      </c>
      <c r="I82" s="3" t="s">
        <v>1095</v>
      </c>
      <c r="J82" s="3">
        <v>417</v>
      </c>
      <c r="K82" s="4" t="s">
        <v>1225</v>
      </c>
    </row>
    <row r="83" spans="1:11" x14ac:dyDescent="0.35">
      <c r="A83" s="2" t="s">
        <v>238</v>
      </c>
      <c r="B83" s="2" t="s">
        <v>239</v>
      </c>
      <c r="C83" s="2" t="s">
        <v>240</v>
      </c>
      <c r="D83" s="2" t="s">
        <v>815</v>
      </c>
      <c r="E83" s="2" t="s">
        <v>1067</v>
      </c>
      <c r="F83" s="2">
        <v>936</v>
      </c>
      <c r="G83" s="2" t="s">
        <v>1068</v>
      </c>
      <c r="I83" s="3" t="s">
        <v>1096</v>
      </c>
      <c r="J83" s="3">
        <v>116</v>
      </c>
      <c r="K83" s="4" t="s">
        <v>1226</v>
      </c>
    </row>
    <row r="84" spans="1:11" x14ac:dyDescent="0.35">
      <c r="A84" s="2" t="s">
        <v>241</v>
      </c>
      <c r="B84" s="2" t="s">
        <v>242</v>
      </c>
      <c r="C84" s="2" t="s">
        <v>243</v>
      </c>
      <c r="D84" s="2" t="s">
        <v>816</v>
      </c>
      <c r="E84" s="2" t="s">
        <v>1069</v>
      </c>
      <c r="F84" s="2">
        <v>292</v>
      </c>
      <c r="G84" s="2" t="s">
        <v>1070</v>
      </c>
      <c r="I84" s="3" t="s">
        <v>1097</v>
      </c>
      <c r="J84" s="3">
        <v>174</v>
      </c>
      <c r="K84" s="4" t="s">
        <v>1227</v>
      </c>
    </row>
    <row r="85" spans="1:11" x14ac:dyDescent="0.35">
      <c r="A85" s="2" t="s">
        <v>244</v>
      </c>
      <c r="B85" s="2" t="s">
        <v>245</v>
      </c>
      <c r="C85" s="2" t="s">
        <v>246</v>
      </c>
      <c r="D85" s="2" t="s">
        <v>817</v>
      </c>
      <c r="E85" s="2" t="s">
        <v>1058</v>
      </c>
      <c r="F85" s="2">
        <v>978</v>
      </c>
      <c r="G85" s="2" t="s">
        <v>1059</v>
      </c>
      <c r="I85" s="3" t="s">
        <v>1098</v>
      </c>
      <c r="J85" s="3">
        <v>408</v>
      </c>
      <c r="K85" s="4" t="s">
        <v>1228</v>
      </c>
    </row>
    <row r="86" spans="1:11" x14ac:dyDescent="0.35">
      <c r="A86" s="2" t="s">
        <v>247</v>
      </c>
      <c r="B86" s="2" t="s">
        <v>248</v>
      </c>
      <c r="C86" s="2" t="s">
        <v>249</v>
      </c>
      <c r="D86" s="2" t="s">
        <v>818</v>
      </c>
      <c r="E86" s="2" t="s">
        <v>1046</v>
      </c>
      <c r="F86" s="2">
        <v>208</v>
      </c>
      <c r="G86" s="2" t="s">
        <v>1047</v>
      </c>
      <c r="I86" s="3" t="s">
        <v>1099</v>
      </c>
      <c r="J86" s="3">
        <v>410</v>
      </c>
      <c r="K86" s="4" t="s">
        <v>1229</v>
      </c>
    </row>
    <row r="87" spans="1:11" x14ac:dyDescent="0.35">
      <c r="A87" s="2" t="s">
        <v>250</v>
      </c>
      <c r="B87" s="2" t="s">
        <v>251</v>
      </c>
      <c r="C87" s="2" t="s">
        <v>252</v>
      </c>
      <c r="D87" s="2" t="s">
        <v>819</v>
      </c>
      <c r="E87" s="2" t="s">
        <v>1187</v>
      </c>
      <c r="F87" s="2">
        <v>951</v>
      </c>
      <c r="G87" s="2" t="s">
        <v>1188</v>
      </c>
      <c r="I87" s="3" t="s">
        <v>1100</v>
      </c>
      <c r="J87" s="3">
        <v>414</v>
      </c>
      <c r="K87" s="4" t="s">
        <v>1230</v>
      </c>
    </row>
    <row r="88" spans="1:11" x14ac:dyDescent="0.35">
      <c r="A88" s="2" t="s">
        <v>253</v>
      </c>
      <c r="B88" s="2" t="s">
        <v>254</v>
      </c>
      <c r="C88" s="2" t="s">
        <v>255</v>
      </c>
      <c r="D88" s="2" t="s">
        <v>820</v>
      </c>
      <c r="E88" s="2" t="s">
        <v>1058</v>
      </c>
      <c r="F88" s="2">
        <v>978</v>
      </c>
      <c r="G88" s="2" t="s">
        <v>1059</v>
      </c>
      <c r="I88" s="3" t="s">
        <v>1101</v>
      </c>
      <c r="J88" s="3">
        <v>136</v>
      </c>
      <c r="K88" s="4" t="s">
        <v>1231</v>
      </c>
    </row>
    <row r="89" spans="1:11" x14ac:dyDescent="0.35">
      <c r="A89" s="2" t="s">
        <v>256</v>
      </c>
      <c r="B89" s="2" t="s">
        <v>257</v>
      </c>
      <c r="C89" s="2" t="s">
        <v>258</v>
      </c>
      <c r="D89" s="2" t="s">
        <v>821</v>
      </c>
      <c r="E89" s="2" t="s">
        <v>1177</v>
      </c>
      <c r="F89" s="2">
        <v>840</v>
      </c>
      <c r="G89" s="2" t="s">
        <v>1178</v>
      </c>
      <c r="I89" s="3" t="s">
        <v>1102</v>
      </c>
      <c r="J89" s="3">
        <v>398</v>
      </c>
      <c r="K89" s="4" t="s">
        <v>1232</v>
      </c>
    </row>
    <row r="90" spans="1:11" x14ac:dyDescent="0.35">
      <c r="A90" s="2" t="s">
        <v>259</v>
      </c>
      <c r="B90" s="2" t="s">
        <v>260</v>
      </c>
      <c r="C90" s="2" t="s">
        <v>261</v>
      </c>
      <c r="D90" s="2" t="s">
        <v>822</v>
      </c>
      <c r="E90" s="2" t="s">
        <v>1075</v>
      </c>
      <c r="F90" s="2">
        <v>320</v>
      </c>
      <c r="G90" s="2" t="s">
        <v>1076</v>
      </c>
      <c r="I90" s="3" t="s">
        <v>1103</v>
      </c>
      <c r="J90" s="3">
        <v>418</v>
      </c>
      <c r="K90" s="4" t="s">
        <v>1233</v>
      </c>
    </row>
    <row r="91" spans="1:11" x14ac:dyDescent="0.35">
      <c r="A91" s="2" t="s">
        <v>262</v>
      </c>
      <c r="B91" s="2" t="s">
        <v>263</v>
      </c>
      <c r="C91" s="2" t="s">
        <v>264</v>
      </c>
      <c r="D91" s="2" t="s">
        <v>823</v>
      </c>
      <c r="E91" s="2" t="s">
        <v>1205</v>
      </c>
      <c r="F91" s="2">
        <v>0</v>
      </c>
      <c r="G91" s="2" t="s">
        <v>1206</v>
      </c>
      <c r="I91" s="3" t="s">
        <v>1104</v>
      </c>
      <c r="J91" s="3">
        <v>422</v>
      </c>
      <c r="K91" s="4" t="s">
        <v>1234</v>
      </c>
    </row>
    <row r="92" spans="1:11" x14ac:dyDescent="0.35">
      <c r="A92" s="2" t="s">
        <v>265</v>
      </c>
      <c r="B92" s="2" t="s">
        <v>266</v>
      </c>
      <c r="C92" s="2" t="s">
        <v>267</v>
      </c>
      <c r="D92" s="2" t="s">
        <v>824</v>
      </c>
      <c r="E92" s="2" t="s">
        <v>1073</v>
      </c>
      <c r="F92" s="2">
        <v>324</v>
      </c>
      <c r="G92" s="2" t="s">
        <v>1074</v>
      </c>
      <c r="I92" s="3" t="s">
        <v>1105</v>
      </c>
      <c r="J92" s="3">
        <v>144</v>
      </c>
      <c r="K92" s="4" t="s">
        <v>1235</v>
      </c>
    </row>
    <row r="93" spans="1:11" x14ac:dyDescent="0.35">
      <c r="A93" s="2" t="s">
        <v>268</v>
      </c>
      <c r="B93" s="2" t="s">
        <v>269</v>
      </c>
      <c r="C93" s="2" t="s">
        <v>270</v>
      </c>
      <c r="D93" s="2" t="s">
        <v>825</v>
      </c>
      <c r="E93" s="2" t="s">
        <v>1189</v>
      </c>
      <c r="F93" s="2">
        <v>952</v>
      </c>
      <c r="G93" s="2" t="s">
        <v>1292</v>
      </c>
      <c r="I93" s="3" t="s">
        <v>1106</v>
      </c>
      <c r="J93" s="3">
        <v>430</v>
      </c>
      <c r="K93" s="4" t="s">
        <v>1236</v>
      </c>
    </row>
    <row r="94" spans="1:11" x14ac:dyDescent="0.35">
      <c r="A94" s="2" t="s">
        <v>271</v>
      </c>
      <c r="B94" s="2" t="s">
        <v>272</v>
      </c>
      <c r="C94" s="2" t="s">
        <v>273</v>
      </c>
      <c r="D94" s="2" t="s">
        <v>826</v>
      </c>
      <c r="E94" s="2" t="s">
        <v>1077</v>
      </c>
      <c r="F94" s="2">
        <v>328</v>
      </c>
      <c r="G94" s="2" t="s">
        <v>1207</v>
      </c>
      <c r="I94" s="3" t="s">
        <v>1107</v>
      </c>
      <c r="J94" s="3">
        <v>426</v>
      </c>
      <c r="K94" s="4" t="s">
        <v>1108</v>
      </c>
    </row>
    <row r="95" spans="1:11" x14ac:dyDescent="0.35">
      <c r="A95" s="2" t="s">
        <v>274</v>
      </c>
      <c r="B95" s="2" t="s">
        <v>275</v>
      </c>
      <c r="C95" s="2" t="s">
        <v>276</v>
      </c>
      <c r="D95" s="2" t="s">
        <v>827</v>
      </c>
      <c r="E95" s="2" t="s">
        <v>1081</v>
      </c>
      <c r="F95" s="2">
        <v>332</v>
      </c>
      <c r="G95" s="2" t="s">
        <v>1211</v>
      </c>
      <c r="I95" s="3" t="s">
        <v>1109</v>
      </c>
      <c r="J95" s="3">
        <v>434</v>
      </c>
      <c r="K95" s="4" t="s">
        <v>1237</v>
      </c>
    </row>
    <row r="96" spans="1:11" x14ac:dyDescent="0.35">
      <c r="A96" s="2" t="s">
        <v>277</v>
      </c>
      <c r="B96" s="2" t="s">
        <v>278</v>
      </c>
      <c r="C96" s="2" t="s">
        <v>279</v>
      </c>
      <c r="D96" s="2" t="s">
        <v>828</v>
      </c>
      <c r="I96" s="3" t="s">
        <v>1110</v>
      </c>
      <c r="J96" s="3">
        <v>504</v>
      </c>
      <c r="K96" s="4" t="s">
        <v>1238</v>
      </c>
    </row>
    <row r="97" spans="1:11" x14ac:dyDescent="0.35">
      <c r="A97" s="2" t="s">
        <v>282</v>
      </c>
      <c r="B97" s="2" t="s">
        <v>283</v>
      </c>
      <c r="C97" s="2" t="s">
        <v>284</v>
      </c>
      <c r="D97" s="2" t="s">
        <v>830</v>
      </c>
      <c r="E97" s="2" t="s">
        <v>1079</v>
      </c>
      <c r="F97" s="2">
        <v>340</v>
      </c>
      <c r="G97" s="2" t="s">
        <v>1209</v>
      </c>
      <c r="I97" s="3" t="s">
        <v>1111</v>
      </c>
      <c r="J97" s="3">
        <v>498</v>
      </c>
      <c r="K97" s="4" t="s">
        <v>1239</v>
      </c>
    </row>
    <row r="98" spans="1:11" x14ac:dyDescent="0.35">
      <c r="A98" s="2" t="s">
        <v>713</v>
      </c>
      <c r="B98" s="2" t="s">
        <v>133</v>
      </c>
      <c r="C98" s="2" t="s">
        <v>134</v>
      </c>
      <c r="D98" s="2" t="s">
        <v>778</v>
      </c>
      <c r="E98" s="2" t="s">
        <v>1078</v>
      </c>
      <c r="F98" s="2">
        <v>344</v>
      </c>
      <c r="G98" s="2" t="s">
        <v>1208</v>
      </c>
      <c r="I98" s="3" t="s">
        <v>1112</v>
      </c>
      <c r="J98" s="3">
        <v>969</v>
      </c>
      <c r="K98" s="4" t="s">
        <v>1240</v>
      </c>
    </row>
    <row r="99" spans="1:11" x14ac:dyDescent="0.35">
      <c r="A99" s="2" t="s">
        <v>285</v>
      </c>
      <c r="B99" s="2" t="s">
        <v>286</v>
      </c>
      <c r="C99" s="2" t="s">
        <v>287</v>
      </c>
      <c r="D99" s="2" t="s">
        <v>831</v>
      </c>
      <c r="E99" s="2" t="s">
        <v>1082</v>
      </c>
      <c r="F99" s="2">
        <v>348</v>
      </c>
      <c r="G99" s="2" t="s">
        <v>1212</v>
      </c>
      <c r="I99" s="3" t="s">
        <v>374</v>
      </c>
      <c r="J99" s="3">
        <v>807</v>
      </c>
      <c r="K99" s="4" t="s">
        <v>1113</v>
      </c>
    </row>
    <row r="100" spans="1:11" x14ac:dyDescent="0.35">
      <c r="A100" s="2" t="s">
        <v>288</v>
      </c>
      <c r="B100" s="2" t="s">
        <v>289</v>
      </c>
      <c r="C100" s="2" t="s">
        <v>290</v>
      </c>
      <c r="D100" s="2" t="s">
        <v>832</v>
      </c>
      <c r="E100" s="2" t="s">
        <v>1089</v>
      </c>
      <c r="F100" s="2">
        <v>352</v>
      </c>
      <c r="G100" s="2" t="s">
        <v>1090</v>
      </c>
      <c r="I100" s="3" t="s">
        <v>1114</v>
      </c>
      <c r="J100" s="3">
        <v>104</v>
      </c>
      <c r="K100" s="4" t="s">
        <v>1241</v>
      </c>
    </row>
    <row r="101" spans="1:11" x14ac:dyDescent="0.35">
      <c r="A101" s="2" t="s">
        <v>291</v>
      </c>
      <c r="B101" s="2" t="s">
        <v>292</v>
      </c>
      <c r="C101" s="2" t="s">
        <v>293</v>
      </c>
      <c r="D101" s="2" t="s">
        <v>833</v>
      </c>
      <c r="E101" s="2" t="s">
        <v>1085</v>
      </c>
      <c r="F101" s="2">
        <v>356</v>
      </c>
      <c r="G101" s="2" t="s">
        <v>1217</v>
      </c>
      <c r="I101" s="3" t="s">
        <v>1115</v>
      </c>
      <c r="J101" s="3">
        <v>496</v>
      </c>
      <c r="K101" s="4" t="s">
        <v>1242</v>
      </c>
    </row>
    <row r="102" spans="1:11" x14ac:dyDescent="0.35">
      <c r="A102" s="2" t="s">
        <v>294</v>
      </c>
      <c r="B102" s="2" t="s">
        <v>295</v>
      </c>
      <c r="C102" s="2" t="s">
        <v>296</v>
      </c>
      <c r="D102" s="2" t="s">
        <v>834</v>
      </c>
      <c r="E102" s="2" t="s">
        <v>1083</v>
      </c>
      <c r="F102" s="2">
        <v>360</v>
      </c>
      <c r="G102" s="2" t="s">
        <v>1213</v>
      </c>
      <c r="I102" s="3" t="s">
        <v>1116</v>
      </c>
      <c r="J102" s="3">
        <v>446</v>
      </c>
      <c r="K102" s="4" t="s">
        <v>1299</v>
      </c>
    </row>
    <row r="103" spans="1:11" x14ac:dyDescent="0.35">
      <c r="A103" s="2" t="s">
        <v>722</v>
      </c>
      <c r="B103" s="2" t="s">
        <v>297</v>
      </c>
      <c r="C103" s="2" t="s">
        <v>298</v>
      </c>
      <c r="D103" s="2" t="s">
        <v>835</v>
      </c>
      <c r="E103" s="2" t="s">
        <v>1088</v>
      </c>
      <c r="F103" s="2">
        <v>364</v>
      </c>
      <c r="G103" s="2" t="s">
        <v>1218</v>
      </c>
      <c r="I103" s="3" t="s">
        <v>1243</v>
      </c>
      <c r="J103" s="3">
        <v>478</v>
      </c>
      <c r="K103" s="4" t="s">
        <v>1244</v>
      </c>
    </row>
    <row r="104" spans="1:11" x14ac:dyDescent="0.35">
      <c r="A104" s="2" t="s">
        <v>299</v>
      </c>
      <c r="B104" s="2" t="s">
        <v>300</v>
      </c>
      <c r="C104" s="2" t="s">
        <v>301</v>
      </c>
      <c r="D104" s="2" t="s">
        <v>836</v>
      </c>
      <c r="E104" s="2" t="s">
        <v>1086</v>
      </c>
      <c r="F104" s="2">
        <v>368</v>
      </c>
      <c r="G104" s="2" t="s">
        <v>1087</v>
      </c>
      <c r="I104" s="3" t="s">
        <v>1117</v>
      </c>
      <c r="J104" s="3">
        <v>480</v>
      </c>
      <c r="K104" s="4" t="s">
        <v>1245</v>
      </c>
    </row>
    <row r="105" spans="1:11" x14ac:dyDescent="0.35">
      <c r="A105" s="2" t="s">
        <v>302</v>
      </c>
      <c r="B105" s="2" t="s">
        <v>303</v>
      </c>
      <c r="C105" s="2" t="s">
        <v>304</v>
      </c>
      <c r="D105" s="2" t="s">
        <v>837</v>
      </c>
      <c r="E105" s="2" t="s">
        <v>1058</v>
      </c>
      <c r="F105" s="2">
        <v>978</v>
      </c>
      <c r="G105" s="2" t="s">
        <v>1059</v>
      </c>
      <c r="I105" s="3" t="s">
        <v>1118</v>
      </c>
      <c r="J105" s="3">
        <v>462</v>
      </c>
      <c r="K105" s="4" t="s">
        <v>1246</v>
      </c>
    </row>
    <row r="106" spans="1:11" x14ac:dyDescent="0.35">
      <c r="A106" s="2" t="s">
        <v>305</v>
      </c>
      <c r="B106" s="2" t="s">
        <v>306</v>
      </c>
      <c r="C106" s="2" t="s">
        <v>307</v>
      </c>
      <c r="D106" s="2" t="s">
        <v>838</v>
      </c>
      <c r="E106" s="2" t="s">
        <v>1215</v>
      </c>
      <c r="F106" s="2">
        <v>0</v>
      </c>
      <c r="G106" s="2" t="s">
        <v>1216</v>
      </c>
      <c r="I106" s="3" t="s">
        <v>1119</v>
      </c>
      <c r="J106" s="3">
        <v>454</v>
      </c>
      <c r="K106" s="4" t="s">
        <v>1120</v>
      </c>
    </row>
    <row r="107" spans="1:11" x14ac:dyDescent="0.35">
      <c r="A107" s="2" t="s">
        <v>308</v>
      </c>
      <c r="B107" s="2" t="s">
        <v>309</v>
      </c>
      <c r="C107" s="2" t="s">
        <v>310</v>
      </c>
      <c r="D107" s="2" t="s">
        <v>839</v>
      </c>
      <c r="E107" s="2" t="s">
        <v>1084</v>
      </c>
      <c r="F107" s="2">
        <v>376</v>
      </c>
      <c r="G107" s="2" t="s">
        <v>1214</v>
      </c>
      <c r="I107" s="3" t="s">
        <v>1121</v>
      </c>
      <c r="J107" s="3">
        <v>484</v>
      </c>
      <c r="K107" s="4" t="s">
        <v>1247</v>
      </c>
    </row>
    <row r="108" spans="1:11" x14ac:dyDescent="0.35">
      <c r="A108" s="2" t="s">
        <v>311</v>
      </c>
      <c r="B108" s="2" t="s">
        <v>312</v>
      </c>
      <c r="C108" s="2" t="s">
        <v>313</v>
      </c>
      <c r="D108" s="2" t="s">
        <v>840</v>
      </c>
      <c r="E108" s="2" t="s">
        <v>1058</v>
      </c>
      <c r="F108" s="2">
        <v>978</v>
      </c>
      <c r="G108" s="2" t="s">
        <v>1059</v>
      </c>
      <c r="I108" s="3" t="s">
        <v>1122</v>
      </c>
      <c r="J108" s="3">
        <v>458</v>
      </c>
      <c r="K108" s="4" t="s">
        <v>1248</v>
      </c>
    </row>
    <row r="109" spans="1:11" x14ac:dyDescent="0.35">
      <c r="A109" s="2" t="s">
        <v>314</v>
      </c>
      <c r="B109" s="2" t="s">
        <v>315</v>
      </c>
      <c r="C109" s="2" t="s">
        <v>316</v>
      </c>
      <c r="D109" s="2" t="s">
        <v>841</v>
      </c>
      <c r="E109" s="2" t="s">
        <v>1091</v>
      </c>
      <c r="F109" s="2">
        <v>388</v>
      </c>
      <c r="G109" s="2" t="s">
        <v>1221</v>
      </c>
      <c r="I109" s="3" t="s">
        <v>1123</v>
      </c>
      <c r="J109" s="3">
        <v>943</v>
      </c>
      <c r="K109" s="4" t="s">
        <v>1249</v>
      </c>
    </row>
    <row r="110" spans="1:11" x14ac:dyDescent="0.35">
      <c r="A110" s="2" t="s">
        <v>317</v>
      </c>
      <c r="B110" s="2" t="s">
        <v>318</v>
      </c>
      <c r="C110" s="2" t="s">
        <v>319</v>
      </c>
      <c r="D110" s="2" t="s">
        <v>842</v>
      </c>
      <c r="E110" s="2" t="s">
        <v>1093</v>
      </c>
      <c r="F110" s="2">
        <v>392</v>
      </c>
      <c r="G110" s="2" t="s">
        <v>1223</v>
      </c>
      <c r="I110" s="3" t="s">
        <v>1124</v>
      </c>
      <c r="J110" s="3">
        <v>516</v>
      </c>
      <c r="K110" s="4" t="s">
        <v>1250</v>
      </c>
    </row>
    <row r="111" spans="1:11" x14ac:dyDescent="0.35">
      <c r="A111" s="2" t="s">
        <v>320</v>
      </c>
      <c r="B111" s="2" t="s">
        <v>321</v>
      </c>
      <c r="C111" s="2" t="s">
        <v>322</v>
      </c>
      <c r="D111" s="2" t="s">
        <v>843</v>
      </c>
      <c r="E111" s="2" t="s">
        <v>1219</v>
      </c>
      <c r="F111" s="2">
        <v>0</v>
      </c>
      <c r="G111" s="2" t="s">
        <v>1220</v>
      </c>
      <c r="I111" s="3" t="s">
        <v>1125</v>
      </c>
      <c r="J111" s="3">
        <v>566</v>
      </c>
      <c r="K111" s="4" t="s">
        <v>1251</v>
      </c>
    </row>
    <row r="112" spans="1:11" x14ac:dyDescent="0.35">
      <c r="A112" s="2" t="s">
        <v>323</v>
      </c>
      <c r="B112" s="2" t="s">
        <v>324</v>
      </c>
      <c r="C112" s="2" t="s">
        <v>325</v>
      </c>
      <c r="D112" s="2" t="s">
        <v>844</v>
      </c>
      <c r="E112" s="2" t="s">
        <v>1092</v>
      </c>
      <c r="F112" s="2">
        <v>400</v>
      </c>
      <c r="G112" s="2" t="s">
        <v>1222</v>
      </c>
      <c r="I112" s="3" t="s">
        <v>1126</v>
      </c>
      <c r="J112" s="3">
        <v>558</v>
      </c>
      <c r="K112" s="4" t="s">
        <v>1252</v>
      </c>
    </row>
    <row r="113" spans="1:11" x14ac:dyDescent="0.35">
      <c r="A113" s="2" t="s">
        <v>326</v>
      </c>
      <c r="B113" s="2" t="s">
        <v>327</v>
      </c>
      <c r="C113" s="2" t="s">
        <v>328</v>
      </c>
      <c r="D113" s="2" t="s">
        <v>845</v>
      </c>
      <c r="E113" s="2" t="s">
        <v>1102</v>
      </c>
      <c r="F113" s="2">
        <v>398</v>
      </c>
      <c r="G113" s="2" t="s">
        <v>1232</v>
      </c>
      <c r="I113" s="3" t="s">
        <v>1127</v>
      </c>
      <c r="J113" s="3">
        <v>578</v>
      </c>
      <c r="K113" s="4" t="s">
        <v>1253</v>
      </c>
    </row>
    <row r="114" spans="1:11" x14ac:dyDescent="0.35">
      <c r="A114" s="2" t="s">
        <v>329</v>
      </c>
      <c r="B114" s="2" t="s">
        <v>330</v>
      </c>
      <c r="C114" s="2" t="s">
        <v>331</v>
      </c>
      <c r="D114" s="2" t="s">
        <v>846</v>
      </c>
      <c r="E114" s="2" t="s">
        <v>1094</v>
      </c>
      <c r="F114" s="2">
        <v>404</v>
      </c>
      <c r="G114" s="2" t="s">
        <v>1224</v>
      </c>
      <c r="I114" s="3" t="s">
        <v>1128</v>
      </c>
      <c r="J114" s="3">
        <v>524</v>
      </c>
      <c r="K114" s="4" t="s">
        <v>1254</v>
      </c>
    </row>
    <row r="115" spans="1:11" x14ac:dyDescent="0.35">
      <c r="A115" s="2" t="s">
        <v>332</v>
      </c>
      <c r="B115" s="2" t="s">
        <v>333</v>
      </c>
      <c r="C115" s="2" t="s">
        <v>334</v>
      </c>
      <c r="D115" s="2" t="s">
        <v>847</v>
      </c>
      <c r="I115" s="3" t="s">
        <v>1129</v>
      </c>
      <c r="J115" s="3">
        <v>554</v>
      </c>
      <c r="K115" s="4" t="s">
        <v>1255</v>
      </c>
    </row>
    <row r="116" spans="1:11" x14ac:dyDescent="0.35">
      <c r="A116" s="2" t="s">
        <v>335</v>
      </c>
      <c r="B116" s="2" t="s">
        <v>336</v>
      </c>
      <c r="C116" s="2" t="s">
        <v>337</v>
      </c>
      <c r="D116" s="2" t="s">
        <v>848</v>
      </c>
      <c r="E116" s="2" t="s">
        <v>1098</v>
      </c>
      <c r="F116" s="2">
        <v>408</v>
      </c>
      <c r="G116" s="2" t="s">
        <v>1228</v>
      </c>
      <c r="I116" s="3" t="s">
        <v>1130</v>
      </c>
      <c r="J116" s="3">
        <v>512</v>
      </c>
      <c r="K116" s="4" t="s">
        <v>1256</v>
      </c>
    </row>
    <row r="117" spans="1:11" x14ac:dyDescent="0.35">
      <c r="A117" s="2" t="s">
        <v>338</v>
      </c>
      <c r="B117" s="2" t="s">
        <v>339</v>
      </c>
      <c r="C117" s="2" t="s">
        <v>340</v>
      </c>
      <c r="D117" s="2" t="s">
        <v>849</v>
      </c>
      <c r="E117" s="2" t="s">
        <v>1099</v>
      </c>
      <c r="F117" s="2">
        <v>410</v>
      </c>
      <c r="G117" s="2" t="s">
        <v>1229</v>
      </c>
      <c r="I117" s="3" t="s">
        <v>1131</v>
      </c>
      <c r="J117" s="3">
        <v>590</v>
      </c>
      <c r="K117" s="4" t="s">
        <v>1132</v>
      </c>
    </row>
    <row r="118" spans="1:11" x14ac:dyDescent="0.35">
      <c r="A118" s="2" t="s">
        <v>1300</v>
      </c>
      <c r="B118" s="2" t="s">
        <v>1301</v>
      </c>
      <c r="C118" s="2" t="s">
        <v>1302</v>
      </c>
      <c r="D118" s="2" t="s">
        <v>1196</v>
      </c>
      <c r="E118" s="2" t="s">
        <v>1058</v>
      </c>
      <c r="F118" s="2">
        <v>978</v>
      </c>
      <c r="G118" s="2" t="s">
        <v>1059</v>
      </c>
      <c r="I118" s="3" t="s">
        <v>1133</v>
      </c>
      <c r="J118" s="3">
        <v>604</v>
      </c>
      <c r="K118" s="4" t="s">
        <v>1134</v>
      </c>
    </row>
    <row r="119" spans="1:11" x14ac:dyDescent="0.35">
      <c r="A119" s="2" t="s">
        <v>341</v>
      </c>
      <c r="B119" s="2" t="s">
        <v>342</v>
      </c>
      <c r="C119" s="2" t="s">
        <v>343</v>
      </c>
      <c r="D119" s="2" t="s">
        <v>850</v>
      </c>
      <c r="E119" s="2" t="s">
        <v>1100</v>
      </c>
      <c r="F119" s="2">
        <v>414</v>
      </c>
      <c r="G119" s="2" t="s">
        <v>1230</v>
      </c>
      <c r="I119" s="3" t="s">
        <v>1135</v>
      </c>
      <c r="J119" s="3">
        <v>598</v>
      </c>
      <c r="K119" s="4" t="s">
        <v>1257</v>
      </c>
    </row>
    <row r="120" spans="1:11" x14ac:dyDescent="0.35">
      <c r="A120" s="2" t="s">
        <v>723</v>
      </c>
      <c r="B120" s="2" t="s">
        <v>344</v>
      </c>
      <c r="C120" s="2" t="s">
        <v>345</v>
      </c>
      <c r="D120" s="2" t="s">
        <v>851</v>
      </c>
      <c r="E120" s="2" t="s">
        <v>1095</v>
      </c>
      <c r="F120" s="2">
        <v>417</v>
      </c>
      <c r="G120" s="2" t="s">
        <v>1225</v>
      </c>
      <c r="I120" s="3" t="s">
        <v>1136</v>
      </c>
      <c r="J120" s="3">
        <v>608</v>
      </c>
      <c r="K120" s="4" t="s">
        <v>1258</v>
      </c>
    </row>
    <row r="121" spans="1:11" x14ac:dyDescent="0.35">
      <c r="A121" s="2" t="s">
        <v>346</v>
      </c>
      <c r="B121" s="2" t="s">
        <v>347</v>
      </c>
      <c r="C121" s="2" t="s">
        <v>348</v>
      </c>
      <c r="D121" s="2" t="s">
        <v>852</v>
      </c>
      <c r="E121" s="2" t="s">
        <v>1103</v>
      </c>
      <c r="F121" s="2">
        <v>418</v>
      </c>
      <c r="G121" s="2" t="s">
        <v>1233</v>
      </c>
      <c r="I121" s="3" t="s">
        <v>1137</v>
      </c>
      <c r="J121" s="3">
        <v>586</v>
      </c>
      <c r="K121" s="4" t="s">
        <v>1259</v>
      </c>
    </row>
    <row r="122" spans="1:11" x14ac:dyDescent="0.35">
      <c r="A122" s="2" t="s">
        <v>349</v>
      </c>
      <c r="B122" s="2" t="s">
        <v>350</v>
      </c>
      <c r="C122" s="2" t="s">
        <v>351</v>
      </c>
      <c r="D122" s="2" t="s">
        <v>853</v>
      </c>
      <c r="E122" s="2" t="s">
        <v>1058</v>
      </c>
      <c r="F122" s="2">
        <v>978</v>
      </c>
      <c r="G122" s="2" t="s">
        <v>1059</v>
      </c>
      <c r="I122" s="3" t="s">
        <v>1138</v>
      </c>
      <c r="J122" s="3">
        <v>985</v>
      </c>
      <c r="K122" s="4" t="s">
        <v>1260</v>
      </c>
    </row>
    <row r="123" spans="1:11" x14ac:dyDescent="0.35">
      <c r="A123" s="2" t="s">
        <v>352</v>
      </c>
      <c r="B123" s="2" t="s">
        <v>353</v>
      </c>
      <c r="C123" s="2" t="s">
        <v>354</v>
      </c>
      <c r="D123" s="2" t="s">
        <v>854</v>
      </c>
      <c r="E123" s="2" t="s">
        <v>1104</v>
      </c>
      <c r="F123" s="2">
        <v>422</v>
      </c>
      <c r="G123" s="2" t="s">
        <v>1234</v>
      </c>
      <c r="I123" s="3" t="s">
        <v>1139</v>
      </c>
      <c r="J123" s="3">
        <v>600</v>
      </c>
      <c r="K123" s="4" t="s">
        <v>1140</v>
      </c>
    </row>
    <row r="124" spans="1:11" x14ac:dyDescent="0.35">
      <c r="A124" s="2" t="s">
        <v>355</v>
      </c>
      <c r="B124" s="2" t="s">
        <v>356</v>
      </c>
      <c r="C124" s="2" t="s">
        <v>357</v>
      </c>
      <c r="D124" s="2" t="s">
        <v>855</v>
      </c>
      <c r="E124" s="2" t="s">
        <v>1107</v>
      </c>
      <c r="F124" s="2">
        <v>426</v>
      </c>
      <c r="G124" s="2" t="s">
        <v>1108</v>
      </c>
      <c r="I124" s="3" t="s">
        <v>1141</v>
      </c>
      <c r="J124" s="3">
        <v>634</v>
      </c>
      <c r="K124" s="4" t="s">
        <v>1261</v>
      </c>
    </row>
    <row r="125" spans="1:11" x14ac:dyDescent="0.35">
      <c r="A125" s="2" t="s">
        <v>358</v>
      </c>
      <c r="B125" s="2" t="s">
        <v>359</v>
      </c>
      <c r="C125" s="2" t="s">
        <v>360</v>
      </c>
      <c r="D125" s="2" t="s">
        <v>856</v>
      </c>
      <c r="E125" s="2" t="s">
        <v>1106</v>
      </c>
      <c r="F125" s="2">
        <v>430</v>
      </c>
      <c r="G125" s="2" t="s">
        <v>1236</v>
      </c>
      <c r="I125" s="3" t="s">
        <v>1142</v>
      </c>
      <c r="J125" s="3">
        <v>946</v>
      </c>
      <c r="K125" s="4" t="s">
        <v>1262</v>
      </c>
    </row>
    <row r="126" spans="1:11" x14ac:dyDescent="0.35">
      <c r="A126" s="2" t="s">
        <v>361</v>
      </c>
      <c r="B126" s="2" t="s">
        <v>362</v>
      </c>
      <c r="C126" s="2" t="s">
        <v>363</v>
      </c>
      <c r="D126" s="2" t="s">
        <v>857</v>
      </c>
      <c r="E126" s="2" t="s">
        <v>1109</v>
      </c>
      <c r="F126" s="2">
        <v>434</v>
      </c>
      <c r="G126" s="2" t="s">
        <v>1237</v>
      </c>
      <c r="I126" s="3" t="s">
        <v>1143</v>
      </c>
      <c r="J126" s="3">
        <v>941</v>
      </c>
      <c r="K126" s="4" t="s">
        <v>1263</v>
      </c>
    </row>
    <row r="127" spans="1:11" x14ac:dyDescent="0.35">
      <c r="A127" s="2" t="s">
        <v>364</v>
      </c>
      <c r="B127" s="2" t="s">
        <v>365</v>
      </c>
      <c r="C127" s="2" t="s">
        <v>366</v>
      </c>
      <c r="D127" s="2" t="s">
        <v>858</v>
      </c>
      <c r="E127" s="2" t="s">
        <v>1033</v>
      </c>
      <c r="F127" s="2">
        <v>756</v>
      </c>
      <c r="G127" s="2" t="s">
        <v>1034</v>
      </c>
      <c r="I127" s="3" t="s">
        <v>1144</v>
      </c>
      <c r="J127" s="3">
        <v>643</v>
      </c>
      <c r="K127" s="4" t="s">
        <v>1264</v>
      </c>
    </row>
    <row r="128" spans="1:11" x14ac:dyDescent="0.35">
      <c r="A128" s="2" t="s">
        <v>367</v>
      </c>
      <c r="B128" s="2" t="s">
        <v>368</v>
      </c>
      <c r="C128" s="2" t="s">
        <v>369</v>
      </c>
      <c r="D128" s="2" t="s">
        <v>859</v>
      </c>
      <c r="E128" s="2" t="s">
        <v>1058</v>
      </c>
      <c r="F128" s="2">
        <v>978</v>
      </c>
      <c r="G128" s="2" t="s">
        <v>1059</v>
      </c>
      <c r="I128" s="3" t="s">
        <v>1145</v>
      </c>
      <c r="J128" s="3">
        <v>646</v>
      </c>
      <c r="K128" s="4" t="s">
        <v>1265</v>
      </c>
    </row>
    <row r="129" spans="1:11" x14ac:dyDescent="0.35">
      <c r="A129" s="2" t="s">
        <v>370</v>
      </c>
      <c r="B129" s="2" t="s">
        <v>371</v>
      </c>
      <c r="C129" s="2" t="s">
        <v>372</v>
      </c>
      <c r="D129" s="2" t="s">
        <v>860</v>
      </c>
      <c r="E129" s="2" t="s">
        <v>1058</v>
      </c>
      <c r="F129" s="2">
        <v>978</v>
      </c>
      <c r="G129" s="2" t="s">
        <v>1059</v>
      </c>
      <c r="I129" s="3" t="s">
        <v>1146</v>
      </c>
      <c r="J129" s="3">
        <v>682</v>
      </c>
      <c r="K129" s="4" t="s">
        <v>1266</v>
      </c>
    </row>
    <row r="130" spans="1:11" x14ac:dyDescent="0.35">
      <c r="A130" s="2" t="s">
        <v>714</v>
      </c>
      <c r="B130" s="2" t="s">
        <v>135</v>
      </c>
      <c r="C130" s="2" t="s">
        <v>136</v>
      </c>
      <c r="D130" s="2" t="s">
        <v>779</v>
      </c>
      <c r="E130" s="2" t="s">
        <v>1116</v>
      </c>
      <c r="F130" s="2">
        <v>446</v>
      </c>
      <c r="G130" s="2" t="s">
        <v>1299</v>
      </c>
      <c r="I130" s="3" t="s">
        <v>1147</v>
      </c>
      <c r="J130" s="3">
        <v>90</v>
      </c>
      <c r="K130" s="4" t="s">
        <v>1267</v>
      </c>
    </row>
    <row r="131" spans="1:11" x14ac:dyDescent="0.35">
      <c r="A131" s="2" t="s">
        <v>724</v>
      </c>
      <c r="B131" s="2" t="s">
        <v>373</v>
      </c>
      <c r="C131" s="2" t="s">
        <v>374</v>
      </c>
      <c r="D131" s="2" t="s">
        <v>861</v>
      </c>
      <c r="E131" s="2" t="s">
        <v>374</v>
      </c>
      <c r="F131" s="2">
        <v>807</v>
      </c>
      <c r="G131" s="2" t="s">
        <v>1113</v>
      </c>
      <c r="I131" s="3" t="s">
        <v>1148</v>
      </c>
      <c r="J131" s="3">
        <v>690</v>
      </c>
      <c r="K131" s="4" t="s">
        <v>1268</v>
      </c>
    </row>
    <row r="132" spans="1:11" x14ac:dyDescent="0.35">
      <c r="A132" s="2" t="s">
        <v>375</v>
      </c>
      <c r="B132" s="2" t="s">
        <v>376</v>
      </c>
      <c r="C132" s="2" t="s">
        <v>377</v>
      </c>
      <c r="D132" s="2" t="s">
        <v>862</v>
      </c>
      <c r="E132" s="2" t="s">
        <v>1112</v>
      </c>
      <c r="F132" s="2">
        <v>969</v>
      </c>
      <c r="G132" s="2" t="s">
        <v>1240</v>
      </c>
      <c r="I132" s="3" t="s">
        <v>1149</v>
      </c>
      <c r="J132" s="3">
        <v>938</v>
      </c>
      <c r="K132" s="4" t="s">
        <v>1269</v>
      </c>
    </row>
    <row r="133" spans="1:11" x14ac:dyDescent="0.35">
      <c r="A133" s="2" t="s">
        <v>378</v>
      </c>
      <c r="B133" s="2" t="s">
        <v>379</v>
      </c>
      <c r="C133" s="2" t="s">
        <v>380</v>
      </c>
      <c r="D133" s="2" t="s">
        <v>863</v>
      </c>
      <c r="E133" s="2" t="s">
        <v>1119</v>
      </c>
      <c r="F133" s="2">
        <v>454</v>
      </c>
      <c r="G133" s="2" t="s">
        <v>1120</v>
      </c>
      <c r="I133" s="3" t="s">
        <v>1150</v>
      </c>
      <c r="J133" s="3">
        <v>752</v>
      </c>
      <c r="K133" s="4" t="s">
        <v>1270</v>
      </c>
    </row>
    <row r="134" spans="1:11" x14ac:dyDescent="0.35">
      <c r="A134" s="2" t="s">
        <v>381</v>
      </c>
      <c r="B134" s="2" t="s">
        <v>382</v>
      </c>
      <c r="C134" s="2" t="s">
        <v>383</v>
      </c>
      <c r="D134" s="2" t="s">
        <v>864</v>
      </c>
      <c r="E134" s="2" t="s">
        <v>1122</v>
      </c>
      <c r="F134" s="2">
        <v>458</v>
      </c>
      <c r="G134" s="2" t="s">
        <v>1248</v>
      </c>
      <c r="I134" s="3" t="s">
        <v>1151</v>
      </c>
      <c r="J134" s="3">
        <v>702</v>
      </c>
      <c r="K134" s="4" t="s">
        <v>1271</v>
      </c>
    </row>
    <row r="135" spans="1:11" x14ac:dyDescent="0.35">
      <c r="A135" s="2" t="s">
        <v>384</v>
      </c>
      <c r="B135" s="2" t="s">
        <v>385</v>
      </c>
      <c r="C135" s="2" t="s">
        <v>386</v>
      </c>
      <c r="D135" s="2" t="s">
        <v>865</v>
      </c>
      <c r="E135" s="2" t="s">
        <v>1118</v>
      </c>
      <c r="F135" s="2">
        <v>462</v>
      </c>
      <c r="G135" s="2" t="s">
        <v>1246</v>
      </c>
      <c r="I135" s="3" t="s">
        <v>1152</v>
      </c>
      <c r="J135" s="3">
        <v>654</v>
      </c>
      <c r="K135" s="4" t="s">
        <v>1272</v>
      </c>
    </row>
    <row r="136" spans="1:11" x14ac:dyDescent="0.35">
      <c r="A136" s="2" t="s">
        <v>387</v>
      </c>
      <c r="B136" s="2" t="s">
        <v>388</v>
      </c>
      <c r="C136" s="2" t="s">
        <v>389</v>
      </c>
      <c r="D136" s="2" t="s">
        <v>866</v>
      </c>
      <c r="E136" s="2" t="s">
        <v>1189</v>
      </c>
      <c r="F136" s="2">
        <v>952</v>
      </c>
      <c r="G136" s="2" t="s">
        <v>1292</v>
      </c>
      <c r="I136" s="3" t="s">
        <v>1153</v>
      </c>
      <c r="J136" s="3">
        <v>694</v>
      </c>
      <c r="K136" s="4" t="s">
        <v>1154</v>
      </c>
    </row>
    <row r="137" spans="1:11" x14ac:dyDescent="0.35">
      <c r="A137" s="2" t="s">
        <v>390</v>
      </c>
      <c r="B137" s="2" t="s">
        <v>391</v>
      </c>
      <c r="C137" s="2" t="s">
        <v>392</v>
      </c>
      <c r="D137" s="2" t="s">
        <v>867</v>
      </c>
      <c r="E137" s="2" t="s">
        <v>1058</v>
      </c>
      <c r="F137" s="2">
        <v>978</v>
      </c>
      <c r="G137" s="2" t="s">
        <v>1059</v>
      </c>
      <c r="I137" s="3" t="s">
        <v>1155</v>
      </c>
      <c r="J137" s="3">
        <v>706</v>
      </c>
      <c r="K137" s="4" t="s">
        <v>1273</v>
      </c>
    </row>
    <row r="138" spans="1:11" x14ac:dyDescent="0.35">
      <c r="A138" s="2" t="s">
        <v>393</v>
      </c>
      <c r="B138" s="2" t="s">
        <v>394</v>
      </c>
      <c r="C138" s="2" t="s">
        <v>395</v>
      </c>
      <c r="D138" s="2" t="s">
        <v>868</v>
      </c>
      <c r="E138" s="2" t="s">
        <v>1177</v>
      </c>
      <c r="F138" s="2">
        <v>840</v>
      </c>
      <c r="G138" s="2" t="s">
        <v>1178</v>
      </c>
      <c r="I138" s="3" t="s">
        <v>1156</v>
      </c>
      <c r="J138" s="3">
        <v>968</v>
      </c>
      <c r="K138" s="4" t="s">
        <v>1157</v>
      </c>
    </row>
    <row r="139" spans="1:11" x14ac:dyDescent="0.35">
      <c r="A139" s="2" t="s">
        <v>396</v>
      </c>
      <c r="B139" s="2" t="s">
        <v>397</v>
      </c>
      <c r="C139" s="2" t="s">
        <v>398</v>
      </c>
      <c r="D139" s="2" t="s">
        <v>869</v>
      </c>
      <c r="E139" s="2" t="s">
        <v>1058</v>
      </c>
      <c r="F139" s="2">
        <v>978</v>
      </c>
      <c r="G139" s="2" t="s">
        <v>1059</v>
      </c>
      <c r="I139" s="3" t="s">
        <v>1158</v>
      </c>
      <c r="J139" s="3">
        <v>728</v>
      </c>
      <c r="K139" s="4" t="s">
        <v>1274</v>
      </c>
    </row>
    <row r="140" spans="1:11" x14ac:dyDescent="0.35">
      <c r="A140" s="2" t="s">
        <v>399</v>
      </c>
      <c r="B140" s="2" t="s">
        <v>400</v>
      </c>
      <c r="C140" s="2" t="s">
        <v>401</v>
      </c>
      <c r="D140" s="2" t="s">
        <v>870</v>
      </c>
      <c r="E140" s="2" t="s">
        <v>1243</v>
      </c>
      <c r="F140" s="2">
        <v>478</v>
      </c>
      <c r="G140" s="2" t="s">
        <v>1244</v>
      </c>
      <c r="I140" s="3" t="s">
        <v>1275</v>
      </c>
      <c r="J140" s="3">
        <v>678</v>
      </c>
      <c r="K140" s="4" t="s">
        <v>1276</v>
      </c>
    </row>
    <row r="141" spans="1:11" x14ac:dyDescent="0.35">
      <c r="A141" s="2" t="s">
        <v>402</v>
      </c>
      <c r="B141" s="2" t="s">
        <v>403</v>
      </c>
      <c r="C141" s="2" t="s">
        <v>404</v>
      </c>
      <c r="D141" s="2" t="s">
        <v>871</v>
      </c>
      <c r="E141" s="2" t="s">
        <v>1117</v>
      </c>
      <c r="F141" s="2">
        <v>480</v>
      </c>
      <c r="G141" s="2" t="s">
        <v>1245</v>
      </c>
      <c r="I141" s="3" t="s">
        <v>1159</v>
      </c>
      <c r="J141" s="3">
        <v>760</v>
      </c>
      <c r="K141" s="4" t="s">
        <v>1277</v>
      </c>
    </row>
    <row r="142" spans="1:11" x14ac:dyDescent="0.35">
      <c r="A142" s="2" t="s">
        <v>405</v>
      </c>
      <c r="B142" s="2" t="s">
        <v>406</v>
      </c>
      <c r="C142" s="2" t="s">
        <v>407</v>
      </c>
      <c r="D142" s="2" t="s">
        <v>872</v>
      </c>
      <c r="E142" s="2" t="s">
        <v>1058</v>
      </c>
      <c r="F142" s="2">
        <v>978</v>
      </c>
      <c r="G142" s="2" t="s">
        <v>1059</v>
      </c>
      <c r="I142" s="3" t="s">
        <v>1160</v>
      </c>
      <c r="J142" s="3">
        <v>748</v>
      </c>
      <c r="K142" s="4" t="s">
        <v>1278</v>
      </c>
    </row>
    <row r="143" spans="1:11" x14ac:dyDescent="0.35">
      <c r="A143" s="2" t="s">
        <v>408</v>
      </c>
      <c r="B143" s="2" t="s">
        <v>409</v>
      </c>
      <c r="C143" s="2" t="s">
        <v>410</v>
      </c>
      <c r="D143" s="2" t="s">
        <v>873</v>
      </c>
      <c r="E143" s="2" t="s">
        <v>1121</v>
      </c>
      <c r="F143" s="2">
        <v>484</v>
      </c>
      <c r="G143" s="2" t="s">
        <v>1247</v>
      </c>
      <c r="I143" s="3" t="s">
        <v>1161</v>
      </c>
      <c r="J143" s="3">
        <v>764</v>
      </c>
      <c r="K143" s="4" t="s">
        <v>1279</v>
      </c>
    </row>
    <row r="144" spans="1:11" x14ac:dyDescent="0.35">
      <c r="A144" s="2" t="s">
        <v>725</v>
      </c>
      <c r="B144" s="2" t="s">
        <v>411</v>
      </c>
      <c r="C144" s="2" t="s">
        <v>412</v>
      </c>
      <c r="D144" s="2" t="s">
        <v>874</v>
      </c>
      <c r="E144" s="2" t="s">
        <v>1177</v>
      </c>
      <c r="F144" s="2">
        <v>840</v>
      </c>
      <c r="G144" s="2" t="s">
        <v>1178</v>
      </c>
      <c r="I144" s="3" t="s">
        <v>1162</v>
      </c>
      <c r="J144" s="3">
        <v>972</v>
      </c>
      <c r="K144" s="4" t="s">
        <v>1280</v>
      </c>
    </row>
    <row r="145" spans="1:11" x14ac:dyDescent="0.35">
      <c r="A145" s="2" t="s">
        <v>413</v>
      </c>
      <c r="B145" s="2" t="s">
        <v>414</v>
      </c>
      <c r="C145" s="2" t="s">
        <v>415</v>
      </c>
      <c r="D145" s="2" t="s">
        <v>875</v>
      </c>
      <c r="E145" s="2" t="s">
        <v>1111</v>
      </c>
      <c r="F145" s="2">
        <v>498</v>
      </c>
      <c r="G145" s="2" t="s">
        <v>1239</v>
      </c>
      <c r="I145" s="3" t="s">
        <v>1163</v>
      </c>
      <c r="J145" s="3">
        <v>934</v>
      </c>
      <c r="K145" s="4" t="s">
        <v>1281</v>
      </c>
    </row>
    <row r="146" spans="1:11" x14ac:dyDescent="0.35">
      <c r="A146" s="2" t="s">
        <v>416</v>
      </c>
      <c r="B146" s="2" t="s">
        <v>417</v>
      </c>
      <c r="C146" s="2" t="s">
        <v>418</v>
      </c>
      <c r="D146" s="2" t="s">
        <v>876</v>
      </c>
      <c r="E146" s="2" t="s">
        <v>1058</v>
      </c>
      <c r="F146" s="2">
        <v>978</v>
      </c>
      <c r="G146" s="2" t="s">
        <v>1059</v>
      </c>
      <c r="I146" s="3" t="s">
        <v>1164</v>
      </c>
      <c r="J146" s="3">
        <v>788</v>
      </c>
      <c r="K146" s="4" t="s">
        <v>1165</v>
      </c>
    </row>
    <row r="147" spans="1:11" x14ac:dyDescent="0.35">
      <c r="A147" s="2" t="s">
        <v>419</v>
      </c>
      <c r="B147" s="2" t="s">
        <v>420</v>
      </c>
      <c r="C147" s="2" t="s">
        <v>421</v>
      </c>
      <c r="D147" s="2" t="s">
        <v>877</v>
      </c>
      <c r="E147" s="2" t="s">
        <v>1115</v>
      </c>
      <c r="F147" s="2">
        <v>496</v>
      </c>
      <c r="G147" s="2" t="s">
        <v>1242</v>
      </c>
      <c r="I147" s="3" t="s">
        <v>1166</v>
      </c>
      <c r="J147" s="3">
        <v>776</v>
      </c>
      <c r="K147" s="4" t="s">
        <v>1282</v>
      </c>
    </row>
    <row r="148" spans="1:11" x14ac:dyDescent="0.35">
      <c r="A148" s="2" t="s">
        <v>422</v>
      </c>
      <c r="B148" s="2" t="s">
        <v>423</v>
      </c>
      <c r="C148" s="2" t="s">
        <v>424</v>
      </c>
      <c r="D148" s="2" t="s">
        <v>878</v>
      </c>
      <c r="E148" s="2" t="s">
        <v>1058</v>
      </c>
      <c r="F148" s="2">
        <v>978</v>
      </c>
      <c r="G148" s="2" t="s">
        <v>1059</v>
      </c>
      <c r="I148" s="3" t="s">
        <v>1167</v>
      </c>
      <c r="J148" s="3">
        <v>949</v>
      </c>
      <c r="K148" s="4" t="s">
        <v>1168</v>
      </c>
    </row>
    <row r="149" spans="1:11" x14ac:dyDescent="0.35">
      <c r="A149" s="2" t="s">
        <v>425</v>
      </c>
      <c r="B149" s="2" t="s">
        <v>426</v>
      </c>
      <c r="C149" s="2" t="s">
        <v>427</v>
      </c>
      <c r="D149" s="2" t="s">
        <v>879</v>
      </c>
      <c r="E149" s="2" t="s">
        <v>1187</v>
      </c>
      <c r="F149" s="2">
        <v>951</v>
      </c>
      <c r="G149" s="2" t="s">
        <v>1188</v>
      </c>
      <c r="I149" s="3" t="s">
        <v>1169</v>
      </c>
      <c r="J149" s="3">
        <v>780</v>
      </c>
      <c r="K149" s="4" t="s">
        <v>1283</v>
      </c>
    </row>
    <row r="150" spans="1:11" x14ac:dyDescent="0.35">
      <c r="A150" s="2" t="s">
        <v>428</v>
      </c>
      <c r="B150" s="2" t="s">
        <v>429</v>
      </c>
      <c r="C150" s="2" t="s">
        <v>430</v>
      </c>
      <c r="D150" s="2" t="s">
        <v>880</v>
      </c>
      <c r="E150" s="2" t="s">
        <v>1110</v>
      </c>
      <c r="F150" s="2">
        <v>504</v>
      </c>
      <c r="G150" s="2" t="s">
        <v>1238</v>
      </c>
      <c r="I150" s="3" t="s">
        <v>1284</v>
      </c>
      <c r="J150" s="3">
        <v>0</v>
      </c>
      <c r="K150" s="4" t="s">
        <v>1285</v>
      </c>
    </row>
    <row r="151" spans="1:11" x14ac:dyDescent="0.35">
      <c r="A151" s="2" t="s">
        <v>431</v>
      </c>
      <c r="B151" s="2" t="s">
        <v>432</v>
      </c>
      <c r="C151" s="2" t="s">
        <v>433</v>
      </c>
      <c r="D151" s="2" t="s">
        <v>881</v>
      </c>
      <c r="E151" s="2" t="s">
        <v>1123</v>
      </c>
      <c r="F151" s="2">
        <v>943</v>
      </c>
      <c r="G151" s="2" t="s">
        <v>1249</v>
      </c>
      <c r="I151" s="3" t="s">
        <v>1170</v>
      </c>
      <c r="J151" s="3">
        <v>901</v>
      </c>
      <c r="K151" s="4" t="s">
        <v>1171</v>
      </c>
    </row>
    <row r="152" spans="1:11" x14ac:dyDescent="0.35">
      <c r="A152" s="2" t="s">
        <v>434</v>
      </c>
      <c r="B152" s="2" t="s">
        <v>435</v>
      </c>
      <c r="C152" s="2" t="s">
        <v>436</v>
      </c>
      <c r="D152" s="2" t="s">
        <v>882</v>
      </c>
      <c r="E152" s="2" t="s">
        <v>1114</v>
      </c>
      <c r="F152" s="2">
        <v>104</v>
      </c>
      <c r="G152" s="2" t="s">
        <v>1241</v>
      </c>
      <c r="I152" s="3" t="s">
        <v>1172</v>
      </c>
      <c r="J152" s="3">
        <v>834</v>
      </c>
      <c r="K152" s="4" t="s">
        <v>1173</v>
      </c>
    </row>
    <row r="153" spans="1:11" x14ac:dyDescent="0.35">
      <c r="A153" s="2" t="s">
        <v>437</v>
      </c>
      <c r="B153" s="2" t="s">
        <v>438</v>
      </c>
      <c r="C153" s="2" t="s">
        <v>439</v>
      </c>
      <c r="D153" s="2" t="s">
        <v>883</v>
      </c>
      <c r="E153" s="2" t="s">
        <v>1124</v>
      </c>
      <c r="F153" s="2">
        <v>516</v>
      </c>
      <c r="G153" s="2" t="s">
        <v>1250</v>
      </c>
      <c r="I153" s="3" t="s">
        <v>1174</v>
      </c>
      <c r="J153" s="3">
        <v>980</v>
      </c>
      <c r="K153" s="4" t="s">
        <v>1286</v>
      </c>
    </row>
    <row r="154" spans="1:11" x14ac:dyDescent="0.35">
      <c r="A154" s="2" t="s">
        <v>440</v>
      </c>
      <c r="B154" s="2" t="s">
        <v>441</v>
      </c>
      <c r="C154" s="2" t="s">
        <v>442</v>
      </c>
      <c r="D154" s="2" t="s">
        <v>884</v>
      </c>
      <c r="I154" s="3" t="s">
        <v>1175</v>
      </c>
      <c r="J154" s="3">
        <v>800</v>
      </c>
      <c r="K154" s="4" t="s">
        <v>1176</v>
      </c>
    </row>
    <row r="155" spans="1:11" x14ac:dyDescent="0.35">
      <c r="A155" s="2" t="s">
        <v>443</v>
      </c>
      <c r="B155" s="2" t="s">
        <v>444</v>
      </c>
      <c r="C155" s="2" t="s">
        <v>445</v>
      </c>
      <c r="D155" s="2" t="s">
        <v>885</v>
      </c>
      <c r="E155" s="2" t="s">
        <v>1128</v>
      </c>
      <c r="F155" s="2">
        <v>524</v>
      </c>
      <c r="G155" s="2" t="s">
        <v>1254</v>
      </c>
      <c r="I155" s="3" t="s">
        <v>1177</v>
      </c>
      <c r="J155" s="3">
        <v>840</v>
      </c>
      <c r="K155" s="4" t="s">
        <v>1178</v>
      </c>
    </row>
    <row r="156" spans="1:11" x14ac:dyDescent="0.35">
      <c r="A156" s="2" t="s">
        <v>446</v>
      </c>
      <c r="B156" s="2" t="s">
        <v>447</v>
      </c>
      <c r="C156" s="2" t="s">
        <v>448</v>
      </c>
      <c r="D156" s="2" t="s">
        <v>886</v>
      </c>
      <c r="E156" s="2" t="s">
        <v>1058</v>
      </c>
      <c r="F156" s="2">
        <v>978</v>
      </c>
      <c r="G156" s="2" t="s">
        <v>1059</v>
      </c>
      <c r="I156" s="3" t="s">
        <v>1177</v>
      </c>
      <c r="J156" s="5"/>
      <c r="K156" s="6"/>
    </row>
    <row r="157" spans="1:11" x14ac:dyDescent="0.35">
      <c r="A157" s="2" t="s">
        <v>449</v>
      </c>
      <c r="B157" s="2" t="s">
        <v>450</v>
      </c>
      <c r="C157" s="2" t="s">
        <v>451</v>
      </c>
      <c r="D157" s="2" t="s">
        <v>887</v>
      </c>
      <c r="E157" s="2" t="s">
        <v>993</v>
      </c>
      <c r="F157" s="2">
        <v>532</v>
      </c>
      <c r="G157" s="2" t="s">
        <v>994</v>
      </c>
      <c r="I157" s="3" t="s">
        <v>1179</v>
      </c>
      <c r="J157" s="3">
        <v>858</v>
      </c>
      <c r="K157" s="4" t="s">
        <v>1287</v>
      </c>
    </row>
    <row r="158" spans="1:11" x14ac:dyDescent="0.35">
      <c r="A158" s="2" t="s">
        <v>452</v>
      </c>
      <c r="B158" s="2" t="s">
        <v>453</v>
      </c>
      <c r="C158" s="2" t="s">
        <v>454</v>
      </c>
      <c r="D158" s="2" t="s">
        <v>888</v>
      </c>
      <c r="I158" s="3" t="s">
        <v>1180</v>
      </c>
      <c r="J158" s="3">
        <v>860</v>
      </c>
      <c r="K158" s="4" t="s">
        <v>1288</v>
      </c>
    </row>
    <row r="159" spans="1:11" x14ac:dyDescent="0.35">
      <c r="A159" s="2" t="s">
        <v>455</v>
      </c>
      <c r="B159" s="2" t="s">
        <v>456</v>
      </c>
      <c r="C159" s="2" t="s">
        <v>457</v>
      </c>
      <c r="D159" s="2" t="s">
        <v>889</v>
      </c>
      <c r="E159" s="2" t="s">
        <v>1129</v>
      </c>
      <c r="F159" s="2">
        <v>554</v>
      </c>
      <c r="G159" s="2" t="s">
        <v>1255</v>
      </c>
      <c r="I159" s="3" t="s">
        <v>1181</v>
      </c>
      <c r="J159" s="3">
        <v>937</v>
      </c>
      <c r="K159" s="4" t="s">
        <v>1289</v>
      </c>
    </row>
    <row r="160" spans="1:11" x14ac:dyDescent="0.35">
      <c r="A160" s="2" t="s">
        <v>458</v>
      </c>
      <c r="B160" s="2" t="s">
        <v>459</v>
      </c>
      <c r="C160" s="2" t="s">
        <v>460</v>
      </c>
      <c r="D160" s="2" t="s">
        <v>890</v>
      </c>
      <c r="E160" s="2" t="s">
        <v>1126</v>
      </c>
      <c r="F160" s="2">
        <v>558</v>
      </c>
      <c r="G160" s="2" t="s">
        <v>1252</v>
      </c>
      <c r="I160" s="3" t="s">
        <v>1182</v>
      </c>
      <c r="J160" s="3">
        <v>704</v>
      </c>
      <c r="K160" s="4" t="s">
        <v>1290</v>
      </c>
    </row>
    <row r="161" spans="1:11" x14ac:dyDescent="0.35">
      <c r="A161" s="2" t="s">
        <v>461</v>
      </c>
      <c r="B161" s="2" t="s">
        <v>462</v>
      </c>
      <c r="C161" s="2" t="s">
        <v>463</v>
      </c>
      <c r="D161" s="2" t="s">
        <v>891</v>
      </c>
      <c r="E161" s="2" t="s">
        <v>1189</v>
      </c>
      <c r="F161" s="2">
        <v>952</v>
      </c>
      <c r="G161" s="2" t="s">
        <v>1292</v>
      </c>
      <c r="I161" s="3" t="s">
        <v>1183</v>
      </c>
      <c r="J161" s="3">
        <v>548</v>
      </c>
      <c r="K161" s="4" t="s">
        <v>1291</v>
      </c>
    </row>
    <row r="162" spans="1:11" x14ac:dyDescent="0.35">
      <c r="A162" s="2" t="s">
        <v>464</v>
      </c>
      <c r="B162" s="2" t="s">
        <v>465</v>
      </c>
      <c r="C162" s="2" t="s">
        <v>466</v>
      </c>
      <c r="D162" s="2" t="s">
        <v>892</v>
      </c>
      <c r="E162" s="2" t="s">
        <v>1125</v>
      </c>
      <c r="F162" s="2">
        <v>566</v>
      </c>
      <c r="G162" s="2" t="s">
        <v>1251</v>
      </c>
      <c r="I162" s="3" t="s">
        <v>1184</v>
      </c>
      <c r="J162" s="3">
        <v>882</v>
      </c>
      <c r="K162" s="4" t="s">
        <v>1185</v>
      </c>
    </row>
    <row r="163" spans="1:11" x14ac:dyDescent="0.35">
      <c r="A163" s="2" t="s">
        <v>467</v>
      </c>
      <c r="B163" s="2" t="s">
        <v>468</v>
      </c>
      <c r="C163" s="2" t="s">
        <v>469</v>
      </c>
      <c r="D163" s="2" t="s">
        <v>893</v>
      </c>
      <c r="I163" s="3" t="s">
        <v>1186</v>
      </c>
      <c r="J163" s="3">
        <v>950</v>
      </c>
      <c r="K163" s="4" t="s">
        <v>1298</v>
      </c>
    </row>
    <row r="164" spans="1:11" x14ac:dyDescent="0.35">
      <c r="A164" s="2" t="s">
        <v>470</v>
      </c>
      <c r="B164" s="2" t="s">
        <v>471</v>
      </c>
      <c r="C164" s="2" t="s">
        <v>472</v>
      </c>
      <c r="D164" s="2" t="s">
        <v>894</v>
      </c>
      <c r="I164" s="3" t="s">
        <v>1187</v>
      </c>
      <c r="J164" s="3">
        <v>951</v>
      </c>
      <c r="K164" s="4" t="s">
        <v>1188</v>
      </c>
    </row>
    <row r="165" spans="1:11" x14ac:dyDescent="0.35">
      <c r="A165" s="2" t="s">
        <v>473</v>
      </c>
      <c r="B165" s="2" t="s">
        <v>474</v>
      </c>
      <c r="C165" s="2" t="s">
        <v>475</v>
      </c>
      <c r="D165" s="2" t="s">
        <v>895</v>
      </c>
      <c r="E165" s="2" t="s">
        <v>1177</v>
      </c>
      <c r="F165" s="2">
        <v>840</v>
      </c>
      <c r="G165" s="2" t="s">
        <v>1178</v>
      </c>
      <c r="I165" s="3" t="s">
        <v>1189</v>
      </c>
      <c r="J165" s="3">
        <v>952</v>
      </c>
      <c r="K165" s="4" t="s">
        <v>1292</v>
      </c>
    </row>
    <row r="166" spans="1:11" x14ac:dyDescent="0.35">
      <c r="A166" s="2" t="s">
        <v>476</v>
      </c>
      <c r="B166" s="2" t="s">
        <v>477</v>
      </c>
      <c r="C166" s="2" t="s">
        <v>478</v>
      </c>
      <c r="D166" s="2" t="s">
        <v>896</v>
      </c>
      <c r="E166" s="2" t="s">
        <v>1127</v>
      </c>
      <c r="F166" s="2">
        <v>578</v>
      </c>
      <c r="G166" s="2" t="s">
        <v>1253</v>
      </c>
      <c r="I166" s="3" t="s">
        <v>1190</v>
      </c>
      <c r="J166" s="3">
        <v>886</v>
      </c>
      <c r="K166" s="4" t="s">
        <v>1293</v>
      </c>
    </row>
    <row r="167" spans="1:11" x14ac:dyDescent="0.35">
      <c r="A167" s="2" t="s">
        <v>479</v>
      </c>
      <c r="B167" s="2" t="s">
        <v>480</v>
      </c>
      <c r="C167" s="2" t="s">
        <v>481</v>
      </c>
      <c r="D167" s="2" t="s">
        <v>897</v>
      </c>
      <c r="E167" s="2" t="s">
        <v>1130</v>
      </c>
      <c r="F167" s="2">
        <v>512</v>
      </c>
      <c r="G167" s="2" t="s">
        <v>1256</v>
      </c>
      <c r="I167" s="3" t="s">
        <v>1191</v>
      </c>
      <c r="J167" s="3">
        <v>710</v>
      </c>
      <c r="K167" s="4" t="s">
        <v>1294</v>
      </c>
    </row>
    <row r="168" spans="1:11" x14ac:dyDescent="0.35">
      <c r="A168" s="2" t="s">
        <v>482</v>
      </c>
      <c r="B168" s="2" t="s">
        <v>483</v>
      </c>
      <c r="C168" s="2" t="s">
        <v>484</v>
      </c>
      <c r="D168" s="2" t="s">
        <v>898</v>
      </c>
      <c r="E168" s="2" t="s">
        <v>1137</v>
      </c>
      <c r="F168" s="2">
        <v>586</v>
      </c>
      <c r="G168" s="2" t="s">
        <v>1259</v>
      </c>
      <c r="I168" s="3" t="s">
        <v>1192</v>
      </c>
      <c r="J168" s="3">
        <v>967</v>
      </c>
      <c r="K168" s="4" t="s">
        <v>1295</v>
      </c>
    </row>
    <row r="169" spans="1:11" x14ac:dyDescent="0.35">
      <c r="A169" s="2" t="s">
        <v>485</v>
      </c>
      <c r="B169" s="2" t="s">
        <v>486</v>
      </c>
      <c r="C169" s="2" t="s">
        <v>487</v>
      </c>
      <c r="D169" s="2" t="s">
        <v>899</v>
      </c>
      <c r="E169" s="2" t="s">
        <v>1177</v>
      </c>
      <c r="F169" s="2">
        <v>840</v>
      </c>
      <c r="G169" s="2" t="s">
        <v>1178</v>
      </c>
    </row>
    <row r="170" spans="1:11" x14ac:dyDescent="0.35">
      <c r="A170" s="2" t="s">
        <v>488</v>
      </c>
      <c r="B170" s="2" t="s">
        <v>489</v>
      </c>
      <c r="C170" s="2" t="s">
        <v>490</v>
      </c>
      <c r="D170" s="2" t="s">
        <v>900</v>
      </c>
    </row>
    <row r="171" spans="1:11" x14ac:dyDescent="0.35">
      <c r="A171" s="2" t="s">
        <v>491</v>
      </c>
      <c r="B171" s="2" t="s">
        <v>492</v>
      </c>
      <c r="C171" s="2" t="s">
        <v>493</v>
      </c>
      <c r="D171" s="2" t="s">
        <v>901</v>
      </c>
      <c r="E171" s="2" t="s">
        <v>1131</v>
      </c>
      <c r="F171" s="2">
        <v>590</v>
      </c>
      <c r="G171" s="2" t="s">
        <v>1132</v>
      </c>
    </row>
    <row r="172" spans="1:11" x14ac:dyDescent="0.35">
      <c r="A172" s="2" t="s">
        <v>494</v>
      </c>
      <c r="B172" s="2" t="s">
        <v>495</v>
      </c>
      <c r="C172" s="2" t="s">
        <v>496</v>
      </c>
      <c r="D172" s="2" t="s">
        <v>902</v>
      </c>
      <c r="E172" s="2" t="s">
        <v>1135</v>
      </c>
      <c r="F172" s="2">
        <v>598</v>
      </c>
      <c r="G172" s="2" t="s">
        <v>1257</v>
      </c>
    </row>
    <row r="173" spans="1:11" x14ac:dyDescent="0.35">
      <c r="A173" s="2" t="s">
        <v>497</v>
      </c>
      <c r="B173" s="2" t="s">
        <v>498</v>
      </c>
      <c r="C173" s="2" t="s">
        <v>499</v>
      </c>
      <c r="D173" s="2" t="s">
        <v>903</v>
      </c>
      <c r="E173" s="2" t="s">
        <v>1139</v>
      </c>
      <c r="F173" s="2">
        <v>600</v>
      </c>
      <c r="G173" s="2" t="s">
        <v>1140</v>
      </c>
    </row>
    <row r="174" spans="1:11" x14ac:dyDescent="0.35">
      <c r="A174" s="2" t="s">
        <v>500</v>
      </c>
      <c r="B174" s="2" t="s">
        <v>501</v>
      </c>
      <c r="C174" s="2" t="s">
        <v>502</v>
      </c>
      <c r="D174" s="2" t="s">
        <v>904</v>
      </c>
      <c r="E174" s="2" t="s">
        <v>1133</v>
      </c>
      <c r="F174" s="2">
        <v>604</v>
      </c>
      <c r="G174" s="2" t="s">
        <v>1134</v>
      </c>
    </row>
    <row r="175" spans="1:11" x14ac:dyDescent="0.35">
      <c r="A175" s="2" t="s">
        <v>503</v>
      </c>
      <c r="B175" s="2" t="s">
        <v>504</v>
      </c>
      <c r="C175" s="2" t="s">
        <v>505</v>
      </c>
      <c r="D175" s="2" t="s">
        <v>905</v>
      </c>
      <c r="E175" s="2" t="s">
        <v>1136</v>
      </c>
      <c r="F175" s="2">
        <v>608</v>
      </c>
      <c r="G175" s="2" t="s">
        <v>1258</v>
      </c>
    </row>
    <row r="176" spans="1:11" x14ac:dyDescent="0.35">
      <c r="A176" s="2" t="s">
        <v>506</v>
      </c>
      <c r="B176" s="2" t="s">
        <v>507</v>
      </c>
      <c r="C176" s="2" t="s">
        <v>508</v>
      </c>
      <c r="D176" s="2" t="s">
        <v>906</v>
      </c>
    </row>
    <row r="177" spans="1:7" x14ac:dyDescent="0.35">
      <c r="A177" s="2" t="s">
        <v>509</v>
      </c>
      <c r="B177" s="2" t="s">
        <v>510</v>
      </c>
      <c r="C177" s="2" t="s">
        <v>511</v>
      </c>
      <c r="D177" s="2" t="s">
        <v>907</v>
      </c>
      <c r="E177" s="2" t="s">
        <v>1138</v>
      </c>
      <c r="F177" s="2">
        <v>985</v>
      </c>
      <c r="G177" s="2" t="s">
        <v>1260</v>
      </c>
    </row>
    <row r="178" spans="1:7" x14ac:dyDescent="0.35">
      <c r="A178" s="2" t="s">
        <v>512</v>
      </c>
      <c r="B178" s="2" t="s">
        <v>513</v>
      </c>
      <c r="C178" s="2" t="s">
        <v>514</v>
      </c>
      <c r="D178" s="2" t="s">
        <v>908</v>
      </c>
      <c r="E178" s="2" t="s">
        <v>1058</v>
      </c>
      <c r="F178" s="2">
        <v>978</v>
      </c>
      <c r="G178" s="2" t="s">
        <v>1059</v>
      </c>
    </row>
    <row r="179" spans="1:7" x14ac:dyDescent="0.35">
      <c r="A179" s="2" t="s">
        <v>515</v>
      </c>
      <c r="B179" s="2" t="s">
        <v>516</v>
      </c>
      <c r="C179" s="2" t="s">
        <v>517</v>
      </c>
      <c r="D179" s="2" t="s">
        <v>909</v>
      </c>
      <c r="E179" s="2" t="s">
        <v>1177</v>
      </c>
      <c r="F179" s="2">
        <v>840</v>
      </c>
      <c r="G179" s="2" t="s">
        <v>1178</v>
      </c>
    </row>
    <row r="180" spans="1:7" x14ac:dyDescent="0.35">
      <c r="A180" s="2" t="s">
        <v>518</v>
      </c>
      <c r="B180" s="2" t="s">
        <v>519</v>
      </c>
      <c r="C180" s="2" t="s">
        <v>520</v>
      </c>
      <c r="D180" s="2" t="s">
        <v>910</v>
      </c>
      <c r="E180" s="2" t="s">
        <v>1141</v>
      </c>
      <c r="F180" s="2">
        <v>634</v>
      </c>
      <c r="G180" s="2" t="s">
        <v>1261</v>
      </c>
    </row>
    <row r="181" spans="1:7" x14ac:dyDescent="0.35">
      <c r="A181" s="2" t="s">
        <v>715</v>
      </c>
      <c r="B181" s="2" t="s">
        <v>149</v>
      </c>
      <c r="C181" s="2" t="s">
        <v>150</v>
      </c>
      <c r="D181" s="2" t="s">
        <v>784</v>
      </c>
      <c r="E181" s="2" t="s">
        <v>1186</v>
      </c>
      <c r="F181" s="2">
        <v>950</v>
      </c>
      <c r="G181" s="2" t="s">
        <v>1298</v>
      </c>
    </row>
    <row r="182" spans="1:7" x14ac:dyDescent="0.35">
      <c r="A182" s="2" t="s">
        <v>717</v>
      </c>
      <c r="B182" s="2" t="s">
        <v>521</v>
      </c>
      <c r="C182" s="2" t="s">
        <v>522</v>
      </c>
      <c r="D182" s="2" t="s">
        <v>911</v>
      </c>
      <c r="E182" s="2" t="s">
        <v>1058</v>
      </c>
      <c r="F182" s="2">
        <v>978</v>
      </c>
      <c r="G182" s="2" t="s">
        <v>1059</v>
      </c>
    </row>
    <row r="183" spans="1:7" x14ac:dyDescent="0.35">
      <c r="A183" s="2" t="s">
        <v>523</v>
      </c>
      <c r="B183" s="2" t="s">
        <v>524</v>
      </c>
      <c r="C183" s="2" t="s">
        <v>525</v>
      </c>
      <c r="D183" s="2" t="s">
        <v>912</v>
      </c>
      <c r="E183" s="2" t="s">
        <v>1142</v>
      </c>
      <c r="F183" s="2">
        <v>946</v>
      </c>
      <c r="G183" s="2" t="s">
        <v>1262</v>
      </c>
    </row>
    <row r="184" spans="1:7" x14ac:dyDescent="0.35">
      <c r="A184" s="2" t="s">
        <v>526</v>
      </c>
      <c r="B184" s="2" t="s">
        <v>527</v>
      </c>
      <c r="C184" s="2" t="s">
        <v>528</v>
      </c>
      <c r="D184" s="2" t="s">
        <v>913</v>
      </c>
      <c r="E184" s="2" t="s">
        <v>1144</v>
      </c>
      <c r="F184" s="2">
        <v>643</v>
      </c>
      <c r="G184" s="2" t="s">
        <v>1264</v>
      </c>
    </row>
    <row r="185" spans="1:7" x14ac:dyDescent="0.35">
      <c r="A185" s="2" t="s">
        <v>529</v>
      </c>
      <c r="B185" s="2" t="s">
        <v>530</v>
      </c>
      <c r="C185" s="2" t="s">
        <v>531</v>
      </c>
      <c r="D185" s="2" t="s">
        <v>914</v>
      </c>
      <c r="E185" s="2" t="s">
        <v>1145</v>
      </c>
      <c r="F185" s="2">
        <v>646</v>
      </c>
      <c r="G185" s="2" t="s">
        <v>1265</v>
      </c>
    </row>
    <row r="186" spans="1:7" x14ac:dyDescent="0.35">
      <c r="A186" s="2" t="s">
        <v>534</v>
      </c>
      <c r="B186" s="2" t="s">
        <v>535</v>
      </c>
      <c r="C186" s="2" t="s">
        <v>536</v>
      </c>
      <c r="D186" s="2" t="s">
        <v>916</v>
      </c>
      <c r="E186" s="2" t="s">
        <v>1152</v>
      </c>
      <c r="F186" s="2">
        <v>654</v>
      </c>
      <c r="G186" s="2" t="s">
        <v>1272</v>
      </c>
    </row>
    <row r="187" spans="1:7" x14ac:dyDescent="0.35">
      <c r="A187" s="2" t="s">
        <v>537</v>
      </c>
      <c r="B187" s="2" t="s">
        <v>538</v>
      </c>
      <c r="C187" s="2" t="s">
        <v>539</v>
      </c>
      <c r="D187" s="2" t="s">
        <v>917</v>
      </c>
      <c r="E187" s="2" t="s">
        <v>1187</v>
      </c>
      <c r="F187" s="2">
        <v>951</v>
      </c>
      <c r="G187" s="2" t="s">
        <v>1188</v>
      </c>
    </row>
    <row r="188" spans="1:7" x14ac:dyDescent="0.35">
      <c r="A188" s="2" t="s">
        <v>540</v>
      </c>
      <c r="B188" s="2" t="s">
        <v>541</v>
      </c>
      <c r="C188" s="2" t="s">
        <v>542</v>
      </c>
      <c r="D188" s="2" t="s">
        <v>918</v>
      </c>
      <c r="E188" s="2" t="s">
        <v>1187</v>
      </c>
      <c r="F188" s="2">
        <v>951</v>
      </c>
      <c r="G188" s="2" t="s">
        <v>1188</v>
      </c>
    </row>
    <row r="189" spans="1:7" x14ac:dyDescent="0.35">
      <c r="A189" s="2" t="s">
        <v>545</v>
      </c>
      <c r="B189" s="2" t="s">
        <v>546</v>
      </c>
      <c r="C189" s="2" t="s">
        <v>547</v>
      </c>
      <c r="D189" s="2" t="s">
        <v>920</v>
      </c>
      <c r="E189" s="2" t="s">
        <v>1058</v>
      </c>
      <c r="F189" s="2">
        <v>978</v>
      </c>
      <c r="G189" s="2" t="s">
        <v>1059</v>
      </c>
    </row>
    <row r="190" spans="1:7" x14ac:dyDescent="0.35">
      <c r="A190" s="2" t="s">
        <v>548</v>
      </c>
      <c r="B190" s="2" t="s">
        <v>549</v>
      </c>
      <c r="C190" s="2" t="s">
        <v>550</v>
      </c>
      <c r="D190" s="2" t="s">
        <v>921</v>
      </c>
      <c r="E190" s="2" t="s">
        <v>1187</v>
      </c>
      <c r="F190" s="2">
        <v>951</v>
      </c>
      <c r="G190" s="2" t="s">
        <v>1188</v>
      </c>
    </row>
    <row r="191" spans="1:7" x14ac:dyDescent="0.35">
      <c r="A191" s="2" t="s">
        <v>718</v>
      </c>
      <c r="B191" s="2" t="s">
        <v>532</v>
      </c>
      <c r="C191" s="2" t="s">
        <v>533</v>
      </c>
      <c r="D191" s="2" t="s">
        <v>915</v>
      </c>
      <c r="E191" s="2" t="s">
        <v>1058</v>
      </c>
      <c r="F191" s="2">
        <v>978</v>
      </c>
      <c r="G191" s="2" t="s">
        <v>1059</v>
      </c>
    </row>
    <row r="192" spans="1:7" x14ac:dyDescent="0.35">
      <c r="A192" s="2" t="s">
        <v>726</v>
      </c>
      <c r="B192" s="2" t="s">
        <v>543</v>
      </c>
      <c r="C192" s="2" t="s">
        <v>544</v>
      </c>
      <c r="D192" s="2" t="s">
        <v>919</v>
      </c>
      <c r="E192" s="2" t="s">
        <v>1058</v>
      </c>
      <c r="F192" s="2">
        <v>978</v>
      </c>
      <c r="G192" s="2" t="s">
        <v>1059</v>
      </c>
    </row>
    <row r="193" spans="1:7" x14ac:dyDescent="0.35">
      <c r="A193" s="2" t="s">
        <v>551</v>
      </c>
      <c r="B193" s="2" t="s">
        <v>552</v>
      </c>
      <c r="C193" s="2" t="s">
        <v>553</v>
      </c>
      <c r="D193" s="2" t="s">
        <v>922</v>
      </c>
      <c r="E193" s="2" t="s">
        <v>1184</v>
      </c>
      <c r="F193" s="2">
        <v>882</v>
      </c>
      <c r="G193" s="2" t="s">
        <v>1185</v>
      </c>
    </row>
    <row r="194" spans="1:7" x14ac:dyDescent="0.35">
      <c r="A194" s="2" t="s">
        <v>554</v>
      </c>
      <c r="B194" s="2" t="s">
        <v>555</v>
      </c>
      <c r="C194" s="2" t="s">
        <v>556</v>
      </c>
      <c r="D194" s="2" t="s">
        <v>923</v>
      </c>
      <c r="E194" s="2" t="s">
        <v>1058</v>
      </c>
      <c r="F194" s="2">
        <v>978</v>
      </c>
      <c r="G194" s="2" t="s">
        <v>1059</v>
      </c>
    </row>
    <row r="195" spans="1:7" x14ac:dyDescent="0.35">
      <c r="A195" s="2" t="s">
        <v>557</v>
      </c>
      <c r="B195" s="2" t="s">
        <v>558</v>
      </c>
      <c r="C195" s="2" t="s">
        <v>559</v>
      </c>
      <c r="D195" s="2" t="s">
        <v>924</v>
      </c>
      <c r="E195" s="2" t="s">
        <v>1275</v>
      </c>
      <c r="F195" s="2">
        <v>678</v>
      </c>
      <c r="G195" s="2" t="s">
        <v>1276</v>
      </c>
    </row>
    <row r="196" spans="1:7" x14ac:dyDescent="0.35">
      <c r="A196" s="2" t="s">
        <v>560</v>
      </c>
      <c r="B196" s="2" t="s">
        <v>561</v>
      </c>
      <c r="C196" s="2" t="s">
        <v>562</v>
      </c>
      <c r="D196" s="2" t="s">
        <v>925</v>
      </c>
      <c r="E196" s="2" t="s">
        <v>1146</v>
      </c>
      <c r="F196" s="2">
        <v>682</v>
      </c>
      <c r="G196" s="2" t="s">
        <v>1266</v>
      </c>
    </row>
    <row r="197" spans="1:7" x14ac:dyDescent="0.35">
      <c r="A197" s="2" t="s">
        <v>563</v>
      </c>
      <c r="B197" s="2" t="s">
        <v>564</v>
      </c>
      <c r="C197" s="2" t="s">
        <v>565</v>
      </c>
      <c r="D197" s="2" t="s">
        <v>926</v>
      </c>
      <c r="E197" s="2" t="s">
        <v>1189</v>
      </c>
      <c r="F197" s="2">
        <v>952</v>
      </c>
      <c r="G197" s="2" t="s">
        <v>1292</v>
      </c>
    </row>
    <row r="198" spans="1:7" x14ac:dyDescent="0.35">
      <c r="A198" s="2" t="s">
        <v>566</v>
      </c>
      <c r="B198" s="2" t="s">
        <v>567</v>
      </c>
      <c r="C198" s="2" t="s">
        <v>568</v>
      </c>
      <c r="D198" s="2" t="s">
        <v>927</v>
      </c>
      <c r="E198" s="2" t="s">
        <v>1143</v>
      </c>
      <c r="F198" s="2">
        <v>941</v>
      </c>
      <c r="G198" s="2" t="s">
        <v>1263</v>
      </c>
    </row>
    <row r="199" spans="1:7" x14ac:dyDescent="0.35">
      <c r="A199" s="2" t="s">
        <v>569</v>
      </c>
      <c r="B199" s="2" t="s">
        <v>570</v>
      </c>
      <c r="C199" s="2" t="s">
        <v>571</v>
      </c>
      <c r="D199" s="2" t="s">
        <v>928</v>
      </c>
      <c r="E199" s="2" t="s">
        <v>1148</v>
      </c>
      <c r="F199" s="2">
        <v>690</v>
      </c>
      <c r="G199" s="2" t="s">
        <v>1268</v>
      </c>
    </row>
    <row r="200" spans="1:7" x14ac:dyDescent="0.35">
      <c r="A200" s="2" t="s">
        <v>572</v>
      </c>
      <c r="B200" s="2" t="s">
        <v>573</v>
      </c>
      <c r="C200" s="2" t="s">
        <v>574</v>
      </c>
      <c r="D200" s="2" t="s">
        <v>929</v>
      </c>
      <c r="E200" s="2" t="s">
        <v>1153</v>
      </c>
      <c r="F200" s="2">
        <v>694</v>
      </c>
      <c r="G200" s="2" t="s">
        <v>1154</v>
      </c>
    </row>
    <row r="201" spans="1:7" x14ac:dyDescent="0.35">
      <c r="A201" s="2" t="s">
        <v>575</v>
      </c>
      <c r="B201" s="2" t="s">
        <v>576</v>
      </c>
      <c r="C201" s="2" t="s">
        <v>577</v>
      </c>
      <c r="D201" s="2" t="s">
        <v>930</v>
      </c>
      <c r="E201" s="2" t="s">
        <v>1151</v>
      </c>
      <c r="F201" s="2">
        <v>702</v>
      </c>
      <c r="G201" s="2" t="s">
        <v>1271</v>
      </c>
    </row>
    <row r="202" spans="1:7" x14ac:dyDescent="0.35">
      <c r="A202" s="2" t="s">
        <v>578</v>
      </c>
      <c r="B202" s="2" t="s">
        <v>579</v>
      </c>
      <c r="C202" s="2" t="s">
        <v>580</v>
      </c>
      <c r="D202" s="2" t="s">
        <v>931</v>
      </c>
      <c r="E202" s="2" t="s">
        <v>1058</v>
      </c>
      <c r="F202" s="2">
        <v>978</v>
      </c>
      <c r="G202" s="2" t="s">
        <v>1059</v>
      </c>
    </row>
    <row r="203" spans="1:7" x14ac:dyDescent="0.35">
      <c r="A203" s="2" t="s">
        <v>581</v>
      </c>
      <c r="B203" s="2" t="s">
        <v>582</v>
      </c>
      <c r="C203" s="2" t="s">
        <v>583</v>
      </c>
      <c r="D203" s="2" t="s">
        <v>932</v>
      </c>
      <c r="E203" s="2" t="s">
        <v>1058</v>
      </c>
      <c r="F203" s="2">
        <v>978</v>
      </c>
      <c r="G203" s="2" t="s">
        <v>1059</v>
      </c>
    </row>
    <row r="204" spans="1:7" x14ac:dyDescent="0.35">
      <c r="A204" s="2" t="s">
        <v>584</v>
      </c>
      <c r="B204" s="2" t="s">
        <v>585</v>
      </c>
      <c r="C204" s="2" t="s">
        <v>586</v>
      </c>
      <c r="D204" s="2" t="s">
        <v>933</v>
      </c>
      <c r="E204" s="2" t="s">
        <v>1147</v>
      </c>
      <c r="F204" s="2">
        <v>90</v>
      </c>
      <c r="G204" s="2" t="s">
        <v>1267</v>
      </c>
    </row>
    <row r="205" spans="1:7" x14ac:dyDescent="0.35">
      <c r="A205" s="2" t="s">
        <v>587</v>
      </c>
      <c r="B205" s="2" t="s">
        <v>588</v>
      </c>
      <c r="C205" s="2" t="s">
        <v>589</v>
      </c>
      <c r="D205" s="2" t="s">
        <v>934</v>
      </c>
      <c r="E205" s="2" t="s">
        <v>1155</v>
      </c>
      <c r="F205" s="2">
        <v>706</v>
      </c>
      <c r="G205" s="2" t="s">
        <v>1273</v>
      </c>
    </row>
    <row r="206" spans="1:7" x14ac:dyDescent="0.35">
      <c r="A206" s="2" t="s">
        <v>590</v>
      </c>
      <c r="B206" s="2" t="s">
        <v>591</v>
      </c>
      <c r="C206" s="2" t="s">
        <v>592</v>
      </c>
      <c r="D206" s="2" t="s">
        <v>935</v>
      </c>
      <c r="E206" s="2" t="s">
        <v>1191</v>
      </c>
      <c r="F206" s="2">
        <v>710</v>
      </c>
      <c r="G206" s="2" t="s">
        <v>1294</v>
      </c>
    </row>
    <row r="207" spans="1:7" x14ac:dyDescent="0.35">
      <c r="A207" s="2" t="s">
        <v>593</v>
      </c>
      <c r="B207" s="2" t="s">
        <v>594</v>
      </c>
      <c r="C207" s="2" t="s">
        <v>595</v>
      </c>
      <c r="D207" s="2" t="s">
        <v>936</v>
      </c>
    </row>
    <row r="208" spans="1:7" x14ac:dyDescent="0.35">
      <c r="A208" s="2" t="s">
        <v>596</v>
      </c>
      <c r="B208" s="2" t="s">
        <v>597</v>
      </c>
      <c r="C208" s="2" t="s">
        <v>598</v>
      </c>
      <c r="D208" s="2" t="s">
        <v>937</v>
      </c>
      <c r="E208" s="2" t="s">
        <v>1158</v>
      </c>
      <c r="F208" s="2">
        <v>728</v>
      </c>
      <c r="G208" s="2" t="s">
        <v>1274</v>
      </c>
    </row>
    <row r="209" spans="1:7" x14ac:dyDescent="0.35">
      <c r="A209" s="2" t="s">
        <v>599</v>
      </c>
      <c r="B209" s="2" t="s">
        <v>600</v>
      </c>
      <c r="C209" s="2" t="s">
        <v>601</v>
      </c>
      <c r="D209" s="2" t="s">
        <v>938</v>
      </c>
      <c r="E209" s="2" t="s">
        <v>1058</v>
      </c>
      <c r="F209" s="2">
        <v>978</v>
      </c>
      <c r="G209" s="2" t="s">
        <v>1059</v>
      </c>
    </row>
    <row r="210" spans="1:7" x14ac:dyDescent="0.35">
      <c r="A210" s="2" t="s">
        <v>602</v>
      </c>
      <c r="B210" s="2" t="s">
        <v>603</v>
      </c>
      <c r="C210" s="2" t="s">
        <v>604</v>
      </c>
      <c r="D210" s="2" t="s">
        <v>939</v>
      </c>
      <c r="E210" s="2" t="s">
        <v>1105</v>
      </c>
      <c r="F210" s="2">
        <v>144</v>
      </c>
      <c r="G210" s="2" t="s">
        <v>1235</v>
      </c>
    </row>
    <row r="211" spans="1:7" x14ac:dyDescent="0.35">
      <c r="A211" s="2" t="s">
        <v>605</v>
      </c>
      <c r="B211" s="2" t="s">
        <v>606</v>
      </c>
      <c r="C211" s="2" t="s">
        <v>607</v>
      </c>
      <c r="D211" s="2" t="s">
        <v>940</v>
      </c>
      <c r="E211" s="2" t="s">
        <v>1149</v>
      </c>
      <c r="F211" s="2">
        <v>938</v>
      </c>
      <c r="G211" s="2" t="s">
        <v>1269</v>
      </c>
    </row>
    <row r="212" spans="1:7" x14ac:dyDescent="0.35">
      <c r="A212" s="2" t="s">
        <v>608</v>
      </c>
      <c r="B212" s="2" t="s">
        <v>609</v>
      </c>
      <c r="C212" s="2" t="s">
        <v>610</v>
      </c>
      <c r="D212" s="2" t="s">
        <v>941</v>
      </c>
      <c r="E212" s="2" t="s">
        <v>1156</v>
      </c>
      <c r="F212" s="2">
        <v>968</v>
      </c>
      <c r="G212" s="2" t="s">
        <v>1157</v>
      </c>
    </row>
    <row r="213" spans="1:7" x14ac:dyDescent="0.35">
      <c r="A213" s="2" t="s">
        <v>611</v>
      </c>
      <c r="B213" s="2" t="s">
        <v>612</v>
      </c>
      <c r="C213" s="2" t="s">
        <v>613</v>
      </c>
      <c r="D213" s="2" t="s">
        <v>942</v>
      </c>
    </row>
    <row r="214" spans="1:7" x14ac:dyDescent="0.35">
      <c r="A214" s="2" t="s">
        <v>616</v>
      </c>
      <c r="B214" s="2" t="s">
        <v>617</v>
      </c>
      <c r="C214" s="2" t="s">
        <v>618</v>
      </c>
      <c r="D214" s="2" t="s">
        <v>944</v>
      </c>
      <c r="E214" s="2" t="s">
        <v>1150</v>
      </c>
      <c r="F214" s="2">
        <v>752</v>
      </c>
      <c r="G214" s="2" t="s">
        <v>1270</v>
      </c>
    </row>
    <row r="215" spans="1:7" x14ac:dyDescent="0.35">
      <c r="A215" s="2" t="s">
        <v>619</v>
      </c>
      <c r="B215" s="2" t="s">
        <v>620</v>
      </c>
      <c r="C215" s="2" t="s">
        <v>621</v>
      </c>
      <c r="D215" s="2" t="s">
        <v>945</v>
      </c>
      <c r="E215" s="2" t="s">
        <v>1033</v>
      </c>
      <c r="F215" s="2">
        <v>756</v>
      </c>
      <c r="G215" s="2" t="s">
        <v>1034</v>
      </c>
    </row>
    <row r="216" spans="1:7" x14ac:dyDescent="0.35">
      <c r="A216" s="2" t="s">
        <v>727</v>
      </c>
      <c r="B216" s="2" t="s">
        <v>622</v>
      </c>
      <c r="C216" s="2" t="s">
        <v>623</v>
      </c>
      <c r="D216" s="2" t="s">
        <v>946</v>
      </c>
      <c r="E216" s="2" t="s">
        <v>1159</v>
      </c>
      <c r="F216" s="2">
        <v>760</v>
      </c>
      <c r="G216" s="2" t="s">
        <v>1277</v>
      </c>
    </row>
    <row r="217" spans="1:7" x14ac:dyDescent="0.35">
      <c r="A217" s="2" t="s">
        <v>712</v>
      </c>
      <c r="B217" s="2" t="s">
        <v>624</v>
      </c>
      <c r="C217" s="2" t="s">
        <v>625</v>
      </c>
      <c r="D217" s="2" t="s">
        <v>947</v>
      </c>
      <c r="E217" s="2" t="s">
        <v>1170</v>
      </c>
      <c r="F217" s="2">
        <v>901</v>
      </c>
      <c r="G217" s="2" t="s">
        <v>1171</v>
      </c>
    </row>
    <row r="218" spans="1:7" x14ac:dyDescent="0.35">
      <c r="A218" s="2" t="s">
        <v>626</v>
      </c>
      <c r="B218" s="2" t="s">
        <v>627</v>
      </c>
      <c r="C218" s="2" t="s">
        <v>628</v>
      </c>
      <c r="D218" s="2" t="s">
        <v>948</v>
      </c>
      <c r="E218" s="2" t="s">
        <v>1162</v>
      </c>
      <c r="F218" s="2">
        <v>972</v>
      </c>
      <c r="G218" s="2" t="s">
        <v>1280</v>
      </c>
    </row>
    <row r="219" spans="1:7" x14ac:dyDescent="0.35">
      <c r="A219" s="2" t="s">
        <v>711</v>
      </c>
      <c r="B219" s="2" t="s">
        <v>629</v>
      </c>
      <c r="C219" s="2" t="s">
        <v>630</v>
      </c>
      <c r="D219" s="2" t="s">
        <v>949</v>
      </c>
      <c r="E219" s="2" t="s">
        <v>1172</v>
      </c>
      <c r="F219" s="2">
        <v>834</v>
      </c>
      <c r="G219" s="2" t="s">
        <v>1173</v>
      </c>
    </row>
    <row r="220" spans="1:7" x14ac:dyDescent="0.35">
      <c r="A220" s="2" t="s">
        <v>631</v>
      </c>
      <c r="B220" s="2" t="s">
        <v>632</v>
      </c>
      <c r="C220" s="2" t="s">
        <v>633</v>
      </c>
      <c r="D220" s="2" t="s">
        <v>950</v>
      </c>
      <c r="E220" s="2" t="s">
        <v>1161</v>
      </c>
      <c r="F220" s="2">
        <v>764</v>
      </c>
      <c r="G220" s="2" t="s">
        <v>1279</v>
      </c>
    </row>
    <row r="221" spans="1:7" x14ac:dyDescent="0.35">
      <c r="A221" s="2" t="s">
        <v>634</v>
      </c>
      <c r="B221" s="2" t="s">
        <v>635</v>
      </c>
      <c r="C221" s="2" t="s">
        <v>636</v>
      </c>
      <c r="D221" s="2" t="s">
        <v>951</v>
      </c>
      <c r="E221" s="2" t="s">
        <v>1177</v>
      </c>
      <c r="F221" s="2">
        <v>840</v>
      </c>
      <c r="G221" s="2" t="s">
        <v>1178</v>
      </c>
    </row>
    <row r="222" spans="1:7" x14ac:dyDescent="0.35">
      <c r="A222" s="2" t="s">
        <v>637</v>
      </c>
      <c r="B222" s="2" t="s">
        <v>638</v>
      </c>
      <c r="C222" s="2" t="s">
        <v>639</v>
      </c>
      <c r="D222" s="2" t="s">
        <v>952</v>
      </c>
      <c r="E222" s="2" t="s">
        <v>1189</v>
      </c>
      <c r="F222" s="2">
        <v>952</v>
      </c>
      <c r="G222" s="2" t="s">
        <v>1292</v>
      </c>
    </row>
    <row r="223" spans="1:7" x14ac:dyDescent="0.35">
      <c r="A223" s="2" t="s">
        <v>640</v>
      </c>
      <c r="B223" s="2" t="s">
        <v>641</v>
      </c>
      <c r="C223" s="2" t="s">
        <v>642</v>
      </c>
      <c r="D223" s="2" t="s">
        <v>953</v>
      </c>
    </row>
    <row r="224" spans="1:7" x14ac:dyDescent="0.35">
      <c r="A224" s="2" t="s">
        <v>643</v>
      </c>
      <c r="B224" s="2" t="s">
        <v>644</v>
      </c>
      <c r="C224" s="2" t="s">
        <v>645</v>
      </c>
      <c r="D224" s="2" t="s">
        <v>954</v>
      </c>
      <c r="E224" s="2" t="s">
        <v>1166</v>
      </c>
      <c r="F224" s="2">
        <v>776</v>
      </c>
      <c r="G224" s="2" t="s">
        <v>1282</v>
      </c>
    </row>
    <row r="225" spans="1:7" x14ac:dyDescent="0.35">
      <c r="A225" s="2" t="s">
        <v>646</v>
      </c>
      <c r="B225" s="2" t="s">
        <v>647</v>
      </c>
      <c r="C225" s="2" t="s">
        <v>648</v>
      </c>
      <c r="D225" s="2" t="s">
        <v>955</v>
      </c>
      <c r="E225" s="2" t="s">
        <v>1169</v>
      </c>
      <c r="F225" s="2">
        <v>780</v>
      </c>
      <c r="G225" s="2" t="s">
        <v>1283</v>
      </c>
    </row>
    <row r="226" spans="1:7" x14ac:dyDescent="0.35">
      <c r="A226" s="2" t="s">
        <v>649</v>
      </c>
      <c r="B226" s="2" t="s">
        <v>650</v>
      </c>
      <c r="C226" s="2" t="s">
        <v>651</v>
      </c>
      <c r="D226" s="2" t="s">
        <v>956</v>
      </c>
      <c r="E226" s="2" t="s">
        <v>1164</v>
      </c>
      <c r="F226" s="2">
        <v>788</v>
      </c>
      <c r="G226" s="2" t="s">
        <v>1165</v>
      </c>
    </row>
    <row r="227" spans="1:7" x14ac:dyDescent="0.35">
      <c r="A227" s="2" t="s">
        <v>652</v>
      </c>
      <c r="B227" s="2" t="s">
        <v>653</v>
      </c>
      <c r="C227" s="2" t="s">
        <v>654</v>
      </c>
      <c r="D227" s="2" t="s">
        <v>957</v>
      </c>
      <c r="E227" s="2" t="s">
        <v>1167</v>
      </c>
      <c r="F227" s="2">
        <v>949</v>
      </c>
      <c r="G227" s="2" t="s">
        <v>1168</v>
      </c>
    </row>
    <row r="228" spans="1:7" x14ac:dyDescent="0.35">
      <c r="A228" s="2" t="s">
        <v>655</v>
      </c>
      <c r="B228" s="2" t="s">
        <v>656</v>
      </c>
      <c r="C228" s="2" t="s">
        <v>657</v>
      </c>
      <c r="D228" s="2" t="s">
        <v>958</v>
      </c>
      <c r="E228" s="2" t="s">
        <v>1163</v>
      </c>
      <c r="F228" s="2">
        <v>934</v>
      </c>
      <c r="G228" s="2" t="s">
        <v>1281</v>
      </c>
    </row>
    <row r="229" spans="1:7" x14ac:dyDescent="0.35">
      <c r="A229" s="2" t="s">
        <v>658</v>
      </c>
      <c r="B229" s="2" t="s">
        <v>659</v>
      </c>
      <c r="C229" s="2" t="s">
        <v>660</v>
      </c>
      <c r="D229" s="2" t="s">
        <v>959</v>
      </c>
      <c r="E229" s="2" t="s">
        <v>1177</v>
      </c>
      <c r="F229" s="2">
        <v>840</v>
      </c>
      <c r="G229" s="2" t="s">
        <v>1178</v>
      </c>
    </row>
    <row r="230" spans="1:7" x14ac:dyDescent="0.35">
      <c r="A230" s="2" t="s">
        <v>661</v>
      </c>
      <c r="B230" s="2" t="s">
        <v>662</v>
      </c>
      <c r="C230" s="2" t="s">
        <v>663</v>
      </c>
      <c r="D230" s="2" t="s">
        <v>960</v>
      </c>
      <c r="E230" s="2" t="s">
        <v>1284</v>
      </c>
      <c r="F230" s="2">
        <v>0</v>
      </c>
      <c r="G230" s="2" t="s">
        <v>1285</v>
      </c>
    </row>
    <row r="231" spans="1:7" x14ac:dyDescent="0.35">
      <c r="A231" s="2" t="s">
        <v>664</v>
      </c>
      <c r="B231" s="2" t="s">
        <v>665</v>
      </c>
      <c r="C231" s="2" t="s">
        <v>666</v>
      </c>
      <c r="D231" s="2" t="s">
        <v>961</v>
      </c>
      <c r="E231" s="2" t="s">
        <v>1175</v>
      </c>
      <c r="F231" s="2">
        <v>800</v>
      </c>
      <c r="G231" s="2" t="s">
        <v>1176</v>
      </c>
    </row>
    <row r="232" spans="1:7" x14ac:dyDescent="0.35">
      <c r="A232" s="2" t="s">
        <v>667</v>
      </c>
      <c r="B232" s="2" t="s">
        <v>668</v>
      </c>
      <c r="C232" s="2" t="s">
        <v>669</v>
      </c>
      <c r="D232" s="2" t="s">
        <v>962</v>
      </c>
      <c r="E232" s="2" t="s">
        <v>1174</v>
      </c>
      <c r="F232" s="2">
        <v>980</v>
      </c>
      <c r="G232" s="2" t="s">
        <v>1286</v>
      </c>
    </row>
    <row r="233" spans="1:7" x14ac:dyDescent="0.35">
      <c r="A233" s="2" t="s">
        <v>670</v>
      </c>
      <c r="B233" s="2" t="s">
        <v>671</v>
      </c>
      <c r="C233" s="2" t="s">
        <v>672</v>
      </c>
      <c r="D233" s="2" t="s">
        <v>963</v>
      </c>
      <c r="E233" s="2" t="s">
        <v>985</v>
      </c>
      <c r="F233" s="2">
        <v>784</v>
      </c>
      <c r="G233" s="2" t="s">
        <v>986</v>
      </c>
    </row>
    <row r="234" spans="1:7" x14ac:dyDescent="0.35">
      <c r="A234" s="2" t="s">
        <v>673</v>
      </c>
      <c r="B234" s="2" t="s">
        <v>674</v>
      </c>
      <c r="C234" s="2" t="s">
        <v>675</v>
      </c>
      <c r="D234" s="2" t="s">
        <v>964</v>
      </c>
      <c r="E234" s="2" t="s">
        <v>1063</v>
      </c>
      <c r="F234" s="2">
        <v>826</v>
      </c>
      <c r="G234" s="2" t="s">
        <v>1064</v>
      </c>
    </row>
    <row r="235" spans="1:7" x14ac:dyDescent="0.35">
      <c r="A235" s="2" t="s">
        <v>679</v>
      </c>
      <c r="B235" s="2" t="s">
        <v>680</v>
      </c>
      <c r="C235" s="2" t="s">
        <v>681</v>
      </c>
      <c r="D235" s="2" t="s">
        <v>966</v>
      </c>
      <c r="E235" s="2" t="s">
        <v>1179</v>
      </c>
      <c r="F235" s="2">
        <v>858</v>
      </c>
      <c r="G235" s="2" t="s">
        <v>1287</v>
      </c>
    </row>
    <row r="236" spans="1:7" x14ac:dyDescent="0.35">
      <c r="A236" s="2" t="s">
        <v>682</v>
      </c>
      <c r="B236" s="2" t="s">
        <v>683</v>
      </c>
      <c r="C236" s="2" t="s">
        <v>684</v>
      </c>
      <c r="D236" s="2" t="s">
        <v>967</v>
      </c>
      <c r="E236" s="2" t="s">
        <v>1180</v>
      </c>
      <c r="F236" s="2">
        <v>860</v>
      </c>
      <c r="G236" s="2" t="s">
        <v>1288</v>
      </c>
    </row>
    <row r="237" spans="1:7" x14ac:dyDescent="0.35">
      <c r="A237" s="2" t="s">
        <v>685</v>
      </c>
      <c r="B237" s="2" t="s">
        <v>686</v>
      </c>
      <c r="C237" s="2" t="s">
        <v>687</v>
      </c>
      <c r="D237" s="2" t="s">
        <v>968</v>
      </c>
      <c r="E237" s="2" t="s">
        <v>1183</v>
      </c>
      <c r="F237" s="2">
        <v>548</v>
      </c>
      <c r="G237" s="2" t="s">
        <v>1291</v>
      </c>
    </row>
    <row r="238" spans="1:7" x14ac:dyDescent="0.35">
      <c r="A238" s="2" t="s">
        <v>721</v>
      </c>
      <c r="B238" s="2" t="s">
        <v>280</v>
      </c>
      <c r="C238" s="2" t="s">
        <v>281</v>
      </c>
      <c r="D238" s="2" t="s">
        <v>829</v>
      </c>
      <c r="E238" s="2" t="s">
        <v>1058</v>
      </c>
      <c r="F238" s="2">
        <v>978</v>
      </c>
      <c r="G238" s="2" t="s">
        <v>1059</v>
      </c>
    </row>
    <row r="239" spans="1:7" x14ac:dyDescent="0.35">
      <c r="A239" s="2" t="s">
        <v>728</v>
      </c>
      <c r="B239" s="2" t="s">
        <v>688</v>
      </c>
      <c r="C239" s="2" t="s">
        <v>689</v>
      </c>
      <c r="D239" s="2" t="s">
        <v>969</v>
      </c>
      <c r="E239" s="2" t="s">
        <v>1181</v>
      </c>
      <c r="F239" s="2">
        <v>937</v>
      </c>
      <c r="G239" s="2" t="s">
        <v>1289</v>
      </c>
    </row>
    <row r="240" spans="1:7" x14ac:dyDescent="0.35">
      <c r="A240" s="2" t="s">
        <v>690</v>
      </c>
      <c r="B240" s="2" t="s">
        <v>691</v>
      </c>
      <c r="C240" s="2" t="s">
        <v>692</v>
      </c>
      <c r="D240" s="2" t="s">
        <v>970</v>
      </c>
      <c r="E240" s="2" t="s">
        <v>1182</v>
      </c>
      <c r="F240" s="2">
        <v>704</v>
      </c>
      <c r="G240" s="2" t="s">
        <v>1290</v>
      </c>
    </row>
    <row r="241" spans="1:7" x14ac:dyDescent="0.35">
      <c r="A241" s="2" t="s">
        <v>693</v>
      </c>
      <c r="B241" s="2" t="s">
        <v>694</v>
      </c>
      <c r="C241" s="2" t="s">
        <v>695</v>
      </c>
      <c r="D241" s="2" t="s">
        <v>971</v>
      </c>
      <c r="E241" s="2" t="s">
        <v>1177</v>
      </c>
      <c r="F241" s="2">
        <v>840</v>
      </c>
      <c r="G241" s="2" t="s">
        <v>1178</v>
      </c>
    </row>
    <row r="242" spans="1:7" x14ac:dyDescent="0.35">
      <c r="A242" s="2" t="s">
        <v>696</v>
      </c>
      <c r="B242" s="2" t="s">
        <v>697</v>
      </c>
      <c r="C242" s="2" t="s">
        <v>698</v>
      </c>
      <c r="D242" s="2" t="s">
        <v>972</v>
      </c>
    </row>
    <row r="243" spans="1:7" x14ac:dyDescent="0.35">
      <c r="A243" s="2" t="s">
        <v>699</v>
      </c>
      <c r="B243" s="2" t="s">
        <v>700</v>
      </c>
      <c r="C243" s="2" t="s">
        <v>701</v>
      </c>
      <c r="D243" s="2" t="s">
        <v>973</v>
      </c>
    </row>
    <row r="244" spans="1:7" x14ac:dyDescent="0.35">
      <c r="A244" s="2" t="s">
        <v>702</v>
      </c>
      <c r="B244" s="2" t="s">
        <v>703</v>
      </c>
      <c r="C244" s="2" t="s">
        <v>704</v>
      </c>
      <c r="D244" s="2" t="s">
        <v>974</v>
      </c>
      <c r="E244" s="2" t="s">
        <v>1190</v>
      </c>
      <c r="F244" s="2">
        <v>886</v>
      </c>
      <c r="G244" s="2" t="s">
        <v>1293</v>
      </c>
    </row>
    <row r="245" spans="1:7" x14ac:dyDescent="0.35">
      <c r="A245" s="2" t="s">
        <v>705</v>
      </c>
      <c r="B245" s="2" t="s">
        <v>706</v>
      </c>
      <c r="C245" s="2" t="s">
        <v>707</v>
      </c>
      <c r="D245" s="2" t="s">
        <v>975</v>
      </c>
      <c r="E245" s="2" t="s">
        <v>1192</v>
      </c>
      <c r="F245" s="2">
        <v>967</v>
      </c>
      <c r="G245" s="2" t="s">
        <v>1295</v>
      </c>
    </row>
    <row r="246" spans="1:7" x14ac:dyDescent="0.35">
      <c r="A246" s="2" t="s">
        <v>708</v>
      </c>
      <c r="B246" s="2" t="s">
        <v>709</v>
      </c>
      <c r="C246" s="2" t="s">
        <v>710</v>
      </c>
      <c r="D246" s="2" t="s">
        <v>976</v>
      </c>
      <c r="E246" s="2" t="s">
        <v>1177</v>
      </c>
      <c r="F246" s="2">
        <v>840</v>
      </c>
      <c r="G246" s="2" t="s">
        <v>1178</v>
      </c>
    </row>
  </sheetData>
  <sheetProtection algorithmName="SHA-512" hashValue="GI+NNhGKEHkte4IkXhCGZgSXHBZ/Gk/4iNQ8o386Fufc7tJGrHBex9JhrLIFjyfbUKEISU5IjV1rc3f+BOlIsg==" saltValue="mtZWz0AHtLofGnlF0O8/f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96772A7F-1463-462F-B080-D5934FA28E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EITI International Secretariat</dc:creator>
  <cp:lastModifiedBy>Hugo Paret</cp:lastModifiedBy>
  <cp:lastPrinted>2018-09-11T11:28:24Z</cp:lastPrinted>
  <dcterms:created xsi:type="dcterms:W3CDTF">2018-04-20T09:16:43Z</dcterms:created>
  <dcterms:modified xsi:type="dcterms:W3CDTF">2021-03-08T12:38:14Z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