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etherlands/"/>
    </mc:Choice>
  </mc:AlternateContent>
  <xr:revisionPtr revIDLastSave="430" documentId="8_{4EB76E93-5853-4C4F-80B3-1545237E5ECD}" xr6:coauthVersionLast="47" xr6:coauthVersionMax="47" xr10:uidLastSave="{C217A62E-9F56-42F8-973C-9EDD74A8ABB8}"/>
  <bookViews>
    <workbookView xWindow="28680" yWindow="-120" windowWidth="29040" windowHeight="17520" firstSheet="2"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s>
  <definedNames>
    <definedName name="a">[1]!Table3_Reporting_options[List]</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2" l="1"/>
  <c r="J495" i="11"/>
  <c r="J35" i="4"/>
  <c r="J37" i="4"/>
  <c r="B32" i="4"/>
  <c r="C32" i="4"/>
  <c r="D32" i="4"/>
  <c r="E32" i="4"/>
  <c r="D114" i="8" l="1"/>
  <c r="B75" i="8" l="1"/>
  <c r="B73" i="8"/>
  <c r="B65" i="8"/>
  <c r="B63" i="8"/>
  <c r="B492" i="11" l="1"/>
  <c r="B469" i="11"/>
  <c r="B443" i="11"/>
  <c r="B444" i="11"/>
  <c r="B445" i="11"/>
  <c r="B421" i="11"/>
  <c r="B422" i="11"/>
  <c r="B423" i="11"/>
  <c r="B424" i="11"/>
  <c r="B425" i="11"/>
  <c r="B426" i="11"/>
  <c r="B427" i="11"/>
  <c r="B428" i="11"/>
  <c r="B429" i="11"/>
  <c r="B430" i="11"/>
  <c r="B431" i="11"/>
  <c r="B432" i="11"/>
  <c r="B433" i="11"/>
  <c r="B434" i="11"/>
  <c r="B435" i="11"/>
  <c r="B436" i="11"/>
  <c r="B437" i="11"/>
  <c r="B438" i="11"/>
  <c r="B439" i="11"/>
  <c r="B440" i="11"/>
  <c r="B441" i="11"/>
  <c r="B391" i="11"/>
  <c r="B392" i="11"/>
  <c r="B393" i="11"/>
  <c r="B394" i="11"/>
  <c r="B395" i="11"/>
  <c r="B396" i="11"/>
  <c r="B397" i="11"/>
  <c r="B398" i="11"/>
  <c r="B399" i="11"/>
  <c r="B400" i="11"/>
  <c r="B401" i="11"/>
  <c r="B402" i="11"/>
  <c r="B403" i="11"/>
  <c r="B404" i="11"/>
  <c r="B405" i="11"/>
  <c r="B386" i="11"/>
  <c r="B387" i="11"/>
  <c r="B388" i="11"/>
  <c r="B389" i="11"/>
  <c r="B390" i="11"/>
  <c r="B406" i="11"/>
  <c r="B407" i="11"/>
  <c r="B408" i="11"/>
  <c r="B409" i="11"/>
  <c r="B410" i="11"/>
  <c r="B411" i="11"/>
  <c r="B412" i="11"/>
  <c r="B413" i="11"/>
  <c r="B414" i="11"/>
  <c r="B415" i="11"/>
  <c r="B416" i="11"/>
  <c r="B417" i="11"/>
  <c r="B418" i="11"/>
  <c r="B419" i="11"/>
  <c r="B370" i="11"/>
  <c r="B371" i="11"/>
  <c r="B372" i="11"/>
  <c r="B373" i="11"/>
  <c r="B374" i="11"/>
  <c r="B375" i="11"/>
  <c r="B376" i="11"/>
  <c r="B377" i="11"/>
  <c r="B378" i="11"/>
  <c r="B379" i="11"/>
  <c r="B380" i="11"/>
  <c r="B381" i="11"/>
  <c r="B382" i="11"/>
  <c r="B383" i="11"/>
  <c r="B384" i="11"/>
  <c r="B355" i="11"/>
  <c r="B356" i="11"/>
  <c r="B357" i="11"/>
  <c r="B358" i="11"/>
  <c r="B359" i="11"/>
  <c r="B360" i="11"/>
  <c r="B361" i="11"/>
  <c r="B362" i="11"/>
  <c r="B363" i="11"/>
  <c r="B364" i="11"/>
  <c r="B365" i="11"/>
  <c r="B366" i="11"/>
  <c r="B367" i="11"/>
  <c r="B368" i="11"/>
  <c r="B353" i="11"/>
  <c r="B339" i="11"/>
  <c r="B340" i="11"/>
  <c r="B341" i="11"/>
  <c r="B342" i="11"/>
  <c r="B343" i="11"/>
  <c r="B344" i="11"/>
  <c r="B345" i="11"/>
  <c r="B313" i="11"/>
  <c r="B314" i="11"/>
  <c r="B315" i="11"/>
  <c r="B316" i="11"/>
  <c r="B317" i="11"/>
  <c r="B318" i="11"/>
  <c r="B319" i="11"/>
  <c r="B320" i="11"/>
  <c r="B321" i="11"/>
  <c r="B322" i="11"/>
  <c r="B323" i="11"/>
  <c r="B324" i="11"/>
  <c r="B325" i="11"/>
  <c r="B307" i="11"/>
  <c r="B308" i="11"/>
  <c r="B309" i="11"/>
  <c r="B291" i="11"/>
  <c r="B290" i="11"/>
  <c r="B292" i="11"/>
  <c r="B270" i="11"/>
  <c r="B271" i="11"/>
  <c r="B272" i="11"/>
  <c r="B273" i="11"/>
  <c r="B274" i="11"/>
  <c r="B275" i="11"/>
  <c r="B276" i="11"/>
  <c r="B277" i="11"/>
  <c r="B278" i="11"/>
  <c r="B279" i="11"/>
  <c r="B280" i="11"/>
  <c r="B281" i="11"/>
  <c r="B282" i="11"/>
  <c r="B283"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183" i="11"/>
  <c r="B84" i="11"/>
  <c r="B85" i="11"/>
  <c r="B86" i="11"/>
  <c r="B87" i="11"/>
  <c r="B88" i="11"/>
  <c r="B89" i="11"/>
  <c r="B90" i="11"/>
  <c r="B91" i="11"/>
  <c r="B92" i="11"/>
  <c r="B93" i="11"/>
  <c r="B94" i="11"/>
  <c r="B95" i="11"/>
  <c r="B96" i="11"/>
  <c r="B97" i="11"/>
  <c r="B98" i="11"/>
  <c r="B99" i="11"/>
  <c r="B100" i="11"/>
  <c r="B101" i="11"/>
  <c r="B102" i="11"/>
  <c r="B103" i="11"/>
  <c r="B104" i="11"/>
  <c r="B28" i="4"/>
  <c r="C28" i="4"/>
  <c r="D28" i="4"/>
  <c r="E28" i="4"/>
  <c r="B293" i="11" l="1"/>
  <c r="B294" i="11"/>
  <c r="B295" i="11"/>
  <c r="B296" i="11"/>
  <c r="B297" i="11"/>
  <c r="B298" i="11"/>
  <c r="B299" i="11"/>
  <c r="B300" i="11"/>
  <c r="B301" i="11"/>
  <c r="B302" i="11"/>
  <c r="B303" i="11"/>
  <c r="B304" i="11"/>
  <c r="B305" i="11"/>
  <c r="B306" i="11"/>
  <c r="B310" i="11"/>
  <c r="B311" i="11"/>
  <c r="B312" i="11"/>
  <c r="B326" i="11"/>
  <c r="B327" i="11"/>
  <c r="B328" i="11"/>
  <c r="B329" i="11"/>
  <c r="B330" i="11"/>
  <c r="B331" i="11"/>
  <c r="B332" i="11"/>
  <c r="B333" i="11"/>
  <c r="B334" i="11"/>
  <c r="B335" i="11"/>
  <c r="B336" i="11"/>
  <c r="B337" i="11"/>
  <c r="B338" i="11"/>
  <c r="B346" i="11"/>
  <c r="B347" i="11"/>
  <c r="B348" i="11"/>
  <c r="B349" i="11"/>
  <c r="B350" i="11"/>
  <c r="B351" i="11"/>
  <c r="B352" i="11"/>
  <c r="B354" i="11"/>
  <c r="B369" i="11"/>
  <c r="B385" i="11"/>
  <c r="B420" i="11"/>
  <c r="B442" i="11"/>
  <c r="B446" i="11"/>
  <c r="B447" i="11"/>
  <c r="B181" i="11"/>
  <c r="B450" i="11"/>
  <c r="B451" i="11"/>
  <c r="B452" i="11"/>
  <c r="B448" i="11"/>
  <c r="B449" i="11"/>
  <c r="B453" i="11"/>
  <c r="B454" i="11"/>
  <c r="B455" i="11"/>
  <c r="B456" i="11"/>
  <c r="B457" i="11"/>
  <c r="B458" i="11"/>
  <c r="B459" i="11"/>
  <c r="B460" i="11"/>
  <c r="B461" i="11"/>
  <c r="B462" i="11"/>
  <c r="B463" i="11"/>
  <c r="B464" i="11"/>
  <c r="B465" i="11"/>
  <c r="B466" i="11"/>
  <c r="B467" i="11"/>
  <c r="B468" i="11"/>
  <c r="B470" i="11"/>
  <c r="B471" i="11"/>
  <c r="B472" i="11"/>
  <c r="B473" i="11"/>
  <c r="B474" i="11"/>
  <c r="B475" i="11"/>
  <c r="B476" i="11"/>
  <c r="B477" i="11"/>
  <c r="B478" i="11"/>
  <c r="B479" i="11"/>
  <c r="B480" i="11"/>
  <c r="B481" i="11"/>
  <c r="B482" i="11"/>
  <c r="B483" i="11"/>
  <c r="B484" i="11"/>
  <c r="B485" i="11"/>
  <c r="B486" i="11"/>
  <c r="B487" i="11"/>
  <c r="B488" i="11"/>
  <c r="B489" i="11"/>
  <c r="B490" i="11"/>
  <c r="B491" i="11"/>
  <c r="B287" i="11"/>
  <c r="B288" i="11"/>
  <c r="B289" i="11"/>
  <c r="B493" i="11"/>
  <c r="B200" i="11"/>
  <c r="B201" i="11"/>
  <c r="B202" i="11"/>
  <c r="B203" i="11"/>
  <c r="B204" i="11"/>
  <c r="B205" i="11"/>
  <c r="B206" i="11"/>
  <c r="B207" i="11"/>
  <c r="B208" i="11"/>
  <c r="B209" i="11"/>
  <c r="B210" i="11"/>
  <c r="B211" i="11"/>
  <c r="B212" i="11"/>
  <c r="B213" i="11"/>
  <c r="B214" i="11"/>
  <c r="B215" i="11"/>
  <c r="B216" i="11"/>
  <c r="B217" i="11"/>
  <c r="B218" i="11"/>
  <c r="B257" i="11"/>
  <c r="B258" i="11"/>
  <c r="B259" i="11"/>
  <c r="B260" i="11"/>
  <c r="B261" i="11"/>
  <c r="B262" i="11"/>
  <c r="B263" i="11"/>
  <c r="B26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2" i="11"/>
  <c r="B184" i="11"/>
  <c r="B185" i="11"/>
  <c r="B186" i="11"/>
  <c r="B187" i="11"/>
  <c r="B188" i="11"/>
  <c r="B189" i="11"/>
  <c r="B190" i="11"/>
  <c r="B191" i="11"/>
  <c r="B192" i="11"/>
  <c r="B193" i="11"/>
  <c r="B194" i="11"/>
  <c r="B195" i="11"/>
  <c r="B196" i="11"/>
  <c r="B197" i="11"/>
  <c r="B198" i="11"/>
  <c r="B199" i="11"/>
  <c r="B265" i="11"/>
  <c r="B266" i="11"/>
  <c r="B267" i="11"/>
  <c r="B268" i="11"/>
  <c r="B269" i="11"/>
  <c r="B284" i="11"/>
  <c r="B285" i="11"/>
  <c r="E16" i="12"/>
  <c r="I24" i="12" l="1"/>
  <c r="I25" i="12"/>
  <c r="I26" i="12"/>
  <c r="I28" i="12"/>
  <c r="I29" i="12"/>
  <c r="I31" i="12"/>
  <c r="L29" i="12" s="1"/>
  <c r="I33" i="12"/>
  <c r="I37" i="12"/>
  <c r="I38" i="12"/>
  <c r="I39" i="12"/>
  <c r="I40" i="12"/>
  <c r="I41" i="12"/>
  <c r="I42" i="12"/>
  <c r="I43" i="12"/>
  <c r="I44" i="12"/>
  <c r="I30" i="12"/>
  <c r="I36" i="12"/>
  <c r="I34" i="12"/>
  <c r="I35" i="12"/>
  <c r="I27" i="12"/>
  <c r="I32" i="12"/>
  <c r="J497" i="11" l="1"/>
  <c r="D82" i="8" s="1"/>
  <c r="H497" i="11" l="1"/>
  <c r="I37" i="4"/>
  <c r="B92" i="8" l="1"/>
  <c r="B94" i="8"/>
  <c r="E54" i="9" l="1"/>
  <c r="E55" i="9"/>
  <c r="E53" i="9"/>
  <c r="E56" i="9"/>
  <c r="E15" i="12" l="1"/>
  <c r="B286" i="11"/>
  <c r="N4" i="4"/>
  <c r="E16" i="9"/>
  <c r="E15" i="9"/>
  <c r="E17" i="9"/>
  <c r="B110" i="8"/>
  <c r="J50" i="4"/>
  <c r="E31" i="4"/>
  <c r="D23" i="4"/>
  <c r="E24" i="4"/>
  <c r="D24" i="4"/>
  <c r="C24" i="4"/>
  <c r="B24" i="4"/>
  <c r="E23" i="4"/>
  <c r="C23" i="4"/>
  <c r="B23" i="4"/>
  <c r="E22" i="4"/>
  <c r="D22" i="4"/>
  <c r="C22" i="4"/>
  <c r="B22" i="4"/>
  <c r="C25" i="4"/>
  <c r="C26" i="4"/>
  <c r="C27" i="4"/>
  <c r="C29" i="4"/>
  <c r="C30" i="4"/>
  <c r="C31" i="4"/>
  <c r="C33" i="4"/>
  <c r="D25" i="4"/>
  <c r="D26" i="4"/>
  <c r="D27" i="4"/>
  <c r="D29" i="4"/>
  <c r="D30" i="4"/>
  <c r="D31" i="4"/>
  <c r="D33" i="4"/>
  <c r="E25" i="4"/>
  <c r="E26" i="4"/>
  <c r="E27" i="4"/>
  <c r="E29" i="4"/>
  <c r="E30" i="4"/>
  <c r="E33" i="4"/>
  <c r="B25" i="4"/>
  <c r="B26" i="4"/>
  <c r="B27" i="4"/>
  <c r="B29" i="4"/>
  <c r="B30" i="4"/>
  <c r="B31" i="4"/>
  <c r="B33"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<sst xmlns="http://schemas.openxmlformats.org/spreadsheetml/2006/main" count="7384" uniqueCount="2641">
  <si>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</si>
  <si>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</si>
  <si>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</si>
  <si>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</si>
  <si>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</si>
  <si>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</si>
  <si>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</si>
  <si>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</si>
  <si>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</si>
  <si>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</si>
  <si>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</si>
  <si>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</si>
  <si>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</si>
  <si>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</si>
  <si>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</si>
  <si>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</si>
  <si>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</si>
  <si>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</si>
  <si>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</si>
  <si>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</si>
  <si>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</si>
  <si>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</si>
  <si>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</si>
  <si>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</si>
  <si>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</si>
  <si>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</si>
  <si>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</si>
  <si>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</si>
  <si>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</si>
  <si>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</si>
  <si>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</si>
  <si>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</si>
  <si>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</si>
  <si>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</si>
  <si>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</si>
  <si>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</si>
  <si>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</si>
  <si>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</si>
  <si>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</si>
  <si>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</si>
  <si>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</si>
  <si>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</si>
  <si>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</si>
  <si>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</si>
  <si>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</si>
  <si>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</si>
  <si>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</si>
  <si>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</si>
  <si>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</si>
  <si>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</si>
  <si>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</si>
  <si>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</si>
  <si>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Netherlands</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</si>
  <si>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</si>
  <si>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</si>
  <si>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</si>
  <si>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</si>
  <si>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</si>
  <si>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</si>
  <si>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</si>
  <si>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</si>
  <si>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</si>
  <si>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</si>
  <si>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</si>
  <si>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</si>
  <si>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</si>
  <si>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https://www.eiti.nl/documenten/2024/05/21/nl-eiti-reconciliatierapport-2023</t>
  </si>
  <si>
    <t>primary source is data portal NL-EITI on website</t>
  </si>
  <si>
    <t>Does the government systematically disclose EITI data at a single location?</t>
  </si>
  <si>
    <t>see URL EITI Report</t>
  </si>
  <si>
    <t>Publication date of the EITI data</t>
  </si>
  <si>
    <t>Website link (URL) to EITI data</t>
  </si>
  <si>
    <t>https://dataportaal.eiti.nl/?language=en</t>
  </si>
  <si>
    <t>Are there other files of relevance?</t>
  </si>
  <si>
    <t>Annual Report 2023 Natural Resources and Geothermal Energy in the Netherlands</t>
  </si>
  <si>
    <t>Date that other file was made public</t>
  </si>
  <si>
    <t>see also oil and gas data portal: https://www.nlog.nl/datacenter/?lang=en (production data and licences), see also mijnbouwvergunningen.nl (Dutch, about licences).</t>
  </si>
  <si>
    <t>URL</t>
  </si>
  <si>
    <t>https://www.nlog.nl/media/3298</t>
  </si>
  <si>
    <r>
      <t>EITI Requirement 7.2</t>
    </r>
    <r>
      <rPr>
        <b/>
        <sz val="11"/>
        <rFont val="Franklin Gothic Book"/>
        <family val="2"/>
      </rPr>
      <t>: Data accessibility and open data</t>
    </r>
  </si>
  <si>
    <t>Does the government have an open data policy?</t>
  </si>
  <si>
    <t>Yes, systematically disclosed</t>
  </si>
  <si>
    <t>digitaleoverheid.nl ,  data.overheid.nl</t>
  </si>
  <si>
    <t>Data coverage / scope</t>
  </si>
  <si>
    <t>Open data portal / files</t>
  </si>
  <si>
    <t>https://data.overheid.nl/en/ondersteuning/open-data/beleid</t>
  </si>
  <si>
    <t>Sector coverage</t>
  </si>
  <si>
    <t>Oil</t>
  </si>
  <si>
    <t>Gas</t>
  </si>
  <si>
    <t>Mining (incl. Quarrying)</t>
  </si>
  <si>
    <t>Other, non-upstream sectors</t>
  </si>
  <si>
    <t>No</t>
  </si>
  <si>
    <t>If yes, please specify name (insert new rows if multiple)</t>
  </si>
  <si>
    <t>Number of reporting government entities (incl SOEs if recipient)</t>
  </si>
  <si>
    <t>Changed from 2 to 3</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</si>
  <si>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</si>
  <si>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</si>
  <si>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EUR</t>
  </si>
  <si>
    <t xml:space="preserve">Exchange rate used: 1 USD = </t>
  </si>
  <si>
    <t>Average exchange rate 2023. Found at https://www.valutafx.com/history/eur-usd-2023.</t>
  </si>
  <si>
    <t>Exchange rate source (URL,…)</t>
  </si>
  <si>
    <t>https://www.xe.com/currencyconverter/convert/?Amount=1&amp;From=EUR&amp;To=USD</t>
  </si>
  <si>
    <r>
      <t>EITI Requirement 4.7</t>
    </r>
    <r>
      <rPr>
        <b/>
        <sz val="11"/>
        <rFont val="Franklin Gothic Book"/>
        <family val="2"/>
      </rPr>
      <t>: Disaggregation</t>
    </r>
  </si>
  <si>
    <t>… by revenue stream</t>
  </si>
  <si>
    <t>… by government agency</t>
  </si>
  <si>
    <t>… by company</t>
  </si>
  <si>
    <t>… by project</t>
  </si>
  <si>
    <t>Partially</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</si>
  <si>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</si>
  <si>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</si>
  <si>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</si>
  <si>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</si>
  <si>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</si>
  <si>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</si>
  <si>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</si>
  <si>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</si>
  <si>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</si>
  <si>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Jelle Bezemer</t>
  </si>
  <si>
    <t>Organisation</t>
  </si>
  <si>
    <t>RVO - Rijksdienst voor Ondernemend Nederland - Netherlands Enterprise Agency</t>
  </si>
  <si>
    <t>Email address</t>
  </si>
  <si>
    <t>jelle.bezemer@rvo.nl</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</si>
  <si>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</si>
  <si>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</si>
  <si>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</si>
  <si>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</si>
  <si>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</si>
  <si>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</si>
  <si>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</si>
  <si>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</si>
  <si>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</si>
  <si>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</si>
  <si>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</si>
  <si>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</si>
  <si>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</si>
  <si>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</si>
  <si>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</si>
  <si>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</si>
  <si>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https://www.nlog.nl/en/legislation, www.mijnbouwvergunningen.nl and https://www.officielebekendmakingen.nl/</t>
  </si>
  <si>
    <t>Overview of government agencies' roles?</t>
  </si>
  <si>
    <t>www.mijnbouwvergunningen.nl</t>
  </si>
  <si>
    <t>Mineral and petroleum rights' regime?</t>
  </si>
  <si>
    <t>www.nlog.nl/vergunningen and https://www.nlog.nl/en/procedures-licences</t>
  </si>
  <si>
    <t>Fiscal regime?</t>
  </si>
  <si>
    <t>Ondernemers (belastingdienst.nl)</t>
  </si>
  <si>
    <r>
      <t>EITI Requirement 2.2</t>
    </r>
    <r>
      <rPr>
        <b/>
        <sz val="11"/>
        <rFont val="Franklin Gothic Book"/>
        <family val="2"/>
      </rPr>
      <t>: Contract and license allocations</t>
    </r>
  </si>
  <si>
    <t>the award process(es)?</t>
  </si>
  <si>
    <t>https://www.nlog.nl/en/administrative-procedures and www.mijnbouwvergunningen.nl</t>
  </si>
  <si>
    <t>and the technical and financial criteria used?</t>
  </si>
  <si>
    <t>https://www.nlog.nl/sites/default/files/opzet_eisen_operators_web_1_uk.pdf</t>
  </si>
  <si>
    <t>the transfer process(es)?</t>
  </si>
  <si>
    <t>https://www.nlog.nl/en/transfer-licences</t>
  </si>
  <si>
    <t>bidding rounds/process(es)?</t>
  </si>
  <si>
    <t>Administrative procedures | NLOG</t>
  </si>
  <si>
    <t>no bidding round, see administrative procedures</t>
  </si>
  <si>
    <t>No. of license awards and transfers for the covered year</t>
  </si>
  <si>
    <t>Datacenter | NLOG</t>
  </si>
  <si>
    <t>Datacenter | NLOG (Dutch version)</t>
  </si>
  <si>
    <r>
      <t xml:space="preserve">EITI Requirement 2.3: </t>
    </r>
    <r>
      <rPr>
        <b/>
        <sz val="11"/>
        <rFont val="Franklin Gothic Book"/>
        <family val="2"/>
      </rPr>
      <t>Register of licenses</t>
    </r>
  </si>
  <si>
    <t>License register for mining sector</t>
  </si>
  <si>
    <t>License register for petroleum sector</t>
  </si>
  <si>
    <t>see also mijnbouwvergunningen.nl</t>
  </si>
  <si>
    <t>License register for other sector(s) - add rows if several</t>
  </si>
  <si>
    <r>
      <t>EITI Requirement 2.4</t>
    </r>
    <r>
      <rPr>
        <b/>
        <sz val="11"/>
        <rFont val="Franklin Gothic Book"/>
        <family val="2"/>
      </rPr>
      <t>: Contract disclosure</t>
    </r>
  </si>
  <si>
    <t>Government policy on contract disclosure</t>
  </si>
  <si>
    <t>Legislation | NLOG</t>
  </si>
  <si>
    <t>Are contracts or full license texts disclosed?</t>
  </si>
  <si>
    <t>www.officielebekendmakingen.nl</t>
  </si>
  <si>
    <t>Contract register for mining sector</t>
  </si>
  <si>
    <t>see also: https://www.nlog.nl/datacenter/lic-overview?lang=en</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</si>
  <si>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</si>
  <si>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</si>
  <si>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</si>
  <si>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</si>
  <si>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</si>
  <si>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Who has access to UBO data? | KVK</t>
  </si>
  <si>
    <t>UBO register in no longer accesible to the public (only specified organisations listed in Financial Supervision Act).</t>
  </si>
  <si>
    <t>Beneficial ownership registry</t>
  </si>
  <si>
    <t>https://dataportaal.eiti.nl/?topic=ubo&amp;language=en</t>
  </si>
  <si>
    <r>
      <t>EITI Requirement 2.6</t>
    </r>
    <r>
      <rPr>
        <b/>
        <sz val="11"/>
        <rFont val="Franklin Gothic Book"/>
        <family val="2"/>
      </rPr>
      <t>: State participation</t>
    </r>
  </si>
  <si>
    <t>Does the government report how it participates in the extractive sector?</t>
  </si>
  <si>
    <t>Yes, through EITI reporting</t>
  </si>
  <si>
    <t>References to state-owned enterprises portals or company website(s), for example as stated in the Report (Add rows if several SOEs)</t>
  </si>
  <si>
    <t>EBN: Energie Beheer Nederland - Energising the transition</t>
  </si>
  <si>
    <t>References to state-owned enterprises or company Audited Financial Statement (Add rows if several SOEs)</t>
  </si>
  <si>
    <t>Annual Report 2023 - EBN</t>
  </si>
  <si>
    <r>
      <t>EITI Requirement 3.1</t>
    </r>
    <r>
      <rPr>
        <b/>
        <sz val="11"/>
        <rFont val="Franklin Gothic Book"/>
        <family val="2"/>
      </rPr>
      <t>: Exploration</t>
    </r>
  </si>
  <si>
    <t>Overview of the extractive industries, including any significant exploration activities</t>
  </si>
  <si>
    <t>Activities | NLOG</t>
  </si>
  <si>
    <r>
      <t>EITI Requirement 3.2</t>
    </r>
    <r>
      <rPr>
        <b/>
        <sz val="11"/>
        <rFont val="Franklin Gothic Book"/>
        <family val="2"/>
      </rPr>
      <t>: Production by commodity</t>
    </r>
  </si>
  <si>
    <t>(Harmonised System Codes)</t>
  </si>
  <si>
    <t>Disclosure of production volumes</t>
  </si>
  <si>
    <t>https://dataportaal.eiti.nl/?topic=economy&amp;language=en</t>
  </si>
  <si>
    <t>Disclosure of production values</t>
  </si>
  <si>
    <t>Crude oil (2709), volume</t>
  </si>
  <si>
    <t>Tonnes</t>
  </si>
  <si>
    <t>405 million kilo =405000 tonnes</t>
  </si>
  <si>
    <t>0.3 billion euro = 300,000,000 EUR</t>
  </si>
  <si>
    <t>Natural gas (2711), volume</t>
  </si>
  <si>
    <t>Sm3 o.e.</t>
  </si>
  <si>
    <t>11 billion m3 = 11,004,575 Sm3 o.e.</t>
  </si>
  <si>
    <t>16 billion euro = 16,000,000,000 EUR</t>
  </si>
  <si>
    <t>Salt and pure sodium chloride (2501), volume</t>
  </si>
  <si>
    <t>4883 million kilo = 4883000 tonnes</t>
  </si>
  <si>
    <t>Salt and pure sodium chloride (2501), value</t>
  </si>
  <si>
    <t>54 million euro</t>
  </si>
  <si>
    <r>
      <t>EITI Requirement 3.3</t>
    </r>
    <r>
      <rPr>
        <b/>
        <sz val="11"/>
        <rFont val="Franklin Gothic Book"/>
        <family val="2"/>
      </rPr>
      <t>: Exports</t>
    </r>
  </si>
  <si>
    <t>Disclosure of export volumes</t>
  </si>
  <si>
    <t>Disclosure of export values</t>
  </si>
  <si>
    <t>Sm3</t>
  </si>
  <si>
    <t>29672000 tonnes = 35323809.524 sm3</t>
  </si>
  <si>
    <t>35 billion m3 = 35014555.240 sm3 o.e.</t>
  </si>
  <si>
    <t>35 billion euro = 35,000,000,000 EUR</t>
  </si>
  <si>
    <r>
      <t>EITI Requirement 4.1</t>
    </r>
    <r>
      <rPr>
        <b/>
        <sz val="11"/>
        <rFont val="Franklin Gothic Book"/>
        <family val="2"/>
      </rPr>
      <t>: Comprehensiveness</t>
    </r>
  </si>
  <si>
    <t>Does the government fully disclose extractive sector revenues by revenue stream?</t>
  </si>
  <si>
    <t>Dataportaal EITI-NL</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</si>
  <si>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</si>
  <si>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</si>
  <si>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</si>
  <si>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</si>
  <si>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</si>
  <si>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Government in-kind revenues are managed by the SoE (EBN) which operates like a private company. The government collects the revenues through dividends.</t>
  </si>
  <si>
    <t>If yes, what was the volume received?</t>
  </si>
  <si>
    <t>not available at this moment</t>
  </si>
  <si>
    <t>Add commodities here, volume</t>
  </si>
  <si>
    <t>If yes, what was sold?</t>
  </si>
  <si>
    <t xml:space="preserve">Annual Report EBN 2023 paragraph 3.8.3. 700,000 Barrels = 111291.297 sm3 </t>
  </si>
  <si>
    <t>Annual Report EBN 2023 paragraph 3.8.3</t>
  </si>
  <si>
    <t>Annual Report EBN 2023 paragraph 3.8.3. 4100 million Nm3 = 4101705 sm3 o.e.</t>
  </si>
  <si>
    <t>If yes, what was the total revenue transferred to the state from the proceeds of oil, gas and minerals sold?</t>
  </si>
  <si>
    <t>Dividends in 2023, See https://dataportaal.eiti.nl/?topic=ebn</t>
  </si>
  <si>
    <r>
      <t>EITI Requirement 4.3</t>
    </r>
    <r>
      <rPr>
        <b/>
        <sz val="11"/>
        <rFont val="Franklin Gothic Book"/>
        <family val="2"/>
      </rPr>
      <t>: Barter agreements</t>
    </r>
  </si>
  <si>
    <t>Does the government disclose information on barter and infrastructure agreements?</t>
  </si>
  <si>
    <t>https://eiti.org/board-decision/2021-72</t>
  </si>
  <si>
    <t>If yes, what was the total revenues received from barter and infrastructure agreements?</t>
  </si>
  <si>
    <t>USD</t>
  </si>
  <si>
    <r>
      <t>EITI Requirement 4.4</t>
    </r>
    <r>
      <rPr>
        <b/>
        <sz val="11"/>
        <rFont val="Franklin Gothic Book"/>
        <family val="2"/>
      </rPr>
      <t>: Transportation revenues</t>
    </r>
  </si>
  <si>
    <t>Does the government disclose information on transportation revenues?</t>
  </si>
  <si>
    <t>See comments</t>
  </si>
  <si>
    <t>https://dataportaal.eiti.nl/?topic=payments&amp;language=en</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</si>
  <si>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</si>
  <si>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</si>
  <si>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</si>
  <si>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See comments.</t>
  </si>
  <si>
    <t>https://dataportaal.eiti.nl/?topic=ebn&amp;language=en</t>
  </si>
  <si>
    <t>If yes, what was the total revenues received by SOEs?</t>
  </si>
  <si>
    <t>only payments made by EBN to NTCA and EZK were considered as direct revenues. See incoming cash flow in data portal.</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</si>
  <si>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</si>
  <si>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</si>
  <si>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</si>
  <si>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</si>
  <si>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</si>
  <si>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</si>
  <si>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https://dataportaal.eiti.nl/?topic=reconciliation&amp;language=en</t>
  </si>
  <si>
    <t>Is the data subject to credible, independent audits, applying international standards?</t>
  </si>
  <si>
    <t>Are government agencies subject to credible, independent audits?</t>
  </si>
  <si>
    <t>https://www.ebn.nl/en/facts-figures/knowledge-base/filter/theme/about-ebn/</t>
  </si>
  <si>
    <t>Annual report SOE EBN</t>
  </si>
  <si>
    <t>Government audits database</t>
  </si>
  <si>
    <t>External audits government</t>
  </si>
  <si>
    <t>Reports  Algemene Rekenkamer (Netherlands Court of Audit) as external auditor</t>
  </si>
  <si>
    <t>Are companies subject to credible, independent audits?</t>
  </si>
  <si>
    <t>In line with the Dutch Civil Code larger companies are required to have their annual accounts audited by an independant auditor and to disclose the audited annual accounts at the Chamber of Commerce.</t>
  </si>
  <si>
    <t>Company audits database</t>
  </si>
  <si>
    <t>Available at the Chamber of Commerce.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</si>
  <si>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</si>
  <si>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</si>
  <si>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</si>
  <si>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t>not applicable</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</si>
  <si>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</si>
  <si>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</si>
  <si>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</si>
  <si>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</si>
  <si>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</si>
  <si>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</si>
  <si>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</si>
  <si>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https://www.rijksbegroting.nl/algemeen/service,This-site-in-English.html</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</si>
  <si>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</si>
  <si>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</si>
  <si>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</si>
  <si>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</si>
  <si>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</si>
  <si>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</si>
  <si>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https://dataportaal.eiti.nl/?topic=economy</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</si>
  <si>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</si>
  <si>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</si>
  <si>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</si>
  <si>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</si>
  <si>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</si>
  <si>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</si>
  <si>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</si>
  <si>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</si>
  <si>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</si>
  <si>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</si>
  <si>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</si>
  <si>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</si>
  <si>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</si>
  <si>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</si>
  <si>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</si>
  <si>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</si>
  <si>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</si>
  <si>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</si>
  <si>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</si>
  <si>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</si>
  <si>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</si>
  <si>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</si>
  <si>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</si>
  <si>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billion euro</t>
  </si>
  <si>
    <t>Investment - all sectors</t>
  </si>
  <si>
    <r>
      <t>EITI Requirement 6.4</t>
    </r>
    <r>
      <rPr>
        <b/>
        <sz val="11"/>
        <rFont val="Franklin Gothic Book"/>
        <family val="2"/>
      </rPr>
      <t>: Environmental impact</t>
    </r>
  </si>
  <si>
    <t>the relevant legal and administrative rules for environmental management?</t>
  </si>
  <si>
    <t>https://www.nlog.nl/en/legislation</t>
  </si>
  <si>
    <t>databases containing environmental impact assessments, certification schemes or similar documentation of environmental management?</t>
  </si>
  <si>
    <t>Reports - Commissiemer.nl</t>
  </si>
  <si>
    <t>other relevant information on environmental monitoring procedures and administration?</t>
  </si>
  <si>
    <t>https://www.nlog.nl/en/administrative-procedures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</si>
  <si>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</si>
  <si>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</si>
  <si>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</si>
  <si>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</si>
  <si>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</si>
  <si>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</si>
  <si>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</si>
  <si>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</si>
  <si>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</si>
  <si>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</si>
  <si>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</si>
  <si>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</si>
  <si>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</si>
  <si>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NTCA</t>
  </si>
  <si>
    <t>Central goverment</t>
  </si>
  <si>
    <t>N/A</t>
  </si>
  <si>
    <t>EZK</t>
  </si>
  <si>
    <t>SoDM</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</si>
  <si>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</si>
  <si>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</si>
  <si>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</si>
  <si>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</si>
  <si>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</si>
  <si>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</si>
  <si>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</si>
  <si>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</si>
  <si>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</si>
  <si>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</si>
  <si>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</si>
  <si>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</si>
  <si>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</si>
  <si>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Dana Petroleum Netherlands</t>
  </si>
  <si>
    <t>Private</t>
  </si>
  <si>
    <t>0056.58.214 Dana Petroleum Netherlands B.V
8225.53.223 Data Petroleum(Holdings) B.V</t>
  </si>
  <si>
    <t>Oil &amp; Gas</t>
  </si>
  <si>
    <t>Oil, Gas, Condensates</t>
  </si>
  <si>
    <t>https://www.dana-petroleum.com/what-we-do/netherlands/</t>
  </si>
  <si>
    <t>&lt;URL&gt;</t>
  </si>
  <si>
    <t>Energie Beheer Nederland (EBN)</t>
  </si>
  <si>
    <t>State-owned enterprises &amp; public corporations</t>
  </si>
  <si>
    <t>17.26.614</t>
  </si>
  <si>
    <t>https://www.ebn.nl/</t>
  </si>
  <si>
    <t>ExxonMobil Global Producing Netherlands BV</t>
  </si>
  <si>
    <t>8149.70.175</t>
  </si>
  <si>
    <t>https://www.nobian.com/</t>
  </si>
  <si>
    <t>Frisia Zout</t>
  </si>
  <si>
    <t>8088.72.564</t>
  </si>
  <si>
    <t>SALT</t>
  </si>
  <si>
    <t>https://frisiazoutharlingen.nl/</t>
  </si>
  <si>
    <t>Hansa Hydrocarbons Limited</t>
  </si>
  <si>
    <t>8236.70.624</t>
  </si>
  <si>
    <t>https://www.discover-exploration.com/news/discover-exploration-acquires-hansa-hydrocarbons</t>
  </si>
  <si>
    <t>Jetex Petroleum Ltd</t>
  </si>
  <si>
    <t>http://www.jetexpet.com/</t>
  </si>
  <si>
    <t>Kistos</t>
  </si>
  <si>
    <t>814632701 + 855336717</t>
  </si>
  <si>
    <t>https://kistosplc.com/operations/netherlands/</t>
  </si>
  <si>
    <t>Nederlandse Aardolie Maatschappij BV (NAM)</t>
  </si>
  <si>
    <t>0030.14.861</t>
  </si>
  <si>
    <t>https://www.nam.nl/</t>
  </si>
  <si>
    <t>Nedmag</t>
  </si>
  <si>
    <t>N1004927084801</t>
  </si>
  <si>
    <t>https://www.nedmag.nl/</t>
  </si>
  <si>
    <t>Neptune Energy</t>
  </si>
  <si>
    <t>0016.49.103 Neptune Energy Netherlands B.V
8079.42.911 Neptune Energy Participation Netherlands B.V
0046.96.980 Neptune Energy Holding Netherlands B.V
0017.61.493 Production North Sea Netherlands Ltd.</t>
  </si>
  <si>
    <t>https://varenergi.no/</t>
  </si>
  <si>
    <t>NGT (Noordgastransport B.V.)</t>
  </si>
  <si>
    <t>0017.90.833</t>
  </si>
  <si>
    <t>http://www.noordgastransport.nl/en</t>
  </si>
  <si>
    <t>Nobian Salt BV</t>
  </si>
  <si>
    <t>Other</t>
  </si>
  <si>
    <t>NOGAT BV (Northen Offshore Gas Transport)</t>
  </si>
  <si>
    <t>0092.49.540</t>
  </si>
  <si>
    <t>http://www.nogat.nl/</t>
  </si>
  <si>
    <t>ONE-Dyas</t>
  </si>
  <si>
    <t>8074.34.243 Oranje Nassau Energie Nederland B.V
0088.48.087 Oranje-Nassau Energie B.V
8221.54.651 Oranje-Nassau Energie Resources B.V
8206.91.598 ONH B.V</t>
  </si>
  <si>
    <t>https://onedyas.com/</t>
  </si>
  <si>
    <t>Petrogas E&amp;P Netherlands</t>
  </si>
  <si>
    <t>0074.09.825 Petrogas E&amp;P Netherlands B.V
8542.76.610 Petrogas International E&amp;P Cooperatief UA</t>
  </si>
  <si>
    <t>https://www.petrogasep.com/</t>
  </si>
  <si>
    <t>RockRose Energy</t>
  </si>
  <si>
    <t>https://rockroseenergy.com/</t>
  </si>
  <si>
    <t>Spirit Energy Nederland</t>
  </si>
  <si>
    <t>0012.49.447 Spirit Energy Nederland B.V
8530.87.751 Centrica Nederland BV</t>
  </si>
  <si>
    <t>https://www.spirit-energy.com/our-operations/netherlands/</t>
  </si>
  <si>
    <t>TAQA Energy BV</t>
  </si>
  <si>
    <t>8140.79.386 TAQA Offshore B.V
8140.79.532 TAQA Onshore B.V
8140.79.611 TAQA Piek Gas B.V
8172.88.247 TAQA International B.V</t>
  </si>
  <si>
    <t>https://nl.taqa.com/</t>
  </si>
  <si>
    <t>Total E&amp;P Nederland</t>
  </si>
  <si>
    <t>0017.66.971 Total E&amp;P Nederland B.V
0050.44.601 Total Holdings Nederland B.V</t>
  </si>
  <si>
    <t>https://nl.total.com/</t>
  </si>
  <si>
    <t>Vermilion Energy</t>
  </si>
  <si>
    <t>8129.27.254 Vermilion Energy Netherlands B.V
8211.58.958 Vermilion Netherlands Cooperatieve UA</t>
  </si>
  <si>
    <t>https://www.vermilionenergy.com/our-operations/europe/netherlands.cfm</t>
  </si>
  <si>
    <t>Wintershall Noordzee B.V.</t>
  </si>
  <si>
    <t>0056.14.260</t>
  </si>
  <si>
    <t>https://www.wintershall-noordzee.nl/company.html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</si>
  <si>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</si>
  <si>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</si>
  <si>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</si>
  <si>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</si>
  <si>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</si>
  <si>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</si>
  <si>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</si>
  <si>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</si>
  <si>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</si>
  <si>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</si>
  <si>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F02a</t>
  </si>
  <si>
    <t>F03c</t>
  </si>
  <si>
    <t>P10a</t>
  </si>
  <si>
    <t>P10b</t>
  </si>
  <si>
    <t>P11b</t>
  </si>
  <si>
    <t>P10c</t>
  </si>
  <si>
    <t>P08b</t>
  </si>
  <si>
    <t>Donkerbroek-Main</t>
  </si>
  <si>
    <t>Donderbroek-West</t>
  </si>
  <si>
    <t>Akkrum-11</t>
  </si>
  <si>
    <t>Q7</t>
  </si>
  <si>
    <t>Q10a</t>
  </si>
  <si>
    <t>Q8</t>
  </si>
  <si>
    <t>Q11</t>
  </si>
  <si>
    <t>Q10b</t>
  </si>
  <si>
    <t>Terschelling M10a/M11</t>
  </si>
  <si>
    <t>Beijerland</t>
  </si>
  <si>
    <t>Botlek III</t>
  </si>
  <si>
    <t>De Marne</t>
  </si>
  <si>
    <t>Drenthe IIb</t>
  </si>
  <si>
    <t>Hardenberg</t>
  </si>
  <si>
    <t>Middelie</t>
  </si>
  <si>
    <t>Noord-Friesland</t>
  </si>
  <si>
    <t>Tietjerksteradeel III</t>
  </si>
  <si>
    <t>Twenthe</t>
  </si>
  <si>
    <t>Groningen</t>
  </si>
  <si>
    <t>F17c</t>
  </si>
  <si>
    <t>J9</t>
  </si>
  <si>
    <t>K7</t>
  </si>
  <si>
    <t>K8*</t>
  </si>
  <si>
    <t>K11a*</t>
  </si>
  <si>
    <t>K14a</t>
  </si>
  <si>
    <t>K15</t>
  </si>
  <si>
    <t>K17a</t>
  </si>
  <si>
    <t>K18a</t>
  </si>
  <si>
    <t>L2</t>
  </si>
  <si>
    <t>L9</t>
  </si>
  <si>
    <t>L13</t>
  </si>
  <si>
    <t>M9a</t>
  </si>
  <si>
    <t>N7a</t>
  </si>
  <si>
    <t>B17 F01 B16b E03a E06a F02b</t>
  </si>
  <si>
    <t>F4a</t>
  </si>
  <si>
    <t>Rijswijk, Rossum-De Lutte, Schoonebeek, Schoonebeek SGDA, Tubbergen</t>
  </si>
  <si>
    <t>E15c</t>
  </si>
  <si>
    <t>L10 &amp; L11a</t>
  </si>
  <si>
    <t>E7</t>
  </si>
  <si>
    <t>D15a &amp; D15b</t>
  </si>
  <si>
    <t>D18a</t>
  </si>
  <si>
    <t>E16a</t>
  </si>
  <si>
    <t>E17a &amp; E17b</t>
  </si>
  <si>
    <t>F3b</t>
  </si>
  <si>
    <t>G13b</t>
  </si>
  <si>
    <t>G14b &amp; G17b</t>
  </si>
  <si>
    <t>G16a</t>
  </si>
  <si>
    <t>G17a</t>
  </si>
  <si>
    <t>G17c &amp; G17d</t>
  </si>
  <si>
    <t>K1c</t>
  </si>
  <si>
    <t>K2b</t>
  </si>
  <si>
    <t>K3a</t>
  </si>
  <si>
    <t>K3c</t>
  </si>
  <si>
    <t>K9a &amp; K9b</t>
  </si>
  <si>
    <t>K9c &amp; K9d</t>
  </si>
  <si>
    <t>K12a</t>
  </si>
  <si>
    <t>L1c</t>
  </si>
  <si>
    <t>L3</t>
  </si>
  <si>
    <t>L4c</t>
  </si>
  <si>
    <t>L5a</t>
  </si>
  <si>
    <t>L12a</t>
  </si>
  <si>
    <t>L12b &amp; L15b</t>
  </si>
  <si>
    <t>L15c</t>
  </si>
  <si>
    <t>N7b</t>
  </si>
  <si>
    <t>Q13a</t>
  </si>
  <si>
    <t>F05</t>
  </si>
  <si>
    <t>L7d</t>
  </si>
  <si>
    <t>A12a</t>
  </si>
  <si>
    <t>Petrogas</t>
  </si>
  <si>
    <t>A18a</t>
  </si>
  <si>
    <t>A12b/B10a</t>
  </si>
  <si>
    <t>A18c</t>
  </si>
  <si>
    <t>A12d</t>
  </si>
  <si>
    <t>A15a</t>
  </si>
  <si>
    <t>B16a</t>
  </si>
  <si>
    <t>B10c/B13a</t>
  </si>
  <si>
    <t xml:space="preserve">Q/1a ondiep + Q/1b ondiep </t>
  </si>
  <si>
    <t>Q/2c</t>
  </si>
  <si>
    <t>P/9c</t>
  </si>
  <si>
    <t>P/9a</t>
  </si>
  <si>
    <t>J3b &amp; J6a</t>
  </si>
  <si>
    <t>Spirit Energy</t>
  </si>
  <si>
    <t>Alkmaar</t>
  </si>
  <si>
    <t>Taqa International BV</t>
  </si>
  <si>
    <t>P18a</t>
  </si>
  <si>
    <t>P15c</t>
  </si>
  <si>
    <t>P15a,b</t>
  </si>
  <si>
    <t>P18c</t>
  </si>
  <si>
    <t>Bergen II</t>
  </si>
  <si>
    <t>Bergermeer</t>
  </si>
  <si>
    <t>J3a</t>
  </si>
  <si>
    <t>TotalEnergies EP</t>
  </si>
  <si>
    <t>K2c</t>
  </si>
  <si>
    <t>K3b</t>
  </si>
  <si>
    <t>K1a</t>
  </si>
  <si>
    <t>F15a</t>
  </si>
  <si>
    <t>K4b/K5a</t>
  </si>
  <si>
    <t>K6a / K6b / L7a / L7b / L7c</t>
  </si>
  <si>
    <t>F6</t>
  </si>
  <si>
    <t>L1a</t>
  </si>
  <si>
    <t>K5b</t>
  </si>
  <si>
    <t>L1d</t>
  </si>
  <si>
    <t>L1e</t>
  </si>
  <si>
    <t>L4a</t>
  </si>
  <si>
    <t>K4a</t>
  </si>
  <si>
    <t>L1f</t>
  </si>
  <si>
    <t>Gorredijk</t>
  </si>
  <si>
    <t>Vermilion Energy Netherlands</t>
  </si>
  <si>
    <t>Leeuwarden</t>
  </si>
  <si>
    <t>Oosterend</t>
  </si>
  <si>
    <t>Slootdorp</t>
  </si>
  <si>
    <t>Steenwijk</t>
  </si>
  <si>
    <t>Zuidwal</t>
  </si>
  <si>
    <t>Drenthe IIa</t>
  </si>
  <si>
    <t>Drenthe IIIa</t>
  </si>
  <si>
    <t>Drenthe IV</t>
  </si>
  <si>
    <t>Drenthe V</t>
  </si>
  <si>
    <t>Drenthe VI</t>
  </si>
  <si>
    <t>Papekop</t>
  </si>
  <si>
    <t>Andel Va</t>
  </si>
  <si>
    <t>Andel Vb</t>
  </si>
  <si>
    <t>Tietjerksteradiel</t>
  </si>
  <si>
    <t>Waalwijk</t>
  </si>
  <si>
    <t>Marknesse</t>
  </si>
  <si>
    <t>Zuid Friesland III</t>
  </si>
  <si>
    <t>D12a</t>
  </si>
  <si>
    <t>Wintershall</t>
  </si>
  <si>
    <t>D12b</t>
  </si>
  <si>
    <t>E18a</t>
  </si>
  <si>
    <t>F10</t>
  </si>
  <si>
    <t>F11</t>
  </si>
  <si>
    <t>F16</t>
  </si>
  <si>
    <t>F18 Deep</t>
  </si>
  <si>
    <t>K18b</t>
  </si>
  <si>
    <t>L16a</t>
  </si>
  <si>
    <t>L5b</t>
  </si>
  <si>
    <t>L5c</t>
  </si>
  <si>
    <t>L6a</t>
  </si>
  <si>
    <t>L6b</t>
  </si>
  <si>
    <t>L8a</t>
  </si>
  <si>
    <t>L8b</t>
  </si>
  <si>
    <t>P12</t>
  </si>
  <si>
    <t>P6</t>
  </si>
  <si>
    <t>F17a Deep</t>
  </si>
  <si>
    <t>Q4</t>
  </si>
  <si>
    <t>Q1-D</t>
  </si>
  <si>
    <t>8149 70 175</t>
  </si>
  <si>
    <t>ExxonMobil Producing Netherlands B.V.</t>
  </si>
  <si>
    <t>Nederlandse Aardolie Maatschappij B.V.</t>
  </si>
  <si>
    <t>Noord Friesland</t>
  </si>
  <si>
    <t>Vermilion Energy Netherlands BV</t>
  </si>
  <si>
    <t>Dana Petroleum</t>
  </si>
  <si>
    <t>F02a-Pliocene</t>
  </si>
  <si>
    <t>14012768</t>
  </si>
  <si>
    <t>NAM</t>
  </si>
  <si>
    <t>14012770</t>
  </si>
  <si>
    <t>14012769</t>
  </si>
  <si>
    <t>14012771</t>
  </si>
  <si>
    <t>14012787</t>
  </si>
  <si>
    <t>14012822</t>
  </si>
  <si>
    <t>14012820</t>
  </si>
  <si>
    <t>14012821</t>
  </si>
  <si>
    <t>14012902</t>
  </si>
  <si>
    <t>14012978</t>
  </si>
  <si>
    <t>14012980</t>
  </si>
  <si>
    <t>14012979</t>
  </si>
  <si>
    <t>14013030</t>
  </si>
  <si>
    <t>14013059</t>
  </si>
  <si>
    <t>14013055</t>
  </si>
  <si>
    <t>14013058</t>
  </si>
  <si>
    <t>14013060</t>
  </si>
  <si>
    <t>14013057</t>
  </si>
  <si>
    <t>14013056</t>
  </si>
  <si>
    <t>14013119</t>
  </si>
  <si>
    <t>14013117</t>
  </si>
  <si>
    <t>14013118</t>
  </si>
  <si>
    <t>14013228</t>
  </si>
  <si>
    <t>14013227</t>
  </si>
  <si>
    <t>14013232</t>
  </si>
  <si>
    <t>14013231</t>
  </si>
  <si>
    <t>14013229</t>
  </si>
  <si>
    <t>14013230</t>
  </si>
  <si>
    <t>14013234</t>
  </si>
  <si>
    <t>14013233</t>
  </si>
  <si>
    <t>K2B-A8ST1</t>
  </si>
  <si>
    <t>F04a &amp; F04b</t>
  </si>
  <si>
    <t>F5</t>
  </si>
  <si>
    <t>L10L</t>
  </si>
  <si>
    <t>L07 &amp; L08</t>
  </si>
  <si>
    <t>FO5-06</t>
  </si>
  <si>
    <t>G16A-A</t>
  </si>
  <si>
    <t>G17cd-A</t>
  </si>
  <si>
    <t>D15-A</t>
  </si>
  <si>
    <t>K2Ba</t>
  </si>
  <si>
    <t>G13-B</t>
  </si>
  <si>
    <t>14012826</t>
  </si>
  <si>
    <t>One-Dyas</t>
  </si>
  <si>
    <t>14012825</t>
  </si>
  <si>
    <t>14012900</t>
  </si>
  <si>
    <t>14012901</t>
  </si>
  <si>
    <t>14012962</t>
  </si>
  <si>
    <t>14012995</t>
  </si>
  <si>
    <t>14013038</t>
  </si>
  <si>
    <t>14013037</t>
  </si>
  <si>
    <t>14013040</t>
  </si>
  <si>
    <t>14013226</t>
  </si>
  <si>
    <t>14013249</t>
  </si>
  <si>
    <t>14013269</t>
  </si>
  <si>
    <t>14013276</t>
  </si>
  <si>
    <t>A12/B10a</t>
  </si>
  <si>
    <t xml:space="preserve"> P09C-E-F</t>
  </si>
  <si>
    <t>P09A-B-D</t>
  </si>
  <si>
    <t>Q1</t>
  </si>
  <si>
    <t>P8a</t>
  </si>
  <si>
    <t>A15-A12 PT</t>
  </si>
  <si>
    <t>P9</t>
  </si>
  <si>
    <t>14012941</t>
  </si>
  <si>
    <t>Taqa Offshore</t>
  </si>
  <si>
    <t>14012940</t>
  </si>
  <si>
    <t>14012907</t>
  </si>
  <si>
    <t>14012908</t>
  </si>
  <si>
    <t>14012948</t>
  </si>
  <si>
    <t>14012945</t>
  </si>
  <si>
    <t>14012710</t>
  </si>
  <si>
    <t>Total Energies</t>
  </si>
  <si>
    <t>14012711</t>
  </si>
  <si>
    <t>14012758</t>
  </si>
  <si>
    <t>14012757</t>
  </si>
  <si>
    <t>14012981</t>
  </si>
  <si>
    <t>14012998</t>
  </si>
  <si>
    <t>14013033</t>
  </si>
  <si>
    <t>14013039</t>
  </si>
  <si>
    <t>14013116</t>
  </si>
  <si>
    <t>14013197</t>
  </si>
  <si>
    <t>LEEUWARDEN EAST</t>
  </si>
  <si>
    <t>SLOOTDORP</t>
  </si>
  <si>
    <t>ANDEL VA</t>
  </si>
  <si>
    <t>DRENTHE VI</t>
  </si>
  <si>
    <t>Q16A NON-OP</t>
  </si>
  <si>
    <t>OOSTEREND</t>
  </si>
  <si>
    <t>KOOTSTERTILLE</t>
  </si>
  <si>
    <t>GORREDIJK</t>
  </si>
  <si>
    <t>WAALWIJK</t>
  </si>
  <si>
    <t>14012925</t>
  </si>
  <si>
    <t>14012827</t>
  </si>
  <si>
    <t>14012899</t>
  </si>
  <si>
    <t>14012926</t>
  </si>
  <si>
    <t>14013000</t>
  </si>
  <si>
    <t>14013043</t>
  </si>
  <si>
    <t>14013042</t>
  </si>
  <si>
    <t>14013054</t>
  </si>
  <si>
    <t>14013115</t>
  </si>
  <si>
    <t>14012950</t>
  </si>
  <si>
    <t>ETM/EM/11110679</t>
  </si>
  <si>
    <t>Nedmag Holding</t>
  </si>
  <si>
    <t>E/EAM/89004315</t>
  </si>
  <si>
    <t>Nobian</t>
  </si>
  <si>
    <t>P11b-De Ruyter</t>
  </si>
  <si>
    <t>L10-EE</t>
  </si>
  <si>
    <t>L10-BB</t>
  </si>
  <si>
    <t>K12-PC</t>
  </si>
  <si>
    <t>F3-FB-PP</t>
  </si>
  <si>
    <t>F3-OLT</t>
  </si>
  <si>
    <t>G17d-A</t>
  </si>
  <si>
    <t>K12-BD</t>
  </si>
  <si>
    <t>L10-AC</t>
  </si>
  <si>
    <t>L10-AR</t>
  </si>
  <si>
    <t>L10-AD</t>
  </si>
  <si>
    <t>Vergoeding besluitneming</t>
  </si>
  <si>
    <t>Vergoeding kennisgevingen</t>
  </si>
  <si>
    <t>Vergoeding booractiviteiten</t>
  </si>
  <si>
    <t>Vergoeding niet productie installaties</t>
  </si>
  <si>
    <t>Vergoeding productie installaties</t>
  </si>
  <si>
    <t>A12</t>
  </si>
  <si>
    <t>B13</t>
  </si>
  <si>
    <t>Q/1-Q20</t>
  </si>
  <si>
    <t>Q/1-Q/2c</t>
  </si>
  <si>
    <t>A/18 PT</t>
  </si>
  <si>
    <t>B13 PT</t>
  </si>
  <si>
    <t>A12 PT</t>
  </si>
  <si>
    <t>Onbekend</t>
  </si>
  <si>
    <t>Q8,F16,L6,L8,P6,D12,L5,P12,Q1,Q4</t>
  </si>
  <si>
    <t>Add new rows as necessary, right click the row number to the left and select "Insert"</t>
  </si>
  <si>
    <t>&lt;Select unit&gt;</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</si>
  <si>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</si>
  <si>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</si>
  <si>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</si>
  <si>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</si>
  <si>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</si>
  <si>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</si>
  <si>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</si>
  <si>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</si>
  <si>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</si>
  <si>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</si>
  <si>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</si>
  <si>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</si>
  <si>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</si>
  <si>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</si>
  <si>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</si>
  <si>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</si>
  <si>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</si>
  <si>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</si>
  <si>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</si>
  <si>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</si>
  <si>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</si>
  <si>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</si>
  <si>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</si>
  <si>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Income Tax (CIT)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</si>
  <si>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</si>
  <si>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</si>
  <si>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Profit Share</t>
  </si>
  <si>
    <t>Other rent payments (1415E5)</t>
  </si>
  <si>
    <t>Surface Rental</t>
  </si>
  <si>
    <t>Royalties (1415E1)</t>
  </si>
  <si>
    <t>Cijns (Royalty)</t>
  </si>
  <si>
    <t>SA - State Share (NAM specific)</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</si>
  <si>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</si>
  <si>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From state-owned enterprises (1412E1)</t>
  </si>
  <si>
    <t>Dividends</t>
  </si>
  <si>
    <t>Administrative fees for government services (1422E)</t>
  </si>
  <si>
    <t>Retributions</t>
  </si>
  <si>
    <t>Salt</t>
  </si>
  <si>
    <t>Sales of goods and services by government units (1421E)</t>
  </si>
  <si>
    <t>Transportation revenues</t>
  </si>
  <si>
    <t>Other taxes payable by natural resource companies (116E)</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</si>
  <si>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</si>
  <si>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</si>
  <si>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</si>
  <si>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</si>
  <si>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</si>
  <si>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</si>
  <si>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</si>
  <si>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</si>
  <si>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</si>
  <si>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</si>
  <si>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</si>
  <si>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</si>
  <si>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</si>
  <si>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</si>
  <si>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</si>
  <si>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</si>
  <si>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</si>
  <si>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</si>
  <si>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</si>
  <si>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</si>
  <si>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</si>
  <si>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</si>
  <si>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</si>
  <si>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</si>
  <si>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</si>
  <si>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</si>
  <si>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</si>
  <si>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</si>
  <si>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</si>
  <si>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</si>
  <si>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Surface rental</t>
  </si>
  <si>
    <t>Q8-Q10B-Q11</t>
  </si>
  <si>
    <t>Q7-Q10A</t>
  </si>
  <si>
    <t>Botlek Breeddiep</t>
  </si>
  <si>
    <t>Botlek IV</t>
  </si>
  <si>
    <t>E17a,E17b</t>
  </si>
  <si>
    <t>L3.</t>
  </si>
  <si>
    <t xml:space="preserve"> K12a</t>
  </si>
  <si>
    <t>D15a</t>
  </si>
  <si>
    <t>L7e &amp; L8f</t>
  </si>
  <si>
    <t>G14a &amp; G17b</t>
  </si>
  <si>
    <t>M1a &amp; M1c</t>
  </si>
  <si>
    <t>M7a</t>
  </si>
  <si>
    <t>L11b</t>
  </si>
  <si>
    <t>P18d</t>
  </si>
  <si>
    <t>Botlek Maasmond</t>
  </si>
  <si>
    <t>Q16c-Diep</t>
  </si>
  <si>
    <t>S3a</t>
  </si>
  <si>
    <t>T1</t>
  </si>
  <si>
    <t>Botlek-Maas</t>
  </si>
  <si>
    <t>L11d</t>
  </si>
  <si>
    <t>Q16a</t>
  </si>
  <si>
    <t>P18b</t>
  </si>
  <si>
    <t>P11a</t>
  </si>
  <si>
    <t>L11c</t>
  </si>
  <si>
    <t>N4, N5 &amp; N8</t>
  </si>
  <si>
    <t>N7c</t>
  </si>
  <si>
    <t>N1</t>
  </si>
  <si>
    <t>F6b/deel</t>
  </si>
  <si>
    <t>F6c/d</t>
  </si>
  <si>
    <t>M4a</t>
  </si>
  <si>
    <t>M2a &amp; M2b</t>
  </si>
  <si>
    <t>Q/1a ondiep + Q/1b ondiep</t>
  </si>
  <si>
    <t>Cijns</t>
  </si>
  <si>
    <t>P11-B Unity</t>
  </si>
  <si>
    <t>F02</t>
  </si>
  <si>
    <t>P11-B DR</t>
  </si>
  <si>
    <t>APP RETRIBUTIES RET-50017</t>
  </si>
  <si>
    <t>APP RETRIBUTIES RET-50015</t>
  </si>
  <si>
    <t>APP RETRIBUTIES RET-49005</t>
  </si>
  <si>
    <t>APP RETRIBUTIES RET-48029</t>
  </si>
  <si>
    <t>APP RETRIBUTIES RET-49007</t>
  </si>
  <si>
    <t>APP LEGES LEG-48006</t>
  </si>
  <si>
    <t>APP RETRIBUTIES RET-47010</t>
  </si>
  <si>
    <t>APP RETRIBUTIES RET-51004</t>
  </si>
  <si>
    <t>APP RETRIBUTIES RET-48006 SCH WKC/OBI</t>
  </si>
  <si>
    <t>APP RETRIBUTIES RET-47006 COV-24</t>
  </si>
  <si>
    <t>APP RETRIBUTIES RET-47005 BEDUM</t>
  </si>
  <si>
    <t>APP RETRIBUTIES RET-46014 Munnekezijl</t>
  </si>
  <si>
    <t>APP RETRIBUTIES RET-46013</t>
  </si>
  <si>
    <t>APP RETRIBUTIES RET-40007</t>
  </si>
  <si>
    <t>APP RETRIBUTIES RET-40003</t>
  </si>
  <si>
    <t>APP LEGES: LEG-40002</t>
  </si>
  <si>
    <t>APP RETRIBUTIES RET - 45013</t>
  </si>
  <si>
    <t>APP RETRIBUTIES RET - 45014</t>
  </si>
  <si>
    <t>APP RETRIBUTIES RET - 45015</t>
  </si>
  <si>
    <t>APP RETRIBUTIES RET - 45016</t>
  </si>
  <si>
    <t>APP RETRIBUTIES RET - 45019</t>
  </si>
  <si>
    <t>APP RETRIBUTIES RET - 45018</t>
  </si>
  <si>
    <t>APP RETRIBUTIES RET - 45012</t>
  </si>
  <si>
    <t>APP RETRIBUTIES RET - 45017</t>
  </si>
  <si>
    <t>APP RETRIBUTIES RET - 45004</t>
  </si>
  <si>
    <t>APP RETRIBUTIES RET - 45002</t>
  </si>
  <si>
    <t>APP RETRIBUTIES RET - 45003</t>
  </si>
  <si>
    <t>APP RETRIBUTIES RET - 45007</t>
  </si>
  <si>
    <t>APP RETRIBUTIES RET - 45006</t>
  </si>
  <si>
    <t>APP RETRIBUTIES RET - 45005</t>
  </si>
  <si>
    <t>APP RETRIBUTIES RET - 45009</t>
  </si>
  <si>
    <t>APP RETRIBUTIES RET - 45008</t>
  </si>
  <si>
    <t>APP RETRIBUTIES RET - 45010</t>
  </si>
  <si>
    <t>APP RETRIBUTIES RET - 45011</t>
  </si>
  <si>
    <t>APP RETRIBUTIES RET-46002</t>
  </si>
  <si>
    <t>APP RETRBUTIES RET-44006</t>
  </si>
  <si>
    <t>APP RETRIBUTIES RET-42015</t>
  </si>
  <si>
    <t>APP RETRIBUTIES RET-43003 MIDDELIE-300</t>
  </si>
  <si>
    <t>APP RETRIBUTIES RET-43005 SCHOONEBEEK-109</t>
  </si>
  <si>
    <t>APP RETRIBUTIES RET-44001 BOTLEK-1</t>
  </si>
  <si>
    <t>APP RETRIBUTIES RET-45021 SCHOONEBEEK-350</t>
  </si>
  <si>
    <t>APP RETRIBUTIES RET-42011</t>
  </si>
  <si>
    <t>APP RETRIBUTIES RET-42012</t>
  </si>
  <si>
    <t>APP RETRIBUTIES RET-42009</t>
  </si>
  <si>
    <t>APP RETRIBUTIES RET-40014</t>
  </si>
  <si>
    <t>APP RETRIBUTIES RET-42008</t>
  </si>
  <si>
    <t>APP RETRIBUTIES RET-39022</t>
  </si>
  <si>
    <t>APP RET-37008 BOTLEK III SPLITSING BOTLEK-IV+BREED</t>
  </si>
  <si>
    <t>APP RETRIBUTIES RET-37022</t>
  </si>
  <si>
    <t>APP RETRIBUTIES RET-37021</t>
  </si>
  <si>
    <t>APP RETRIBUTIES RET-37048</t>
  </si>
  <si>
    <t>APP RETRIBUTIES RET-37058</t>
  </si>
  <si>
    <t>APP RETRIBUTIES RET-38004</t>
  </si>
  <si>
    <t>APP RETRIBUTIES RET-37012</t>
  </si>
  <si>
    <t>APP RETRIBUTIES RET-37009</t>
  </si>
  <si>
    <t>APP RET-35031 GEWIJZIGD WP COLLENDOORN</t>
  </si>
  <si>
    <t>APP RETRIBUTIES RET-37037 ZOM-14</t>
  </si>
  <si>
    <t>APP RETRIBUTIES RET-36010</t>
  </si>
  <si>
    <t>APP RETRIBUTIES RET-35026</t>
  </si>
  <si>
    <t>APP LEGES LEG-27010</t>
  </si>
  <si>
    <t>APP RETRIBUTIES RET 31048</t>
  </si>
  <si>
    <t>APP RETRIBUTIES RET-35010</t>
  </si>
  <si>
    <t>APP RETRIBUTIES RET-31032</t>
  </si>
  <si>
    <t>APP RETRIBUTIES RET 31037</t>
  </si>
  <si>
    <t>APP RETRIBUTIES RET-32007</t>
  </si>
  <si>
    <t>APP RETRIBUTIES RET-35005</t>
  </si>
  <si>
    <t>APP RETRIBUTIES RET-35019</t>
  </si>
  <si>
    <t>14013307</t>
  </si>
  <si>
    <t>F06-07</t>
  </si>
  <si>
    <t>F06-08</t>
  </si>
  <si>
    <t>L11-B</t>
  </si>
  <si>
    <t>M01-03</t>
  </si>
  <si>
    <t>M7-A</t>
  </si>
  <si>
    <t>MSM-01</t>
  </si>
  <si>
    <t>N04-03</t>
  </si>
  <si>
    <t>P11-11</t>
  </si>
  <si>
    <t>P11-E</t>
  </si>
  <si>
    <t>Q16FA</t>
  </si>
  <si>
    <t>Q16Maasmond</t>
  </si>
  <si>
    <t>14013318</t>
  </si>
  <si>
    <t>14013319</t>
  </si>
  <si>
    <t>14013322</t>
  </si>
  <si>
    <t>ETM/EM/11110679 Havenmond</t>
  </si>
  <si>
    <t>SodM</t>
  </si>
  <si>
    <t>P10</t>
  </si>
  <si>
    <t>F03b</t>
  </si>
  <si>
    <t>F3-LMG</t>
  </si>
  <si>
    <t>G14-A</t>
  </si>
  <si>
    <t>G14 G17b</t>
  </si>
  <si>
    <t>L03</t>
  </si>
  <si>
    <t>K9ab-A</t>
  </si>
  <si>
    <t>Diverse putten</t>
  </si>
  <si>
    <t>E15-c</t>
  </si>
  <si>
    <t>L07</t>
  </si>
  <si>
    <t>Buiten werking zijnde MBW</t>
  </si>
  <si>
    <t>L7-17</t>
  </si>
  <si>
    <t>L10-09, K09-12, L10-09</t>
  </si>
  <si>
    <t>K12-C</t>
  </si>
  <si>
    <t>K02b</t>
  </si>
  <si>
    <t>L10-AP</t>
  </si>
  <si>
    <t>K03a</t>
  </si>
  <si>
    <t>M3a &amp; M3b</t>
  </si>
  <si>
    <t>N04-04</t>
  </si>
  <si>
    <t>Q16 Charlie Noord</t>
  </si>
  <si>
    <t>M07-05X &amp; M07-10</t>
  </si>
  <si>
    <t>P18-07</t>
  </si>
  <si>
    <t>N01 &amp; M03b</t>
  </si>
  <si>
    <t>MSG-03</t>
  </si>
  <si>
    <t>N04-04X</t>
  </si>
  <si>
    <t>L11-16</t>
  </si>
  <si>
    <t>M04-A &amp; M07-B</t>
  </si>
  <si>
    <t>N04-05</t>
  </si>
  <si>
    <t>A15</t>
  </si>
  <si>
    <t>B10</t>
  </si>
  <si>
    <t>A12/B10a PT</t>
  </si>
  <si>
    <t>14013255</t>
  </si>
  <si>
    <t>14013254</t>
  </si>
  <si>
    <t>14013339</t>
  </si>
  <si>
    <t>14013357</t>
  </si>
  <si>
    <t>14013358</t>
  </si>
  <si>
    <t>14013371</t>
  </si>
  <si>
    <t>14013390</t>
  </si>
  <si>
    <t>14013391</t>
  </si>
  <si>
    <t>14013432</t>
  </si>
  <si>
    <t>14013434</t>
  </si>
  <si>
    <t>14013433</t>
  </si>
  <si>
    <t>14013484</t>
  </si>
  <si>
    <t>14013833</t>
  </si>
  <si>
    <t>14013826</t>
  </si>
  <si>
    <t>14013827</t>
  </si>
  <si>
    <t>14013253</t>
  </si>
  <si>
    <t>14013296</t>
  </si>
  <si>
    <t>14013331</t>
  </si>
  <si>
    <t>14013438</t>
  </si>
  <si>
    <t>14013439</t>
  </si>
  <si>
    <t>14013443</t>
  </si>
  <si>
    <t>14013444</t>
  </si>
  <si>
    <t>14013445</t>
  </si>
  <si>
    <t>14013490</t>
  </si>
  <si>
    <t>14013488</t>
  </si>
  <si>
    <t>14013482</t>
  </si>
  <si>
    <t>14013726</t>
  </si>
  <si>
    <t>14013725</t>
  </si>
  <si>
    <t>14013744</t>
  </si>
  <si>
    <t>14013785</t>
  </si>
  <si>
    <t>14013784</t>
  </si>
  <si>
    <t>14013293</t>
  </si>
  <si>
    <t>14013301</t>
  </si>
  <si>
    <t>14013300</t>
  </si>
  <si>
    <t>14013312</t>
  </si>
  <si>
    <t>14013294</t>
  </si>
  <si>
    <t>14013303</t>
  </si>
  <si>
    <t>14013302</t>
  </si>
  <si>
    <t>14013313</t>
  </si>
  <si>
    <t>14013361</t>
  </si>
  <si>
    <t>14013360</t>
  </si>
  <si>
    <t>14013349</t>
  </si>
  <si>
    <t>14013392</t>
  </si>
  <si>
    <t>14013393</t>
  </si>
  <si>
    <t>14013414</t>
  </si>
  <si>
    <t>14013417</t>
  </si>
  <si>
    <t>14013415</t>
  </si>
  <si>
    <t>14013416</t>
  </si>
  <si>
    <t>14013413</t>
  </si>
  <si>
    <t>14013483</t>
  </si>
  <si>
    <t>14013558</t>
  </si>
  <si>
    <t>14013559</t>
  </si>
  <si>
    <t>14013560</t>
  </si>
  <si>
    <t>14013556</t>
  </si>
  <si>
    <t>14013557</t>
  </si>
  <si>
    <t>14013594</t>
  </si>
  <si>
    <t>14013595</t>
  </si>
  <si>
    <t>14013782</t>
  </si>
  <si>
    <t>14013781</t>
  </si>
  <si>
    <t>14013780</t>
  </si>
  <si>
    <t>14013779</t>
  </si>
  <si>
    <t>14013815</t>
  </si>
  <si>
    <t>14013842</t>
  </si>
  <si>
    <t>14013861</t>
  </si>
  <si>
    <t>14013924</t>
  </si>
  <si>
    <t>14013923</t>
  </si>
  <si>
    <t>P6A</t>
  </si>
  <si>
    <t>Q4a</t>
  </si>
  <si>
    <t>L6</t>
  </si>
  <si>
    <t>K18G</t>
  </si>
  <si>
    <t>F17</t>
  </si>
  <si>
    <t>various</t>
  </si>
  <si>
    <t>K18B</t>
  </si>
  <si>
    <t>P6B</t>
  </si>
  <si>
    <t>F16A</t>
  </si>
  <si>
    <t>L16A</t>
  </si>
  <si>
    <t>D12-2+Q1-27</t>
  </si>
  <si>
    <t>P6D</t>
  </si>
  <si>
    <t>P12SW</t>
  </si>
  <si>
    <t>14013356</t>
  </si>
  <si>
    <t>14013370</t>
  </si>
  <si>
    <t>14013395</t>
  </si>
  <si>
    <t>14013396</t>
  </si>
  <si>
    <t>14013856</t>
  </si>
  <si>
    <t>Solidarity Contribution</t>
  </si>
  <si>
    <t>Surface rental (NAM specific)</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</si>
  <si>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</si>
  <si>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</si>
  <si>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</si>
  <si>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</si>
  <si>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</si>
  <si>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</si>
  <si>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</si>
  <si>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</si>
  <si>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</si>
  <si>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</si>
  <si>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</si>
  <si>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</si>
  <si>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</si>
  <si>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</si>
  <si>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</si>
  <si>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</si>
  <si>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</si>
  <si>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</si>
  <si>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</si>
  <si>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</si>
  <si>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</si>
  <si>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</si>
  <si>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</si>
  <si>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</si>
  <si>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</si>
  <si>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</si>
  <si>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</si>
  <si>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</si>
  <si>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</si>
  <si>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</si>
  <si>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</si>
  <si>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</si>
  <si>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 (1112E1)</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</si>
  <si>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</si>
  <si>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</si>
  <si>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</si>
  <si>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</si>
  <si>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</si>
  <si>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</si>
  <si>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</si>
  <si>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</si>
  <si>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</si>
  <si>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</si>
  <si>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</si>
  <si>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</si>
  <si>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</si>
  <si>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</si>
  <si>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</si>
  <si>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</si>
  <si>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</si>
  <si>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</si>
  <si>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</si>
  <si>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</si>
  <si>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</si>
  <si>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</si>
  <si>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</si>
  <si>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</si>
  <si>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Euro</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</si>
  <si>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</si>
  <si>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</si>
  <si>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</si>
  <si>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</si>
  <si>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</si>
  <si>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</si>
  <si>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</si>
  <si>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</si>
  <si>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</si>
  <si>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</si>
  <si>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</si>
  <si>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</si>
  <si>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</si>
  <si>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</si>
  <si>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</si>
  <si>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</si>
  <si>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</si>
  <si>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</si>
  <si>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</si>
  <si>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</si>
  <si>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</si>
  <si>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</si>
  <si>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</si>
  <si>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</si>
  <si>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</si>
  <si>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</si>
  <si>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</si>
  <si>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</si>
  <si>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</si>
  <si>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</si>
  <si>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</si>
  <si>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</si>
  <si>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</si>
  <si>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</si>
  <si>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</si>
  <si>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</si>
  <si>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</si>
  <si>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</si>
  <si>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</si>
  <si>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</si>
  <si>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</si>
  <si>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</si>
  <si>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</si>
  <si>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</si>
  <si>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</si>
  <si>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</si>
  <si>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</si>
  <si>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</si>
  <si>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</si>
  <si>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</si>
  <si>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</si>
  <si>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</si>
  <si>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</si>
  <si>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</si>
  <si>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</si>
  <si>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</si>
  <si>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</si>
  <si>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</si>
  <si>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</si>
  <si>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</si>
  <si>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</si>
  <si>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</si>
  <si>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</si>
  <si>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</si>
  <si>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</si>
  <si>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</si>
  <si>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</si>
  <si>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</si>
  <si>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</si>
  <si>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</si>
  <si>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</si>
  <si>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</si>
  <si>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</si>
  <si>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</si>
  <si>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</si>
  <si>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</si>
  <si>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</si>
  <si>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</si>
  <si>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</si>
  <si>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</si>
  <si>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</si>
  <si>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</si>
  <si>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</si>
  <si>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</si>
  <si>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</si>
  <si>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</si>
  <si>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</si>
  <si>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</si>
  <si>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</si>
  <si>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</si>
  <si>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</si>
  <si>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</si>
  <si>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</si>
  <si>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</si>
  <si>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</si>
  <si>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</si>
  <si>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</si>
  <si>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</si>
  <si>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</si>
  <si>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</si>
  <si>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</si>
  <si>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</si>
  <si>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</si>
  <si>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</si>
  <si>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</si>
  <si>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</si>
  <si>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</si>
  <si>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</si>
  <si>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</si>
  <si>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</si>
  <si>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</si>
  <si>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</si>
  <si>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</si>
  <si>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</si>
  <si>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</si>
  <si>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</si>
  <si>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</si>
  <si>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</si>
  <si>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</si>
  <si>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</si>
  <si>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</si>
  <si>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</si>
  <si>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</si>
  <si>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</si>
  <si>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</si>
  <si>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</si>
  <si>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</si>
  <si>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</si>
  <si>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</si>
  <si>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</si>
  <si>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</si>
  <si>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</si>
  <si>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</si>
  <si>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</si>
  <si>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</si>
  <si>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</si>
  <si>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</si>
  <si>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</si>
  <si>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</si>
  <si>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</si>
  <si>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</si>
  <si>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</si>
  <si>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</si>
  <si>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</si>
  <si>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</si>
  <si>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</si>
  <si>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</si>
  <si>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</si>
  <si>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</si>
  <si>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</si>
  <si>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</si>
  <si>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</si>
  <si>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</si>
  <si>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</si>
  <si>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</si>
  <si>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</si>
  <si>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</si>
  <si>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</si>
  <si>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</si>
  <si>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</si>
  <si>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</si>
  <si>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</si>
  <si>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</si>
  <si>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</si>
  <si>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</si>
  <si>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</si>
  <si>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</si>
  <si>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</si>
  <si>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</si>
  <si>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</si>
  <si>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</si>
  <si>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</si>
  <si>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</si>
  <si>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</si>
  <si>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</si>
  <si>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</si>
  <si>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</si>
  <si>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</si>
  <si>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</si>
  <si>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</si>
  <si>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</si>
  <si>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</si>
  <si>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</si>
  <si>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</si>
  <si>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</si>
  <si>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</si>
  <si>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</si>
  <si>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</si>
  <si>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</si>
  <si>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</si>
  <si>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</si>
  <si>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</si>
  <si>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</si>
  <si>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</si>
  <si>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</si>
  <si>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</si>
  <si>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</si>
  <si>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</si>
  <si>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</si>
  <si>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</si>
  <si>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</si>
  <si>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</si>
  <si>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</si>
  <si>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</si>
  <si>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</si>
  <si>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</si>
  <si>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</si>
  <si>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</si>
  <si>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</si>
  <si>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</si>
  <si>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</si>
  <si>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</si>
  <si>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</si>
  <si>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</si>
  <si>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</si>
  <si>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</si>
  <si>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</si>
  <si>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</si>
  <si>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</si>
  <si>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</si>
  <si>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</si>
  <si>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</si>
  <si>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</si>
  <si>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</si>
  <si>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</si>
  <si>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</si>
  <si>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</si>
  <si>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</si>
  <si>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</si>
  <si>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</si>
  <si>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</si>
  <si>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</si>
  <si>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</si>
  <si>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</si>
  <si>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</si>
  <si>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</si>
  <si>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</si>
  <si>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</si>
  <si>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</si>
  <si>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</si>
  <si>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</si>
  <si>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</si>
  <si>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</si>
  <si>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</si>
  <si>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</si>
  <si>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</si>
  <si>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</si>
  <si>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</si>
  <si>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</si>
  <si>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</si>
  <si>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</si>
  <si>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</si>
  <si>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</si>
  <si>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</si>
  <si>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</si>
  <si>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</si>
  <si>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</si>
  <si>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</si>
  <si>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</si>
  <si>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</si>
  <si>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</si>
  <si>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</si>
  <si>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</si>
  <si>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</si>
  <si>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</si>
  <si>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</si>
  <si>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</si>
  <si>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</si>
  <si>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</si>
  <si>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</si>
  <si>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</si>
  <si>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</si>
  <si>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</si>
  <si>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</si>
  <si>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</si>
  <si>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</si>
  <si>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</si>
  <si>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</si>
  <si>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</si>
  <si>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</si>
  <si>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</si>
  <si>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</si>
  <si>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</si>
  <si>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</si>
  <si>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</si>
  <si>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</si>
  <si>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</si>
  <si>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</si>
  <si>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</si>
  <si>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</si>
  <si>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</si>
  <si>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</si>
  <si>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</si>
  <si>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</si>
  <si>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</si>
  <si>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</si>
  <si>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</si>
  <si>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</si>
  <si>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</si>
  <si>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</si>
  <si>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</si>
  <si>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</si>
  <si>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</si>
  <si>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</si>
  <si>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</si>
  <si>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</si>
  <si>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</si>
  <si>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</si>
  <si>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</si>
  <si>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</si>
  <si>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</si>
  <si>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</si>
  <si>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</si>
  <si>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</si>
  <si>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</si>
  <si>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</si>
  <si>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</si>
  <si>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</si>
  <si>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</si>
  <si>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</si>
  <si>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</si>
  <si>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</si>
  <si>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</si>
  <si>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</si>
  <si>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</si>
  <si>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</si>
  <si>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</si>
  <si>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</si>
  <si>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</si>
  <si>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</si>
  <si>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</si>
  <si>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</si>
  <si>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</si>
  <si>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</si>
  <si>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</si>
  <si>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</si>
  <si>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</si>
  <si>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</si>
  <si>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</si>
  <si>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</si>
  <si>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</si>
  <si>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</si>
  <si>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</si>
  <si>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</si>
  <si>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</si>
  <si>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</si>
  <si>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</si>
  <si>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</si>
  <si>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</si>
  <si>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</si>
  <si>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</si>
  <si>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</si>
  <si>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</si>
  <si>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</si>
  <si>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</si>
  <si>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</si>
  <si>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</si>
  <si>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</si>
  <si>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</si>
  <si>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</si>
  <si>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</si>
  <si>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</si>
  <si>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</si>
  <si>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</si>
  <si>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</si>
  <si>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</si>
  <si>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</si>
  <si>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</si>
  <si>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</si>
  <si>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</si>
  <si>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</si>
  <si>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</si>
  <si>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</si>
  <si>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</si>
  <si>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</si>
  <si>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</si>
  <si>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</si>
  <si>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</si>
  <si>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</si>
  <si>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</si>
  <si>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</si>
  <si>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</si>
  <si>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</si>
  <si>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</si>
  <si>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</si>
  <si>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</si>
  <si>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</si>
  <si>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</si>
  <si>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</si>
  <si>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</si>
  <si>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</si>
  <si>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</si>
  <si>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</si>
  <si>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</si>
  <si>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</si>
  <si>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</si>
  <si>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</si>
  <si>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</si>
  <si>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</si>
  <si>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</si>
  <si>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</si>
  <si>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</si>
  <si>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</si>
  <si>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</si>
  <si>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</si>
  <si>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</si>
  <si>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</si>
  <si>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</si>
  <si>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</si>
  <si>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</si>
  <si>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</si>
  <si>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</si>
  <si>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</si>
  <si>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</si>
  <si>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</si>
  <si>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</si>
  <si>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</si>
  <si>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</si>
  <si>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</si>
  <si>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</si>
  <si>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</si>
  <si>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</si>
  <si>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</si>
  <si>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</si>
  <si>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</si>
  <si>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</si>
  <si>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</si>
  <si>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</si>
  <si>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</si>
  <si>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</si>
  <si>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</si>
  <si>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</si>
  <si>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</si>
  <si>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</si>
  <si>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</si>
  <si>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</si>
  <si>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</si>
  <si>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</si>
  <si>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</si>
  <si>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</si>
  <si>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</si>
  <si>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</si>
  <si>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</si>
  <si>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</si>
  <si>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</si>
  <si>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</si>
  <si>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</si>
  <si>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</si>
  <si>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</si>
  <si>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</si>
  <si>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</si>
  <si>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</si>
  <si>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</si>
  <si>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</si>
  <si>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</si>
  <si>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</si>
  <si>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</si>
  <si>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</si>
  <si>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</si>
  <si>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</si>
  <si>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</si>
  <si>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</si>
  <si>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</si>
  <si>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</si>
  <si>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</si>
  <si>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</si>
  <si>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</si>
  <si>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</si>
  <si>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</si>
  <si>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</si>
  <si>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</si>
  <si>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</si>
  <si>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</si>
  <si>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</si>
  <si>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</si>
  <si>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</si>
  <si>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</si>
  <si>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</si>
  <si>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</si>
  <si>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</si>
  <si>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</si>
  <si>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</si>
  <si>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</si>
  <si>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</si>
  <si>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</si>
  <si>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</si>
  <si>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</si>
  <si>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</si>
  <si>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</si>
  <si>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</si>
  <si>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</si>
  <si>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</si>
  <si>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</si>
  <si>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</si>
  <si>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</si>
  <si>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</si>
  <si>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</si>
  <si>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</si>
  <si>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</si>
  <si>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</si>
  <si>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</si>
  <si>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</si>
  <si>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</si>
  <si>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</si>
  <si>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</si>
  <si>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</si>
  <si>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</si>
  <si>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</si>
  <si>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</si>
  <si>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</si>
  <si>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</si>
  <si>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</si>
  <si>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</si>
  <si>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</si>
  <si>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</si>
  <si>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</si>
  <si>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</si>
  <si>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</si>
  <si>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</si>
  <si>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</si>
  <si>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</si>
  <si>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</si>
  <si>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</si>
  <si>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</si>
  <si>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</si>
  <si>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</si>
  <si>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</si>
  <si>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</si>
  <si>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</si>
  <si>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</si>
  <si>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</si>
  <si>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</si>
  <si>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</si>
  <si>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</si>
  <si>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</si>
  <si>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</si>
  <si>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</si>
  <si>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</si>
  <si>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</si>
  <si>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</si>
  <si>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</si>
  <si>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</si>
  <si>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</si>
  <si>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</si>
  <si>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</si>
  <si>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</si>
  <si>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</si>
  <si>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</si>
  <si>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</si>
  <si>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</si>
  <si>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</si>
  <si>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</si>
  <si>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</si>
  <si>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</si>
  <si>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</si>
  <si>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</si>
  <si>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</si>
  <si>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</si>
  <si>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</si>
  <si>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</si>
  <si>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</si>
  <si>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</si>
  <si>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</si>
  <si>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</si>
  <si>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</si>
  <si>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</si>
  <si>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</si>
  <si>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</si>
  <si>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</si>
  <si>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</si>
  <si>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</si>
  <si>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</si>
  <si>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</si>
  <si>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</si>
  <si>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</si>
  <si>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</si>
  <si>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</si>
  <si>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</si>
  <si>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</si>
  <si>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</si>
  <si>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</si>
  <si>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</si>
  <si>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</si>
  <si>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</si>
  <si>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</si>
  <si>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</si>
  <si>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</si>
  <si>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</si>
  <si>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</si>
  <si>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</si>
  <si>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</si>
  <si>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</si>
  <si>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</si>
  <si>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</si>
  <si>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</si>
  <si>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</si>
  <si>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</si>
  <si>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</si>
  <si>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</si>
  <si>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</si>
  <si>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</si>
  <si>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</si>
  <si>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</si>
  <si>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</si>
  <si>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</si>
  <si>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</si>
  <si>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</si>
  <si>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</si>
  <si>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</si>
  <si>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</si>
  <si>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</si>
  <si>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</si>
  <si>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</si>
  <si>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</si>
  <si>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</si>
  <si>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</si>
  <si>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</si>
  <si>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</si>
  <si>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</si>
  <si>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</si>
  <si>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</si>
  <si>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</si>
  <si>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</si>
  <si>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</si>
  <si>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</si>
  <si>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</si>
  <si>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</si>
  <si>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</si>
  <si>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</si>
  <si>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</si>
  <si>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</si>
  <si>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</si>
  <si>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</si>
  <si>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</si>
  <si>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</si>
  <si>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</si>
  <si>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</si>
  <si>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</si>
  <si>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</si>
  <si>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</si>
  <si>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</si>
  <si>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</si>
  <si>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</si>
  <si>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</si>
  <si>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</si>
  <si>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</si>
  <si>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</si>
  <si>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</si>
  <si>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</si>
  <si>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</si>
  <si>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</si>
  <si>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</si>
  <si>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</si>
  <si>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</si>
  <si>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</si>
  <si>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</si>
  <si>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</si>
  <si>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</si>
  <si>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</si>
  <si>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</si>
  <si>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</si>
  <si>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</si>
  <si>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</si>
  <si>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</si>
  <si>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</si>
  <si>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</si>
  <si>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</si>
  <si>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</si>
  <si>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</si>
  <si>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</si>
  <si>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</si>
  <si>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</si>
  <si>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</si>
  <si>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</si>
  <si>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</si>
  <si>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</si>
  <si>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</si>
  <si>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</si>
  <si>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</si>
  <si>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</si>
  <si>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</si>
  <si>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</si>
  <si>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</si>
  <si>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</si>
  <si>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</si>
  <si>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</si>
  <si>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</si>
  <si>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</si>
  <si>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</si>
  <si>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</si>
  <si>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</si>
  <si>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</si>
  <si>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</si>
  <si>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</si>
  <si>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</si>
  <si>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</si>
  <si>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</si>
  <si>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</si>
  <si>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</si>
  <si>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</si>
  <si>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</si>
  <si>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</si>
  <si>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</si>
  <si>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</si>
  <si>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</si>
  <si>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</si>
  <si>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</si>
  <si>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</si>
  <si>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</si>
  <si>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</si>
  <si>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</si>
  <si>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</si>
  <si>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</si>
  <si>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</si>
  <si>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</si>
  <si>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</si>
  <si>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</si>
  <si>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</si>
  <si>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</si>
  <si>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</si>
  <si>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</si>
  <si>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</si>
  <si>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</si>
  <si>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</si>
  <si>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</si>
  <si>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</si>
  <si>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</si>
  <si>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</si>
  <si>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</si>
  <si>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</si>
  <si>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</si>
  <si>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</si>
  <si>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</si>
  <si>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</si>
  <si>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</si>
  <si>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</si>
  <si>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</si>
  <si>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</si>
  <si>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</si>
  <si>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</si>
  <si>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</si>
  <si>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</si>
  <si>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</si>
  <si>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</si>
  <si>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</si>
  <si>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</si>
  <si>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</si>
  <si>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</si>
  <si>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</si>
  <si>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</si>
  <si>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</si>
  <si>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</si>
  <si>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</si>
  <si>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</si>
  <si>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</si>
  <si>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</si>
  <si>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</si>
  <si>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</si>
  <si>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</si>
  <si>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</si>
  <si>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</si>
  <si>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</si>
  <si>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</si>
  <si>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</si>
  <si>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</si>
  <si>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</si>
  <si>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</si>
  <si>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</si>
  <si>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</si>
  <si>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</si>
  <si>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</si>
  <si>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</si>
  <si>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</si>
  <si>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</si>
  <si>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</si>
  <si>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</si>
  <si>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</si>
  <si>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</si>
  <si>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</si>
  <si>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</si>
  <si>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</si>
  <si>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</si>
  <si>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</si>
  <si>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</si>
  <si>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</si>
  <si>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</si>
  <si>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</si>
  <si>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</si>
  <si>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</si>
  <si>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</si>
  <si>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</si>
  <si>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</si>
  <si>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</si>
  <si>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</si>
  <si>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</si>
  <si>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</si>
  <si>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</si>
  <si>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</si>
  <si>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</si>
  <si>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</si>
  <si>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</si>
  <si>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</si>
  <si>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</si>
  <si>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</si>
  <si>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</si>
  <si>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</si>
  <si>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</si>
  <si>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</si>
  <si>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</si>
  <si>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</si>
  <si>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</si>
  <si>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</si>
  <si>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</si>
  <si>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</si>
  <si>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</si>
  <si>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</si>
  <si>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</si>
  <si>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</si>
  <si>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</si>
  <si>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</si>
  <si>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</si>
  <si>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</si>
  <si>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</si>
  <si>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</si>
  <si>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</si>
  <si>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</si>
  <si>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</si>
  <si>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</si>
  <si>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</si>
  <si>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</si>
  <si>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</si>
  <si>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</si>
  <si>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</si>
  <si>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</si>
  <si>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</si>
  <si>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</si>
  <si>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</si>
  <si>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</si>
  <si>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</si>
  <si>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</si>
  <si>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</si>
  <si>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</si>
  <si>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</si>
  <si>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</si>
  <si>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</si>
  <si>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</si>
  <si>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</si>
  <si>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</si>
  <si>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</si>
  <si>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</si>
  <si>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</si>
  <si>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</si>
  <si>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</si>
  <si>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</si>
  <si>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</si>
  <si>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</si>
  <si>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</si>
  <si>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</si>
  <si>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</si>
  <si>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</si>
  <si>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</si>
  <si>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</si>
  <si>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</si>
  <si>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</si>
  <si>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</si>
  <si>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</si>
  <si>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</si>
  <si>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</si>
  <si>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</si>
  <si>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</si>
  <si>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</si>
  <si>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</si>
  <si>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</si>
  <si>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</si>
  <si>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</si>
  <si>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</si>
  <si>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</si>
  <si>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</si>
  <si>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</si>
  <si>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</si>
  <si>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</si>
  <si>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</si>
  <si>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</si>
  <si>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</si>
  <si>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</si>
  <si>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</si>
  <si>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</si>
  <si>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</si>
  <si>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</si>
  <si>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</si>
  <si>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</si>
  <si>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</si>
  <si>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</si>
  <si>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</si>
  <si>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</si>
  <si>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</si>
  <si>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</si>
  <si>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</si>
  <si>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</si>
  <si>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</si>
  <si>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</si>
  <si>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</si>
  <si>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</si>
  <si>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</si>
  <si>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</si>
  <si>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</si>
  <si>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</si>
  <si>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</si>
  <si>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</si>
  <si>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</si>
  <si>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</si>
  <si>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</si>
  <si>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</si>
  <si>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</si>
  <si>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</si>
  <si>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</si>
  <si>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</si>
  <si>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</si>
  <si>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</si>
  <si>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</si>
  <si>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</si>
  <si>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</si>
  <si>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</si>
  <si>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</si>
  <si>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</si>
  <si>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</si>
  <si>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</si>
  <si>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</si>
  <si>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</si>
  <si>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</si>
  <si>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</si>
  <si>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</si>
  <si>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</si>
  <si>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</si>
  <si>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</si>
  <si>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</si>
  <si>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</si>
  <si>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</si>
  <si>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</si>
  <si>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</si>
  <si>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</si>
  <si>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</si>
  <si>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</si>
  <si>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</si>
  <si>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</si>
  <si>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</si>
  <si>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</si>
  <si>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</si>
  <si>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</si>
  <si>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</si>
  <si>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</si>
  <si>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</si>
  <si>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</si>
  <si>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</si>
  <si>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</si>
  <si>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</si>
  <si>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</si>
  <si>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</si>
  <si>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</si>
  <si>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</si>
  <si>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</si>
  <si>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</si>
  <si>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</si>
  <si>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</si>
  <si>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</si>
  <si>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</si>
  <si>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</si>
  <si>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</si>
  <si>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</si>
  <si>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</si>
  <si>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</si>
  <si>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</si>
  <si>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</si>
  <si>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</si>
  <si>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</si>
  <si>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</si>
  <si>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</si>
  <si>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</si>
  <si>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</si>
  <si>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</si>
  <si>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</si>
  <si>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</si>
  <si>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</si>
  <si>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</si>
  <si>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</si>
  <si>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</si>
  <si>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</si>
  <si>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</si>
  <si>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</si>
  <si>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</si>
  <si>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</si>
  <si>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</si>
  <si>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</si>
  <si>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</si>
  <si>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</si>
  <si>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</si>
  <si>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</si>
  <si>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</si>
  <si>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</si>
  <si>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</si>
  <si>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</si>
  <si>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</si>
  <si>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</si>
  <si>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</si>
  <si>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</si>
  <si>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</si>
  <si>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</si>
  <si>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</si>
  <si>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</si>
  <si>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</si>
  <si>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</si>
  <si>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</si>
  <si>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</si>
  <si>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</si>
  <si>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</si>
  <si>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</si>
  <si>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</si>
  <si>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</si>
  <si>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</si>
  <si>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</si>
  <si>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</si>
  <si>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</si>
  <si>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</si>
  <si>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</si>
  <si>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</si>
  <si>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</si>
  <si>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</si>
  <si>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</si>
  <si>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</si>
  <si>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</si>
  <si>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</si>
  <si>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</si>
  <si>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</si>
  <si>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</si>
  <si>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</si>
  <si>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</si>
  <si>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</si>
  <si>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</si>
  <si>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</si>
  <si>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</si>
  <si>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</si>
  <si>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</si>
  <si>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</si>
  <si>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</si>
  <si>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</si>
  <si>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</si>
  <si>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</si>
  <si>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</si>
  <si>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</si>
  <si>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</si>
  <si>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</si>
  <si>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</si>
  <si>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</si>
  <si>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</si>
  <si>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</si>
  <si>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</si>
  <si>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</si>
  <si>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</si>
  <si>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</si>
  <si>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</si>
  <si>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</si>
  <si>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</si>
  <si>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</si>
  <si>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</si>
  <si>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</si>
  <si>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</si>
  <si>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</si>
  <si>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</si>
  <si>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</si>
  <si>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</si>
  <si>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</si>
  <si>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</si>
  <si>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</si>
  <si>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</si>
  <si>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</si>
  <si>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</si>
  <si>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</si>
  <si>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</si>
  <si>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</si>
  <si>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</si>
  <si>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</si>
  <si>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</si>
  <si>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</si>
  <si>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</si>
  <si>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</si>
  <si>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</si>
  <si>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</si>
  <si>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</si>
  <si>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</si>
  <si>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</si>
  <si>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</si>
  <si>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</si>
  <si>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</si>
  <si>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</si>
  <si>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</si>
  <si>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</si>
  <si>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</si>
  <si>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</si>
  <si>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</si>
  <si>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</si>
  <si>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</si>
  <si>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</si>
  <si>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</si>
  <si>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</si>
  <si>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</si>
  <si>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</si>
  <si>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</si>
  <si>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</si>
  <si>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</si>
  <si>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</si>
  <si>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</si>
  <si>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</si>
  <si>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</si>
  <si>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</si>
  <si>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</si>
  <si>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</si>
  <si>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</si>
  <si>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</si>
  <si>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</si>
  <si>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</si>
  <si>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</si>
  <si>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</si>
  <si>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</si>
  <si>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</si>
  <si>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</si>
  <si>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</si>
  <si>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</si>
  <si>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</si>
  <si>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</si>
  <si>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</si>
  <si>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</si>
  <si>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</si>
  <si>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</si>
  <si>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</si>
  <si>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</si>
  <si>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</si>
  <si>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</si>
  <si>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</si>
  <si>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</si>
  <si>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</si>
  <si>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</si>
  <si>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</si>
  <si>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</si>
  <si>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</si>
  <si>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</si>
  <si>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</si>
  <si>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</si>
  <si>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</si>
  <si>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</si>
  <si>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</si>
  <si>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</si>
  <si>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</si>
  <si>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</si>
  <si>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</si>
  <si>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</si>
  <si>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</si>
  <si>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</si>
  <si>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</si>
  <si>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</si>
  <si>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</si>
  <si>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</si>
  <si>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</si>
  <si>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</si>
  <si>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</si>
  <si>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</si>
  <si>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</si>
  <si>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516</t>
  </si>
  <si>
    <t>UAH</t>
  </si>
  <si>
    <t>Ukrainian Hryvnia</t>
  </si>
  <si>
    <t>Nauru</t>
  </si>
  <si>
    <t>NR</t>
  </si>
  <si>
    <t>NRU</t>
  </si>
  <si>
    <t>520</t>
  </si>
  <si>
    <t>UGX</t>
  </si>
  <si>
    <t>Ugandan shilling</t>
  </si>
  <si>
    <t>Nepal</t>
  </si>
  <si>
    <t>NP</t>
  </si>
  <si>
    <t>NPL</t>
  </si>
  <si>
    <t>524</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</si>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</sst>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 #,##0.00_-;_-* &quot;-&quot;??_-;_-@_-"/>
    <numFmt numFmtId="165" formatCode="_ * #,##0.00_ ;_ * \-#,##0.00_ ;_ * &quot;-&quot;??_ ;_ @_ "/>
    <numFmt numFmtId="166" formatCode="yyyy\-mm\-dd"/>
    <numFmt numFmtId="167" formatCode="_ * #,##0_ ;_ * \-#,##0_ ;_ * &quot;-&quot;??_ ;_ @_ "/>
  </numFmts>
  <fonts count="77">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1"/>
      <color indexed="8"/>
      <name val="Calibri"/>
      <family val="2"/>
      <scheme val="minor"/>
    </font>
    <font>
      <sz val="10"/>
      <color theme="1"/>
      <name val="Arial"/>
      <family val="2"/>
    </font>
    <font>
      <sz val="10"/>
      <color rgb="FF000000"/>
      <name val="Arial"/>
      <family val="2"/>
    </font>
    <font>
      <sz val="10.5"/>
      <color rgb="FF242424"/>
      <name val="Segoe UI"/>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9">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73" fillId="0" borderId="0"/>
    <xf numFmtId="0" fontId="74" fillId="0" borderId="0"/>
  </cellStyleXfs>
  <cellXfs count="328">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3" borderId="0" xfId="3" applyFont="1" applyFill="1" applyAlignment="1">
      <alignment horizontal="left" vertical="center"/>
    </xf>
    <xf numFmtId="0" fontId="23" fillId="3" borderId="0" xfId="3" applyFont="1" applyFill="1" applyAlignment="1">
      <alignment vertical="center"/>
    </xf>
    <xf numFmtId="0" fontId="38" fillId="3" borderId="0" xfId="2" applyFont="1" applyFill="1" applyBorder="1" applyAlignment="1"/>
    <xf numFmtId="0" fontId="29" fillId="2" borderId="35" xfId="3" applyFont="1" applyFill="1" applyBorder="1" applyAlignment="1">
      <alignment horizontal="left" vertical="center"/>
    </xf>
    <xf numFmtId="0" fontId="29" fillId="0" borderId="35" xfId="3" applyFont="1" applyBorder="1" applyAlignment="1">
      <alignment horizontal="left" vertical="center"/>
    </xf>
    <xf numFmtId="0" fontId="39" fillId="3"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4" borderId="0" xfId="3" applyFont="1" applyFill="1" applyAlignment="1">
      <alignment horizontal="left" vertical="center"/>
    </xf>
    <xf numFmtId="0" fontId="23" fillId="4" borderId="0" xfId="3" applyFont="1" applyFill="1" applyAlignment="1">
      <alignment horizontal="left" vertical="center"/>
    </xf>
    <xf numFmtId="0" fontId="35" fillId="4" borderId="0" xfId="3" applyFont="1" applyFill="1" applyAlignment="1">
      <alignment vertical="center"/>
    </xf>
    <xf numFmtId="0" fontId="33" fillId="4" borderId="0" xfId="3" applyFont="1" applyFill="1" applyAlignment="1">
      <alignment vertical="center"/>
    </xf>
    <xf numFmtId="0" fontId="36" fillId="4" borderId="0" xfId="3" applyFont="1" applyFill="1" applyAlignment="1">
      <alignment horizontal="left" vertical="center"/>
    </xf>
    <xf numFmtId="0" fontId="33" fillId="4" borderId="0" xfId="3" applyFont="1" applyFill="1" applyAlignment="1">
      <alignment horizontal="left" vertical="center" wrapText="1" indent="2"/>
    </xf>
    <xf numFmtId="0" fontId="28" fillId="4" borderId="0" xfId="3" applyFont="1" applyFill="1" applyAlignment="1">
      <alignment vertical="center"/>
    </xf>
    <xf numFmtId="0" fontId="33" fillId="4" borderId="0" xfId="3" applyFont="1" applyFill="1" applyAlignment="1">
      <alignment vertical="center" wrapText="1"/>
    </xf>
    <xf numFmtId="0" fontId="36" fillId="4" borderId="0" xfId="3" applyFont="1" applyFill="1" applyAlignment="1">
      <alignment vertical="center"/>
    </xf>
    <xf numFmtId="0" fontId="23" fillId="4" borderId="0" xfId="3" applyFont="1" applyFill="1" applyAlignment="1">
      <alignment vertical="center"/>
    </xf>
    <xf numFmtId="0" fontId="29" fillId="4" borderId="0" xfId="3" applyFont="1" applyFill="1" applyAlignment="1">
      <alignment vertical="center"/>
    </xf>
    <xf numFmtId="0" fontId="34" fillId="4" borderId="0" xfId="3" applyFont="1" applyFill="1" applyAlignment="1">
      <alignment vertical="center"/>
    </xf>
    <xf numFmtId="0" fontId="36" fillId="4" borderId="0" xfId="3" applyFont="1" applyFill="1" applyAlignment="1">
      <alignment horizontal="left" vertical="center" indent="2"/>
    </xf>
    <xf numFmtId="0" fontId="39" fillId="5" borderId="35" xfId="3" applyFont="1" applyFill="1" applyBorder="1" applyAlignment="1">
      <alignment horizontal="left" vertical="center"/>
    </xf>
    <xf numFmtId="0" fontId="38" fillId="4" borderId="0" xfId="4" applyFont="1" applyFill="1" applyBorder="1" applyAlignment="1"/>
    <xf numFmtId="0" fontId="40" fillId="4" borderId="24" xfId="3" applyFont="1" applyFill="1" applyBorder="1" applyAlignment="1">
      <alignment vertical="center" wrapText="1"/>
    </xf>
    <xf numFmtId="0" fontId="42" fillId="4" borderId="25" xfId="3" applyFont="1" applyFill="1" applyBorder="1" applyAlignment="1">
      <alignment vertical="center" wrapText="1"/>
    </xf>
    <xf numFmtId="0" fontId="43" fillId="4" borderId="26" xfId="3" applyFont="1" applyFill="1" applyBorder="1" applyAlignment="1">
      <alignment vertical="center" wrapText="1"/>
    </xf>
    <xf numFmtId="0" fontId="40" fillId="4" borderId="27" xfId="3" applyFont="1" applyFill="1" applyBorder="1" applyAlignment="1">
      <alignment vertical="center" wrapText="1"/>
    </xf>
    <xf numFmtId="0" fontId="42" fillId="4" borderId="1" xfId="3" applyFont="1" applyFill="1" applyBorder="1" applyAlignment="1">
      <alignment vertical="center" wrapText="1"/>
    </xf>
    <xf numFmtId="0" fontId="42" fillId="4" borderId="28" xfId="3" applyFont="1" applyFill="1" applyBorder="1" applyAlignment="1">
      <alignment vertical="center" wrapText="1"/>
    </xf>
    <xf numFmtId="0" fontId="42" fillId="4" borderId="31" xfId="3" applyFont="1" applyFill="1" applyBorder="1" applyAlignment="1">
      <alignment vertical="center" wrapText="1"/>
    </xf>
    <xf numFmtId="0" fontId="42" fillId="4" borderId="0" xfId="3" applyFont="1" applyFill="1" applyAlignment="1">
      <alignment vertical="center" wrapText="1"/>
    </xf>
    <xf numFmtId="0" fontId="42" fillId="4" borderId="32" xfId="3" applyFont="1" applyFill="1" applyBorder="1" applyAlignment="1">
      <alignment vertical="center" wrapText="1"/>
    </xf>
    <xf numFmtId="0" fontId="43" fillId="4" borderId="31" xfId="3" applyFont="1" applyFill="1" applyBorder="1" applyAlignment="1">
      <alignment vertical="center" wrapText="1"/>
    </xf>
    <xf numFmtId="0" fontId="43" fillId="4" borderId="29" xfId="3" applyFont="1" applyFill="1" applyBorder="1" applyAlignment="1">
      <alignment vertical="center" wrapText="1"/>
    </xf>
    <xf numFmtId="0" fontId="42" fillId="4" borderId="21" xfId="3" applyFont="1" applyFill="1" applyBorder="1" applyAlignment="1">
      <alignment vertical="center" wrapText="1"/>
    </xf>
    <xf numFmtId="0" fontId="42" fillId="4"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2"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42" fillId="0" borderId="2" xfId="3" applyFont="1" applyBorder="1" applyAlignment="1">
      <alignment horizontal="left" vertical="center"/>
    </xf>
    <xf numFmtId="0" fontId="33" fillId="0" borderId="10" xfId="3" applyFont="1" applyBorder="1" applyAlignment="1">
      <alignment vertical="center"/>
    </xf>
    <xf numFmtId="0" fontId="42" fillId="2"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2" borderId="1" xfId="3" applyFont="1" applyFill="1" applyBorder="1" applyAlignment="1">
      <alignment horizontal="left" vertical="center"/>
    </xf>
    <xf numFmtId="0" fontId="42" fillId="2" borderId="0" xfId="3" applyFont="1" applyFill="1" applyAlignment="1">
      <alignment horizontal="left" vertical="center"/>
    </xf>
    <xf numFmtId="0" fontId="42" fillId="0" borderId="12" xfId="3" applyFont="1" applyBorder="1" applyAlignment="1">
      <alignment horizontal="left" vertical="center"/>
    </xf>
    <xf numFmtId="0" fontId="42" fillId="2" borderId="13" xfId="3" applyFont="1" applyFill="1" applyBorder="1" applyAlignment="1">
      <alignment horizontal="left" vertical="center"/>
    </xf>
    <xf numFmtId="0" fontId="42" fillId="0" borderId="11" xfId="3" applyFont="1" applyBorder="1" applyAlignment="1">
      <alignment horizontal="left" vertical="center"/>
    </xf>
    <xf numFmtId="0" fontId="46" fillId="2" borderId="2" xfId="3" applyFont="1" applyFill="1" applyBorder="1" applyAlignment="1">
      <alignment vertical="center"/>
    </xf>
    <xf numFmtId="0" fontId="33" fillId="0" borderId="0" xfId="3" applyFont="1" applyAlignment="1">
      <alignment horizontal="left" vertical="center" indent="1"/>
    </xf>
    <xf numFmtId="0" fontId="46" fillId="2" borderId="36" xfId="3" applyFont="1" applyFill="1" applyBorder="1" applyAlignment="1">
      <alignment vertical="center"/>
    </xf>
    <xf numFmtId="0" fontId="33" fillId="0" borderId="2" xfId="3" applyFont="1" applyBorder="1" applyAlignment="1">
      <alignment horizontal="left" vertical="center" indent="1"/>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2"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33" fillId="0" borderId="9" xfId="3" applyFont="1" applyBorder="1" applyAlignment="1" applyProtection="1">
      <alignment vertical="center"/>
      <protection locked="0"/>
    </xf>
    <xf numFmtId="0" fontId="15" fillId="4"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0" fontId="33" fillId="0" borderId="9" xfId="3" applyFont="1" applyBorder="1" applyAlignment="1" applyProtection="1">
      <alignment horizontal="left" vertical="center" indent="4"/>
      <protection locked="0"/>
    </xf>
    <xf numFmtId="0" fontId="42" fillId="2"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3" borderId="24" xfId="3" applyFont="1" applyFill="1" applyBorder="1" applyAlignment="1">
      <alignment vertical="center" wrapText="1"/>
    </xf>
    <xf numFmtId="0" fontId="23" fillId="3"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5" borderId="25" xfId="3" applyFont="1" applyFill="1" applyBorder="1" applyAlignment="1">
      <alignment horizontal="left" vertical="center" wrapText="1" indent="3"/>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6" borderId="29" xfId="3" applyFont="1" applyFill="1" applyBorder="1" applyAlignment="1">
      <alignment vertical="center"/>
    </xf>
    <xf numFmtId="0" fontId="42" fillId="4" borderId="21" xfId="3" applyFont="1" applyFill="1" applyBorder="1" applyAlignment="1">
      <alignment vertical="center"/>
    </xf>
    <xf numFmtId="0" fontId="42" fillId="6" borderId="30" xfId="3" applyFont="1" applyFill="1" applyBorder="1" applyAlignment="1">
      <alignment vertical="center"/>
    </xf>
    <xf numFmtId="0" fontId="25" fillId="4" borderId="0" xfId="0" applyFont="1" applyFill="1" applyAlignment="1">
      <alignment vertical="center"/>
    </xf>
    <xf numFmtId="0" fontId="42" fillId="0" borderId="0" xfId="0" applyFont="1"/>
    <xf numFmtId="0" fontId="55" fillId="0" borderId="33" xfId="0" applyFont="1" applyBorder="1"/>
    <xf numFmtId="0" fontId="55" fillId="0" borderId="16" xfId="0" applyFont="1" applyBorder="1"/>
    <xf numFmtId="165" fontId="55" fillId="0" borderId="34" xfId="1" applyFont="1" applyBorder="1"/>
    <xf numFmtId="0" fontId="59" fillId="0" borderId="0" xfId="5" applyFont="1"/>
    <xf numFmtId="0" fontId="42" fillId="4" borderId="0" xfId="3" applyFont="1" applyFill="1" applyAlignment="1">
      <alignment horizontal="left" vertical="center" indent="1"/>
    </xf>
    <xf numFmtId="0" fontId="42" fillId="4" borderId="0" xfId="3" applyFont="1" applyFill="1" applyAlignment="1">
      <alignment horizontal="left" vertical="center"/>
    </xf>
    <xf numFmtId="165" fontId="42" fillId="4" borderId="0" xfId="1" applyFont="1" applyFill="1" applyBorder="1" applyAlignment="1">
      <alignment horizontal="left" vertical="center"/>
    </xf>
    <xf numFmtId="0" fontId="55" fillId="4" borderId="1" xfId="3" applyFont="1" applyFill="1" applyBorder="1" applyAlignment="1">
      <alignment horizontal="left" vertical="center"/>
    </xf>
    <xf numFmtId="165" fontId="55" fillId="4" borderId="1" xfId="1" applyFont="1" applyFill="1" applyBorder="1" applyAlignment="1">
      <alignment horizontal="left" vertical="center"/>
    </xf>
    <xf numFmtId="0" fontId="42" fillId="4" borderId="1" xfId="3" applyFont="1" applyFill="1" applyBorder="1" applyAlignment="1">
      <alignment horizontal="left" vertical="center"/>
    </xf>
    <xf numFmtId="165" fontId="42" fillId="4" borderId="1" xfId="1" applyFont="1" applyFill="1" applyBorder="1" applyAlignment="1">
      <alignment horizontal="left" vertical="center"/>
    </xf>
    <xf numFmtId="0" fontId="42" fillId="4" borderId="1" xfId="0" applyFont="1" applyFill="1" applyBorder="1"/>
    <xf numFmtId="0" fontId="42" fillId="4" borderId="20" xfId="3" applyFont="1" applyFill="1" applyBorder="1" applyAlignment="1">
      <alignment horizontal="left" vertical="center"/>
    </xf>
    <xf numFmtId="165" fontId="42" fillId="4" borderId="20" xfId="1" applyFont="1" applyFill="1" applyBorder="1" applyAlignment="1">
      <alignment horizontal="left" vertical="center"/>
    </xf>
    <xf numFmtId="0" fontId="43" fillId="0" borderId="0" xfId="3" applyFont="1" applyAlignment="1">
      <alignment horizontal="left" vertical="center"/>
    </xf>
    <xf numFmtId="0" fontId="55" fillId="4"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4" xfId="2" applyFont="1" applyFill="1" applyBorder="1" applyAlignment="1">
      <alignment horizontal="left" vertical="center" wrapText="1" indent="2"/>
    </xf>
    <xf numFmtId="0" fontId="27" fillId="0" borderId="9" xfId="2" applyFont="1" applyFill="1" applyBorder="1" applyAlignment="1" applyProtection="1">
      <alignment horizontal="left" vertical="center" wrapText="1"/>
      <protection locked="0"/>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2"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5" fontId="55" fillId="0" borderId="0" xfId="1" applyFont="1" applyBorder="1"/>
    <xf numFmtId="167" fontId="21" fillId="0" borderId="0" xfId="0" applyNumberFormat="1" applyFont="1"/>
    <xf numFmtId="164" fontId="21" fillId="0" borderId="0" xfId="0" applyNumberFormat="1" applyFont="1"/>
    <xf numFmtId="0" fontId="0" fillId="0" borderId="0" xfId="0" applyAlignment="1">
      <alignment horizontal="left"/>
    </xf>
    <xf numFmtId="0" fontId="1" fillId="0" borderId="0" xfId="3" applyFont="1" applyAlignment="1">
      <alignment horizontal="right" vertical="center"/>
    </xf>
    <xf numFmtId="0" fontId="1" fillId="5" borderId="0" xfId="3" applyFont="1" applyFill="1" applyAlignment="1">
      <alignment horizontal="right" vertical="center"/>
    </xf>
    <xf numFmtId="0" fontId="1" fillId="4" borderId="0" xfId="3" applyFont="1" applyFill="1" applyAlignment="1">
      <alignment horizontal="left" vertical="center"/>
    </xf>
    <xf numFmtId="0" fontId="1" fillId="4" borderId="0" xfId="3" applyFont="1" applyFill="1" applyAlignment="1">
      <alignment vertical="center"/>
    </xf>
    <xf numFmtId="0" fontId="1" fillId="3" borderId="0" xfId="3" applyFont="1" applyFill="1" applyAlignment="1">
      <alignment horizontal="left" vertical="center"/>
    </xf>
    <xf numFmtId="0" fontId="1" fillId="0" borderId="2" xfId="3" applyFont="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2" borderId="24" xfId="3" applyFont="1" applyFill="1" applyBorder="1" applyAlignment="1">
      <alignment horizontal="left" vertical="center"/>
    </xf>
    <xf numFmtId="0" fontId="1" fillId="2" borderId="25" xfId="3" applyFont="1" applyFill="1" applyBorder="1" applyAlignment="1">
      <alignment horizontal="left" vertical="center"/>
    </xf>
    <xf numFmtId="0" fontId="1" fillId="2"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5" fontId="1" fillId="0" borderId="0" xfId="1" applyFont="1" applyFill="1" applyAlignment="1">
      <alignment horizontal="left" vertical="center"/>
    </xf>
    <xf numFmtId="0" fontId="1" fillId="0" borderId="0" xfId="0" applyFont="1"/>
    <xf numFmtId="165" fontId="1" fillId="0" borderId="0" xfId="1" applyFont="1"/>
    <xf numFmtId="165" fontId="1" fillId="0" borderId="0" xfId="1" applyFont="1" applyAlignment="1">
      <alignment horizontal="right"/>
    </xf>
    <xf numFmtId="165" fontId="1" fillId="0" borderId="0" xfId="0" applyNumberFormat="1" applyFont="1"/>
    <xf numFmtId="164" fontId="1" fillId="0" borderId="0" xfId="0" applyNumberFormat="1" applyFont="1"/>
    <xf numFmtId="0" fontId="6" fillId="0" borderId="0" xfId="2" applyFill="1" applyAlignment="1">
      <alignment horizontal="left" vertical="center" wrapText="1"/>
    </xf>
    <xf numFmtId="167" fontId="6" fillId="0" borderId="0" xfId="2" applyNumberFormat="1" applyFill="1" applyAlignment="1">
      <alignment horizontal="left" vertical="center" wrapText="1"/>
    </xf>
    <xf numFmtId="0" fontId="1" fillId="0" borderId="0" xfId="3" applyFont="1" applyAlignment="1">
      <alignment horizontal="left" vertical="center" wrapText="1"/>
    </xf>
    <xf numFmtId="167" fontId="6" fillId="0" borderId="0" xfId="2" applyNumberFormat="1" applyFill="1" applyAlignment="1">
      <alignment horizontal="left" vertical="center"/>
    </xf>
    <xf numFmtId="0" fontId="0" fillId="0" borderId="35" xfId="0" applyBorder="1"/>
    <xf numFmtId="165" fontId="42" fillId="0" borderId="0" xfId="3" applyNumberFormat="1" applyFont="1" applyAlignment="1">
      <alignment horizontal="left" vertical="center"/>
    </xf>
    <xf numFmtId="167" fontId="1" fillId="0" borderId="0" xfId="1" applyNumberFormat="1" applyFont="1"/>
    <xf numFmtId="0" fontId="38" fillId="4" borderId="0" xfId="2" applyFont="1" applyFill="1" applyAlignment="1"/>
    <xf numFmtId="0" fontId="59" fillId="0" borderId="0" xfId="5" applyNumberFormat="1" applyFont="1"/>
    <xf numFmtId="0" fontId="1" fillId="0" borderId="0" xfId="0" applyFont="1" applyAlignment="1">
      <alignment horizontal="left"/>
    </xf>
    <xf numFmtId="0" fontId="33" fillId="3" borderId="25" xfId="3" applyFont="1" applyFill="1" applyBorder="1" applyAlignment="1">
      <alignment vertical="center" wrapText="1"/>
    </xf>
    <xf numFmtId="0" fontId="38" fillId="3" borderId="25" xfId="2" applyFont="1" applyFill="1" applyBorder="1" applyAlignment="1">
      <alignment vertical="center" wrapText="1"/>
    </xf>
    <xf numFmtId="0" fontId="33" fillId="3" borderId="26" xfId="3" applyFont="1" applyFill="1" applyBorder="1" applyAlignment="1">
      <alignment vertical="center" wrapText="1"/>
    </xf>
    <xf numFmtId="0" fontId="1" fillId="2" borderId="25" xfId="3" applyFont="1" applyFill="1" applyBorder="1" applyAlignment="1">
      <alignment horizontal="left" vertical="center" wrapText="1"/>
    </xf>
    <xf numFmtId="0" fontId="33" fillId="3" borderId="25" xfId="3" applyFont="1" applyFill="1" applyBorder="1" applyAlignment="1">
      <alignment horizontal="left" vertical="center" wrapText="1" indent="3"/>
    </xf>
    <xf numFmtId="0" fontId="33" fillId="3" borderId="26" xfId="3" applyFont="1" applyFill="1" applyBorder="1" applyAlignment="1">
      <alignment horizontal="left" vertical="center" wrapText="1" indent="3"/>
    </xf>
    <xf numFmtId="0" fontId="1" fillId="3" borderId="21" xfId="3" applyFont="1" applyFill="1" applyBorder="1" applyAlignment="1">
      <alignment horizontal="left" vertical="center"/>
    </xf>
    <xf numFmtId="0" fontId="35" fillId="3" borderId="24" xfId="2" applyFont="1" applyFill="1" applyBorder="1" applyAlignment="1">
      <alignment horizontal="left" vertical="center" wrapText="1" indent="2"/>
    </xf>
    <xf numFmtId="0" fontId="1" fillId="3" borderId="1" xfId="3" applyFont="1" applyFill="1" applyBorder="1" applyAlignment="1">
      <alignment horizontal="left" vertical="center"/>
    </xf>
    <xf numFmtId="0" fontId="35" fillId="3" borderId="26" xfId="2" applyFont="1" applyFill="1" applyBorder="1" applyAlignment="1">
      <alignment horizontal="left" vertical="center" wrapText="1" indent="2"/>
    </xf>
    <xf numFmtId="0" fontId="1" fillId="3" borderId="25" xfId="3" applyFont="1" applyFill="1" applyBorder="1" applyAlignment="1">
      <alignment horizontal="left" vertical="center"/>
    </xf>
    <xf numFmtId="0" fontId="1" fillId="2" borderId="26" xfId="3" applyFont="1" applyFill="1" applyBorder="1" applyAlignment="1">
      <alignment horizontal="left" vertical="center" wrapText="1"/>
    </xf>
    <xf numFmtId="0" fontId="74" fillId="2" borderId="25" xfId="0" applyFont="1" applyFill="1" applyBorder="1" applyAlignment="1">
      <alignment wrapText="1"/>
    </xf>
    <xf numFmtId="0" fontId="74" fillId="3" borderId="25" xfId="0" applyFont="1" applyFill="1" applyBorder="1" applyAlignment="1">
      <alignment wrapText="1"/>
    </xf>
    <xf numFmtId="0" fontId="75" fillId="3" borderId="26" xfId="3" applyFont="1" applyFill="1" applyBorder="1" applyAlignment="1">
      <alignment vertical="center" wrapText="1"/>
    </xf>
    <xf numFmtId="0" fontId="6" fillId="0" borderId="25" xfId="2" applyFill="1" applyBorder="1" applyAlignment="1">
      <alignment vertical="center" wrapText="1"/>
    </xf>
    <xf numFmtId="0" fontId="33" fillId="3" borderId="5" xfId="3" applyFont="1" applyFill="1" applyBorder="1" applyAlignment="1">
      <alignment vertical="center"/>
    </xf>
    <xf numFmtId="0" fontId="33" fillId="3" borderId="10" xfId="3" applyFont="1" applyFill="1" applyBorder="1" applyAlignment="1">
      <alignment vertical="center"/>
    </xf>
    <xf numFmtId="0" fontId="33" fillId="3" borderId="2" xfId="3" applyFont="1" applyFill="1" applyBorder="1" applyAlignment="1">
      <alignment horizontal="left" vertical="center"/>
    </xf>
    <xf numFmtId="166" fontId="33" fillId="3" borderId="5" xfId="3" applyNumberFormat="1" applyFont="1" applyFill="1" applyBorder="1" applyAlignment="1">
      <alignment vertical="center"/>
    </xf>
    <xf numFmtId="0" fontId="1" fillId="3" borderId="16" xfId="3" applyFont="1" applyFill="1" applyBorder="1" applyAlignment="1">
      <alignment horizontal="left" vertical="center"/>
    </xf>
    <xf numFmtId="0" fontId="33" fillId="3" borderId="0" xfId="3" applyFont="1" applyFill="1" applyAlignment="1">
      <alignment vertical="center"/>
    </xf>
    <xf numFmtId="166" fontId="33" fillId="3" borderId="0" xfId="3" applyNumberFormat="1" applyFont="1" applyFill="1" applyAlignment="1">
      <alignment vertical="center"/>
    </xf>
    <xf numFmtId="0" fontId="54" fillId="3" borderId="21" xfId="3" applyFont="1" applyFill="1" applyBorder="1" applyAlignment="1">
      <alignment vertical="center"/>
    </xf>
    <xf numFmtId="0" fontId="33" fillId="3" borderId="36" xfId="3" applyFont="1" applyFill="1" applyBorder="1" applyAlignment="1">
      <alignment vertical="center" wrapText="1"/>
    </xf>
    <xf numFmtId="0" fontId="52" fillId="3" borderId="21" xfId="4" applyFont="1" applyFill="1" applyBorder="1" applyAlignment="1">
      <alignment vertical="center" wrapText="1"/>
    </xf>
    <xf numFmtId="0" fontId="33" fillId="3" borderId="1" xfId="3" applyFont="1" applyFill="1" applyBorder="1" applyAlignment="1">
      <alignment vertical="center"/>
    </xf>
    <xf numFmtId="0" fontId="33" fillId="3" borderId="2" xfId="3" applyFont="1" applyFill="1" applyBorder="1" applyAlignment="1">
      <alignment vertical="center"/>
    </xf>
    <xf numFmtId="10" fontId="48" fillId="3" borderId="2" xfId="3" applyNumberFormat="1" applyFont="1" applyFill="1" applyBorder="1" applyAlignment="1">
      <alignment vertical="center"/>
    </xf>
    <xf numFmtId="10" fontId="33" fillId="3" borderId="5" xfId="3" applyNumberFormat="1" applyFont="1" applyFill="1" applyBorder="1" applyAlignment="1">
      <alignment horizontal="left" vertical="center"/>
    </xf>
    <xf numFmtId="0" fontId="48" fillId="3" borderId="16" xfId="3" applyFont="1" applyFill="1" applyBorder="1" applyAlignment="1">
      <alignment vertical="center"/>
    </xf>
    <xf numFmtId="0" fontId="6" fillId="3" borderId="21" xfId="2" applyFill="1" applyBorder="1" applyAlignment="1">
      <alignment vertical="center"/>
    </xf>
    <xf numFmtId="0" fontId="6" fillId="3" borderId="2" xfId="2" applyFill="1" applyBorder="1" applyAlignment="1">
      <alignment vertical="center"/>
    </xf>
    <xf numFmtId="0" fontId="6" fillId="2" borderId="0" xfId="2" applyFill="1" applyAlignment="1">
      <alignment vertical="center"/>
    </xf>
    <xf numFmtId="0" fontId="6" fillId="3" borderId="26" xfId="2" applyFill="1" applyBorder="1"/>
    <xf numFmtId="0" fontId="6" fillId="0" borderId="25" xfId="2" applyBorder="1"/>
    <xf numFmtId="167" fontId="33" fillId="3" borderId="25" xfId="1" applyNumberFormat="1" applyFont="1" applyFill="1" applyBorder="1" applyAlignment="1">
      <alignment horizontal="left" vertical="center" wrapText="1"/>
    </xf>
    <xf numFmtId="3" fontId="1" fillId="2" borderId="25" xfId="3" applyNumberFormat="1" applyFont="1" applyFill="1" applyBorder="1" applyAlignment="1">
      <alignment horizontal="left" vertical="center"/>
    </xf>
    <xf numFmtId="167" fontId="1" fillId="0" borderId="25" xfId="1" applyNumberFormat="1" applyFont="1" applyFill="1" applyBorder="1" applyAlignment="1">
      <alignment horizontal="left" vertical="center"/>
    </xf>
    <xf numFmtId="4" fontId="33" fillId="3" borderId="25" xfId="3" applyNumberFormat="1" applyFont="1" applyFill="1" applyBorder="1" applyAlignment="1">
      <alignment vertical="center" wrapText="1"/>
    </xf>
    <xf numFmtId="0" fontId="6" fillId="3" borderId="25" xfId="2" applyFill="1" applyBorder="1"/>
    <xf numFmtId="0" fontId="6" fillId="0" borderId="26" xfId="2" applyBorder="1"/>
    <xf numFmtId="0" fontId="6" fillId="3" borderId="24" xfId="2" applyFill="1" applyBorder="1"/>
    <xf numFmtId="167" fontId="1" fillId="0" borderId="25" xfId="1" applyNumberFormat="1" applyFont="1" applyBorder="1" applyAlignment="1">
      <alignment horizontal="left" vertical="center"/>
    </xf>
    <xf numFmtId="167" fontId="1" fillId="0" borderId="26" xfId="1" applyNumberFormat="1" applyFont="1" applyBorder="1" applyAlignment="1">
      <alignment horizontal="left" vertical="center"/>
    </xf>
    <xf numFmtId="0" fontId="6" fillId="3" borderId="25" xfId="2" applyFill="1" applyBorder="1" applyAlignment="1">
      <alignment wrapText="1"/>
    </xf>
    <xf numFmtId="0" fontId="6" fillId="3" borderId="2" xfId="2" applyFill="1" applyBorder="1" applyAlignment="1">
      <alignment vertical="center" wrapText="1"/>
    </xf>
    <xf numFmtId="10" fontId="1" fillId="3" borderId="26" xfId="6" applyNumberFormat="1" applyFont="1" applyFill="1" applyBorder="1" applyAlignment="1">
      <alignment horizontal="left" vertical="center"/>
    </xf>
    <xf numFmtId="0" fontId="76" fillId="0" borderId="0" xfId="0" applyFont="1"/>
    <xf numFmtId="167" fontId="33" fillId="3" borderId="26" xfId="1" applyNumberFormat="1" applyFont="1" applyFill="1" applyBorder="1" applyAlignment="1">
      <alignment horizontal="left" vertical="center" wrapText="1"/>
    </xf>
    <xf numFmtId="167" fontId="23" fillId="0" borderId="26" xfId="1" applyNumberFormat="1" applyFont="1" applyBorder="1" applyAlignment="1">
      <alignment horizontal="left" vertical="center"/>
    </xf>
    <xf numFmtId="167" fontId="33" fillId="3" borderId="25" xfId="1" applyNumberFormat="1" applyFont="1" applyFill="1" applyBorder="1" applyAlignment="1">
      <alignment vertical="center" wrapText="1"/>
    </xf>
    <xf numFmtId="167" fontId="33" fillId="3" borderId="26" xfId="1" applyNumberFormat="1" applyFont="1" applyFill="1" applyBorder="1" applyAlignment="1">
      <alignment vertical="center" wrapText="1"/>
    </xf>
    <xf numFmtId="0" fontId="34" fillId="0" borderId="0" xfId="3" applyFont="1" applyAlignment="1">
      <alignment horizontal="left" vertical="center" wrapText="1"/>
    </xf>
    <xf numFmtId="0" fontId="49" fillId="4" borderId="0" xfId="2" applyFont="1" applyFill="1" applyBorder="1" applyAlignment="1">
      <alignment vertical="center"/>
    </xf>
    <xf numFmtId="0" fontId="27" fillId="4" borderId="3" xfId="2" applyFont="1" applyFill="1" applyBorder="1" applyAlignment="1">
      <alignment horizontal="center" vertical="center"/>
    </xf>
    <xf numFmtId="0" fontId="38" fillId="4" borderId="0" xfId="2" applyFont="1" applyFill="1" applyBorder="1" applyAlignment="1">
      <alignment vertical="center" wrapText="1"/>
    </xf>
    <xf numFmtId="0" fontId="33" fillId="4" borderId="0" xfId="3" applyFont="1" applyFill="1" applyAlignment="1">
      <alignment horizontal="left" vertical="center" wrapText="1" indent="2"/>
    </xf>
    <xf numFmtId="0" fontId="27" fillId="4" borderId="17" xfId="2" applyFont="1" applyFill="1" applyBorder="1" applyAlignment="1">
      <alignment horizontal="center" vertical="center"/>
    </xf>
    <xf numFmtId="0" fontId="27" fillId="4" borderId="18" xfId="2" applyFont="1" applyFill="1" applyBorder="1" applyAlignment="1">
      <alignment horizontal="center" vertical="center"/>
    </xf>
    <xf numFmtId="0" fontId="27" fillId="4" borderId="19" xfId="2" applyFont="1" applyFill="1" applyBorder="1" applyAlignment="1">
      <alignment horizontal="center" vertical="center"/>
    </xf>
    <xf numFmtId="0" fontId="36" fillId="4" borderId="0" xfId="2" applyFont="1" applyFill="1" applyBorder="1" applyAlignment="1">
      <alignment vertical="center"/>
    </xf>
    <xf numFmtId="0" fontId="34" fillId="0" borderId="0" xfId="3" applyFont="1" applyAlignment="1">
      <alignment horizontal="left" vertical="center"/>
    </xf>
    <xf numFmtId="0" fontId="23" fillId="4" borderId="0" xfId="3" applyFont="1" applyFill="1" applyAlignment="1">
      <alignment horizontal="left" vertical="center"/>
    </xf>
    <xf numFmtId="0" fontId="60" fillId="4" borderId="0" xfId="3" applyFont="1" applyFill="1" applyAlignment="1">
      <alignment horizontal="left" vertical="center"/>
    </xf>
    <xf numFmtId="0" fontId="35" fillId="4" borderId="0" xfId="3" applyFont="1" applyFill="1" applyAlignment="1">
      <alignment horizontal="left" vertical="center" wrapText="1" indent="3"/>
    </xf>
    <xf numFmtId="0" fontId="42" fillId="4"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4"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4" borderId="0" xfId="3" applyFont="1" applyFill="1" applyAlignment="1">
      <alignment vertical="center" wrapText="1"/>
    </xf>
    <xf numFmtId="0" fontId="27" fillId="4" borderId="43" xfId="2" applyFont="1" applyFill="1" applyBorder="1" applyAlignment="1">
      <alignment horizontal="center" vertical="center"/>
    </xf>
    <xf numFmtId="0" fontId="27" fillId="4" borderId="22" xfId="2" applyFont="1" applyFill="1" applyBorder="1" applyAlignment="1">
      <alignment horizontal="center" vertical="center"/>
    </xf>
    <xf numFmtId="0" fontId="27" fillId="4" borderId="41" xfId="2" applyFont="1" applyFill="1" applyBorder="1" applyAlignment="1">
      <alignment horizontal="center" vertical="center"/>
    </xf>
    <xf numFmtId="0" fontId="27" fillId="4" borderId="0" xfId="2" applyFont="1" applyFill="1" applyBorder="1" applyAlignment="1">
      <alignment horizontal="center" vertical="center"/>
    </xf>
    <xf numFmtId="0" fontId="52" fillId="4" borderId="0" xfId="2" applyFont="1" applyFill="1" applyAlignment="1"/>
    <xf numFmtId="0" fontId="1" fillId="0" borderId="0" xfId="3" applyFont="1" applyAlignment="1">
      <alignment horizontal="left" vertical="center"/>
    </xf>
    <xf numFmtId="0" fontId="15" fillId="4" borderId="0" xfId="3" applyFont="1" applyFill="1" applyAlignment="1">
      <alignment vertical="center"/>
    </xf>
    <xf numFmtId="0" fontId="53" fillId="4" borderId="0" xfId="3" applyFont="1" applyFill="1" applyAlignment="1">
      <alignment horizontal="left" vertical="center"/>
    </xf>
    <xf numFmtId="0" fontId="42" fillId="0" borderId="0" xfId="3" applyFont="1" applyAlignment="1">
      <alignment horizontal="left" vertical="center"/>
    </xf>
    <xf numFmtId="0" fontId="24" fillId="5" borderId="0" xfId="3" applyFont="1" applyFill="1" applyAlignment="1">
      <alignment vertical="center"/>
    </xf>
    <xf numFmtId="0" fontId="56" fillId="7" borderId="27" xfId="3" applyFont="1" applyFill="1" applyBorder="1" applyAlignment="1">
      <alignment horizontal="left" vertical="center"/>
    </xf>
    <xf numFmtId="0" fontId="56" fillId="7" borderId="1" xfId="3" applyFont="1" applyFill="1" applyBorder="1" applyAlignment="1">
      <alignment horizontal="left" vertical="center"/>
    </xf>
    <xf numFmtId="0" fontId="56" fillId="7" borderId="28" xfId="3" applyFont="1" applyFill="1" applyBorder="1" applyAlignment="1">
      <alignment horizontal="left" vertical="center"/>
    </xf>
    <xf numFmtId="0" fontId="23" fillId="0" borderId="42" xfId="3" applyFont="1" applyBorder="1" applyAlignment="1">
      <alignment vertical="center"/>
    </xf>
    <xf numFmtId="0" fontId="62" fillId="5" borderId="0" xfId="2" applyFont="1" applyFill="1" applyBorder="1" applyAlignment="1">
      <alignment horizontal="left" vertical="center" wrapText="1"/>
    </xf>
    <xf numFmtId="0" fontId="62" fillId="5"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4" borderId="4" xfId="2" applyFont="1" applyFill="1" applyBorder="1" applyAlignment="1">
      <alignment horizontal="left" vertical="center" wrapText="1"/>
    </xf>
    <xf numFmtId="0" fontId="60" fillId="4" borderId="0" xfId="0" applyFont="1" applyFill="1" applyAlignment="1">
      <alignment vertical="center" wrapText="1"/>
    </xf>
    <xf numFmtId="0" fontId="42" fillId="4" borderId="0" xfId="0" applyFont="1" applyFill="1" applyAlignment="1">
      <alignment horizontal="left" vertical="center" wrapText="1"/>
    </xf>
    <xf numFmtId="0" fontId="42" fillId="4" borderId="0" xfId="0" applyFont="1" applyFill="1" applyAlignment="1">
      <alignment horizontal="left" vertical="center" wrapText="1" indent="3"/>
    </xf>
    <xf numFmtId="0" fontId="35" fillId="4" borderId="0" xfId="0" applyFont="1" applyFill="1" applyAlignment="1">
      <alignment horizontal="left" vertical="center" wrapText="1" indent="3"/>
    </xf>
    <xf numFmtId="0" fontId="35" fillId="4" borderId="0" xfId="0" applyFont="1" applyFill="1" applyAlignment="1">
      <alignment horizontal="left" vertical="center" wrapText="1"/>
    </xf>
    <xf numFmtId="0" fontId="35" fillId="4" borderId="0" xfId="0" applyFont="1" applyFill="1" applyAlignment="1">
      <alignment horizontal="left" vertical="top" wrapText="1" indent="3"/>
    </xf>
    <xf numFmtId="0" fontId="25" fillId="4"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4" borderId="0" xfId="0" applyFont="1" applyFill="1" applyAlignment="1">
      <alignment horizontal="left" vertical="center" wrapText="1" indent="2"/>
    </xf>
    <xf numFmtId="0" fontId="42" fillId="4" borderId="0" xfId="3" applyFont="1" applyFill="1" applyAlignment="1">
      <alignment horizontal="left" vertical="center" indent="1"/>
    </xf>
    <xf numFmtId="0" fontId="26" fillId="4" borderId="0" xfId="0" applyFont="1" applyFill="1" applyAlignment="1">
      <alignment vertical="center"/>
    </xf>
    <xf numFmtId="0" fontId="22" fillId="4" borderId="0" xfId="0" applyFont="1" applyFill="1" applyAlignment="1">
      <alignment vertical="center" wrapText="1"/>
    </xf>
    <xf numFmtId="0" fontId="23" fillId="0" borderId="2" xfId="3" applyFont="1" applyBorder="1" applyAlignment="1">
      <alignment vertical="center"/>
    </xf>
    <xf numFmtId="0" fontId="21" fillId="0" borderId="0" xfId="0" applyFont="1" applyAlignment="1"/>
  </cellXfs>
  <cellStyles count="9">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3" xfId="7" xr:uid="{F1D6FAA4-9809-40AD-BE8A-A4B8F0E387F8}"/>
    <cellStyle name="Per cent" xfId="6" builtinId="5"/>
    <cellStyle name="Standaard 2" xfId="8" xr:uid="{2C9B67C8-8B60-40B8-9DCC-7299AFC092BF}"/>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902142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0</xdr:rowOff>
    </xdr:from>
    <xdr:to>
      <xdr:col>14</xdr:col>
      <xdr:colOff>0</xdr:colOff>
      <xdr:row>69</xdr:row>
      <xdr:rowOff>130496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rvo\NP_CDE\Bureau%20Energie%20Projecten\06%20BEP_Bureauplanning\61%20EITI\11%20EITI%20rapport\2022\Dataformulier\EITI%20Data%20summary%20-%20Netherlands%202022.xlsx" TargetMode="External"/><Relationship Id="rId1" Type="http://schemas.openxmlformats.org/officeDocument/2006/relationships/externalLinkPath" Target="/rvo/NP_CDE/Bureau%20Energie%20Projecten/06%20BEP_Bureauplanning/61%20EITI/11%20EITI%20rapport/2022/Dataformulier/EITI%20Data%20summary%20-%20Netherland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M996GS\AppData\Local\CanvasDocHelper\Evidence\b7d61f6865aa4956954bb9b0ddf47a56\ZZ%20-%20Rapportage%20EITI%20-%20finale%20tabellen%20en%20bijla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 1 - About"/>
      <sheetName val="Part 2 - Disclosure checklist"/>
      <sheetName val="Part 3 - Reporting entities"/>
      <sheetName val="Part 4 - Government revenues"/>
      <sheetName val="Part 5 - Company data"/>
      <sheetName val="Lists"/>
      <sheetName val="EITI Data summary - Netherlands"/>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zicht verschillen"/>
      <sheetName val="Tabellen rapport&gt;&gt;&gt;"/>
      <sheetName val="Tabel 5 "/>
      <sheetName val="Tabel 6"/>
      <sheetName val="Tabel 7"/>
      <sheetName val="Tabel 8"/>
      <sheetName val="Tabel 9"/>
      <sheetName val="Tabel 10"/>
      <sheetName val="Tabel 11"/>
      <sheetName val="Tabel 12"/>
      <sheetName val="Bijlagen &gt;&gt;&gt;"/>
      <sheetName val="Bijlage 2"/>
      <sheetName val="Bijlage 3"/>
      <sheetName val="Bijlage 4.1"/>
      <sheetName val="Bijlage 4.2"/>
      <sheetName val="Bijlage 4.3"/>
      <sheetName val="Bijlage 4.3 SodM"/>
      <sheetName val="Bijlage 5"/>
      <sheetName val="Bronbestanden &gt;&gt;&gt;"/>
      <sheetName val="Bronbestand voor recon"/>
      <sheetName val="Bronbestand na recon"/>
      <sheetName val="Bronbestand aanpassingen"/>
      <sheetName val="Bronbestand na recon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2">
          <cell r="M12">
            <v>1159729299</v>
          </cell>
        </row>
      </sheetData>
      <sheetData sheetId="21"/>
      <sheetData sheetId="2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3:I44" totalsRowShown="0" headerRowDxfId="100" dataDxfId="99" tableBorderDxfId="98" headerRowCellStyle="Normal 2">
  <autoFilter ref="B23:I44" xr:uid="{29A02D02-B15A-4451-BC82-381511A5580C}"/>
  <sortState xmlns:xlrd2="http://schemas.microsoft.com/office/spreadsheetml/2017/richdata2" ref="B24:I44">
    <sortCondition ref="B23:B44"/>
  </sortState>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7" totalsRowShown="0" headerRowDxfId="89" dataDxfId="88" tableBorderDxfId="87" headerRowCellStyle="Normal 2">
  <autoFilter ref="B14:E17"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7:J381" totalsRowShown="0" headerRowDxfId="82" dataDxfId="81" tableBorderDxfId="80" headerRowCellStyle="Normal 2">
  <autoFilter ref="B47:J381"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3" totalsRowShown="0" headerRowDxfId="70" dataDxfId="69">
  <autoFilter ref="B21:K33"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493" totalsRowShown="0" headerRowDxfId="58" dataDxfId="57">
  <autoFilter ref="B14:N493"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xe.com/currencyconverter/convert/?Amount=1&amp;From=EUR&amp;To=USD" TargetMode="External"/><Relationship Id="rId3" Type="http://schemas.openxmlformats.org/officeDocument/2006/relationships/hyperlink" Target="mailto:data@eiti.org" TargetMode="External"/><Relationship Id="rId7" Type="http://schemas.openxmlformats.org/officeDocument/2006/relationships/hyperlink" Target="https://data.overheid.nl/en/ondersteuning/open-data/beleid"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log.nl/media/3298" TargetMode="External"/><Relationship Id="rId5" Type="http://schemas.openxmlformats.org/officeDocument/2006/relationships/hyperlink" Target="https://www.eiti.nl/documenten/2024/05/21/nl-eiti-reconciliatierapport-2023"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eiti.org/summary-data-template" TargetMode="External"/><Relationship Id="rId21" Type="http://schemas.openxmlformats.org/officeDocument/2006/relationships/hyperlink" Target="https://eiti.org/document/standard" TargetMode="External"/><Relationship Id="rId34" Type="http://schemas.openxmlformats.org/officeDocument/2006/relationships/hyperlink" Target="https://www.nlog.nl/en/administrative-procedures" TargetMode="External"/><Relationship Id="rId42" Type="http://schemas.openxmlformats.org/officeDocument/2006/relationships/hyperlink" Target="https://www.nlog.nl/en/legislation" TargetMode="External"/><Relationship Id="rId47" Type="http://schemas.openxmlformats.org/officeDocument/2006/relationships/hyperlink" Target="https://dataportaal.eiti.nl/?topic=ebn&amp;language=en" TargetMode="External"/><Relationship Id="rId50" Type="http://schemas.openxmlformats.org/officeDocument/2006/relationships/hyperlink" Target="https://www.nlog.nl/en/activities" TargetMode="External"/><Relationship Id="rId55" Type="http://schemas.openxmlformats.org/officeDocument/2006/relationships/hyperlink" Target="https://dataportaal.eiti.nl/?topic=reconciliation&amp;language=en" TargetMode="External"/><Relationship Id="rId63" Type="http://schemas.openxmlformats.org/officeDocument/2006/relationships/hyperlink" Target="https://dataportaal.eiti.nl/?topic=economy"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www.nlog.nl/en/application-exploration-or-production-licence-mineral-and-geothermal-resources"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log.nl/datacenter/lic-overview" TargetMode="External"/><Relationship Id="rId37" Type="http://schemas.openxmlformats.org/officeDocument/2006/relationships/hyperlink" Target="https://www.nlog.nl/en/transfer-licences" TargetMode="External"/><Relationship Id="rId40" Type="http://schemas.openxmlformats.org/officeDocument/2006/relationships/hyperlink" Target="https://www.nlog.nl/datacenter/lic-overview?lang=en" TargetMode="External"/><Relationship Id="rId45" Type="http://schemas.openxmlformats.org/officeDocument/2006/relationships/hyperlink" Target="https://www.nlog.nl/datacenter/lic-overview?lang=en" TargetMode="External"/><Relationship Id="rId53" Type="http://schemas.openxmlformats.org/officeDocument/2006/relationships/hyperlink" Target="https://dataportaal.eiti.nl/?topic=ebn&amp;language=en" TargetMode="External"/><Relationship Id="rId58" Type="http://schemas.openxmlformats.org/officeDocument/2006/relationships/hyperlink" Target="https://opendata.cbs.nl/" TargetMode="External"/><Relationship Id="rId5" Type="http://schemas.openxmlformats.org/officeDocument/2006/relationships/hyperlink" Target="https://eiti.org/document/standard" TargetMode="External"/><Relationship Id="rId61" Type="http://schemas.openxmlformats.org/officeDocument/2006/relationships/hyperlink" Target="https://dataportaal.eiti.nl/?topic=reconciliation&amp;language=en" TargetMode="External"/><Relationship Id="rId1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ijnbouwvergunningen.nl/" TargetMode="External"/><Relationship Id="rId35" Type="http://schemas.openxmlformats.org/officeDocument/2006/relationships/hyperlink" Target="https://www.nlog.nl/sites/default/files/opzet_eisen_operators_web_1_uk.pdf" TargetMode="External"/><Relationship Id="rId43" Type="http://schemas.openxmlformats.org/officeDocument/2006/relationships/hyperlink" Target="https://www.nlog.nl/datacenter/lic-overview?lang=en" TargetMode="External"/><Relationship Id="rId48" Type="http://schemas.openxmlformats.org/officeDocument/2006/relationships/hyperlink" Target="https://www.ebn.nl/en/" TargetMode="External"/><Relationship Id="rId56" Type="http://schemas.openxmlformats.org/officeDocument/2006/relationships/hyperlink" Target="https://www.rekenkamer.nl/onderwerpen/verantwoordingsonderzoek" TargetMode="External"/><Relationship Id="rId64" Type="http://schemas.openxmlformats.org/officeDocument/2006/relationships/hyperlink" Target="https://dataportaal.eiti.nl/?topic=economy" TargetMode="External"/><Relationship Id="rId8" Type="http://schemas.openxmlformats.org/officeDocument/2006/relationships/hyperlink" Target="https://eiti.org/document/standard" TargetMode="External"/><Relationship Id="rId51" Type="http://schemas.openxmlformats.org/officeDocument/2006/relationships/hyperlink" Target="https://dataportaal.eiti.nl/?topic=economy&amp;language=en"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log.nl/datacenter/lic-overview?lang=en" TargetMode="External"/><Relationship Id="rId38" Type="http://schemas.openxmlformats.org/officeDocument/2006/relationships/hyperlink" Target="https://www.nlog.nl/en/administrative-procedures" TargetMode="External"/><Relationship Id="rId46" Type="http://schemas.openxmlformats.org/officeDocument/2006/relationships/hyperlink" Target="https://www.kvk.nl/en/ubo/who-has-access-to-ubo-data/" TargetMode="External"/><Relationship Id="rId59" Type="http://schemas.openxmlformats.org/officeDocument/2006/relationships/hyperlink" Target="https://opendata.cbs.nl/" TargetMode="External"/><Relationship Id="rId20" Type="http://schemas.openxmlformats.org/officeDocument/2006/relationships/hyperlink" Target="https://eiti.org/document/standard" TargetMode="External"/><Relationship Id="rId41" Type="http://schemas.openxmlformats.org/officeDocument/2006/relationships/hyperlink" Target="https://www.nlog.nl/datacenter/lic-overview?lang=en" TargetMode="External"/><Relationship Id="rId54" Type="http://schemas.openxmlformats.org/officeDocument/2006/relationships/hyperlink" Target="https://dataportaal.eiti.nl/?topic=ebn&amp;language=en" TargetMode="External"/><Relationship Id="rId62" Type="http://schemas.openxmlformats.org/officeDocument/2006/relationships/hyperlink" Target="https://opendata.cbs.nl/"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log.nl/en/transfer-licences" TargetMode="External"/><Relationship Id="rId49" Type="http://schemas.openxmlformats.org/officeDocument/2006/relationships/hyperlink" Target="https://www.ebn.nl/en/facts-figures/knowledge-base/annual-report-2023/" TargetMode="External"/><Relationship Id="rId57" Type="http://schemas.openxmlformats.org/officeDocument/2006/relationships/hyperlink" Target="https://dataportaal.eiti.nl/?topic=reconciliation&amp;language=en" TargetMode="External"/><Relationship Id="rId10" Type="http://schemas.openxmlformats.org/officeDocument/2006/relationships/hyperlink" Target="https://eiti.org/document/standard" TargetMode="External"/><Relationship Id="rId31" Type="http://schemas.openxmlformats.org/officeDocument/2006/relationships/hyperlink" Target="https://www.belastingdienst.nl/wps/wcm/connect/nl/ondernemers/ondernemers" TargetMode="External"/><Relationship Id="rId44" Type="http://schemas.openxmlformats.org/officeDocument/2006/relationships/hyperlink" Target="https://www.nlog.nl/datacenter/lic-overview?lang=en" TargetMode="External"/><Relationship Id="rId52" Type="http://schemas.openxmlformats.org/officeDocument/2006/relationships/hyperlink" Target="https://dataportaal.eiti.nl/?topic=economy&amp;language=en" TargetMode="External"/><Relationship Id="rId60" Type="http://schemas.openxmlformats.org/officeDocument/2006/relationships/hyperlink" Target="https://www.commissiemer.nl/english/advices?it=fp&amp;thema=delfstofwinning+en+ontgrondingen%7Cenergie&amp;n=21" TargetMode="External"/><Relationship Id="rId65"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39" Type="http://schemas.openxmlformats.org/officeDocument/2006/relationships/hyperlink" Target="https://www.nlog.nl/datacenter/lic-overview?lang=e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dana-petroleum.com/what-we-do/netherlands/" TargetMode="External"/><Relationship Id="rId13" Type="http://schemas.openxmlformats.org/officeDocument/2006/relationships/hyperlink" Target="https://onedyas.com/" TargetMode="External"/><Relationship Id="rId18" Type="http://schemas.openxmlformats.org/officeDocument/2006/relationships/hyperlink" Target="https://www.wintershall-noordzee.nl/company.html" TargetMode="External"/><Relationship Id="rId3" Type="http://schemas.openxmlformats.org/officeDocument/2006/relationships/hyperlink" Target="https://eiti.org/summary-data-template" TargetMode="External"/><Relationship Id="rId21" Type="http://schemas.openxmlformats.org/officeDocument/2006/relationships/printerSettings" Target="../printerSettings/printerSettings4.bin"/><Relationship Id="rId7" Type="http://schemas.openxmlformats.org/officeDocument/2006/relationships/hyperlink" Target="http://www.jetexpet.com/" TargetMode="External"/><Relationship Id="rId12" Type="http://schemas.openxmlformats.org/officeDocument/2006/relationships/hyperlink" Target="https://www.petrogasep.com/" TargetMode="External"/><Relationship Id="rId17" Type="http://schemas.openxmlformats.org/officeDocument/2006/relationships/hyperlink" Target="https://kistosplc.com/operations/netherlands/" TargetMode="External"/><Relationship Id="rId2" Type="http://schemas.openxmlformats.org/officeDocument/2006/relationships/hyperlink" Target="mailto:data@eiti.org" TargetMode="External"/><Relationship Id="rId16" Type="http://schemas.openxmlformats.org/officeDocument/2006/relationships/hyperlink" Target="https://www.vermilionenergy.com/our-operations/europe/netherlands.cfm" TargetMode="External"/><Relationship Id="rId20" Type="http://schemas.openxmlformats.org/officeDocument/2006/relationships/hyperlink" Target="https://www.nedmag.nl/" TargetMode="External"/><Relationship Id="rId1" Type="http://schemas.openxmlformats.org/officeDocument/2006/relationships/hyperlink" Target="mailto:data@eiti.org" TargetMode="External"/><Relationship Id="rId6" Type="http://schemas.openxmlformats.org/officeDocument/2006/relationships/hyperlink" Target="http://www.nogat.nl/" TargetMode="External"/><Relationship Id="rId11" Type="http://schemas.openxmlformats.org/officeDocument/2006/relationships/hyperlink" Target="https://www.nam.nl/" TargetMode="External"/><Relationship Id="rId24" Type="http://schemas.openxmlformats.org/officeDocument/2006/relationships/table" Target="../tables/table3.xml"/><Relationship Id="rId5" Type="http://schemas.openxmlformats.org/officeDocument/2006/relationships/hyperlink" Target="http://www.noordgastransport.nl/en" TargetMode="External"/><Relationship Id="rId15" Type="http://schemas.openxmlformats.org/officeDocument/2006/relationships/hyperlink" Target="https://nl.total.com/" TargetMode="External"/><Relationship Id="rId23" Type="http://schemas.openxmlformats.org/officeDocument/2006/relationships/table" Target="../tables/table2.xml"/><Relationship Id="rId10" Type="http://schemas.openxmlformats.org/officeDocument/2006/relationships/hyperlink" Target="https://rockroseenergy.com/" TargetMode="External"/><Relationship Id="rId19" Type="http://schemas.openxmlformats.org/officeDocument/2006/relationships/hyperlink" Target="https://frisiazoutharlingen.nl/" TargetMode="External"/><Relationship Id="rId4" Type="http://schemas.openxmlformats.org/officeDocument/2006/relationships/hyperlink" Target="https://www.ebn.nl/" TargetMode="External"/><Relationship Id="rId9" Type="http://schemas.openxmlformats.org/officeDocument/2006/relationships/hyperlink" Target="https://www.discover-exploration.com/news/discover-exploration-acquires-hansa-hydrocarbons" TargetMode="External"/><Relationship Id="rId14" Type="http://schemas.openxmlformats.org/officeDocument/2006/relationships/hyperlink" Target="https://www.spirit-energy.com/our-operations/netherlands/" TargetMode="External"/><Relationship Id="rId22"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9" zoomScale="90" zoomScaleNormal="90" workbookViewId="0">
      <selection activeCell="C14" sqref="C14:E14"/>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176"/>
      <c r="C1" s="18"/>
      <c r="D1" s="176"/>
      <c r="E1" s="176"/>
      <c r="F1" s="176"/>
      <c r="G1" s="176"/>
    </row>
    <row r="2" spans="2:7" ht="15">
      <c r="B2" s="176"/>
      <c r="C2" s="176"/>
      <c r="D2" s="176"/>
      <c r="E2" s="176"/>
      <c r="F2" s="176"/>
      <c r="G2" s="176"/>
    </row>
    <row r="3" spans="2:7" ht="15">
      <c r="B3" s="176"/>
      <c r="C3" s="176"/>
      <c r="D3" s="176"/>
      <c r="E3" s="187"/>
      <c r="F3" s="176"/>
      <c r="G3" s="187"/>
    </row>
    <row r="4" spans="2:7" ht="15">
      <c r="B4" s="176"/>
      <c r="C4" s="176"/>
      <c r="D4" s="176"/>
      <c r="E4" s="187" t="s">
        <v>0</v>
      </c>
      <c r="F4" s="176"/>
      <c r="G4" s="188" t="s">
        <v>1</v>
      </c>
    </row>
    <row r="5" spans="2:7" ht="15">
      <c r="B5" s="176"/>
      <c r="C5" s="176"/>
      <c r="D5" s="176"/>
      <c r="E5" s="176"/>
      <c r="F5" s="176"/>
      <c r="G5" s="176"/>
    </row>
    <row r="6" spans="2:7" ht="3.75" customHeight="1">
      <c r="B6" s="176"/>
      <c r="C6" s="176"/>
      <c r="D6" s="176"/>
      <c r="E6" s="176"/>
      <c r="F6" s="176"/>
      <c r="G6" s="176"/>
    </row>
    <row r="7" spans="2:7" ht="3.75" customHeight="1">
      <c r="B7" s="176"/>
      <c r="C7" s="176"/>
      <c r="D7" s="176"/>
      <c r="E7" s="176"/>
      <c r="F7" s="176"/>
      <c r="G7" s="176"/>
    </row>
    <row r="8" spans="2:7" ht="15">
      <c r="B8" s="176"/>
      <c r="C8" s="176"/>
      <c r="D8" s="176"/>
      <c r="E8" s="176"/>
      <c r="F8" s="176"/>
      <c r="G8" s="176"/>
    </row>
    <row r="9" spans="2:7" ht="15">
      <c r="B9" s="176"/>
      <c r="C9" s="37"/>
      <c r="D9" s="38"/>
      <c r="E9" s="38"/>
      <c r="F9" s="189"/>
      <c r="G9" s="189"/>
    </row>
    <row r="10" spans="2:7" ht="22.5">
      <c r="B10" s="176"/>
      <c r="C10" s="97" t="s">
        <v>2</v>
      </c>
      <c r="D10" s="190"/>
      <c r="E10" s="190"/>
      <c r="F10" s="189"/>
      <c r="G10" s="189"/>
    </row>
    <row r="11" spans="2:7" ht="15">
      <c r="B11" s="176"/>
      <c r="C11" s="39" t="s">
        <v>3</v>
      </c>
      <c r="D11" s="40"/>
      <c r="E11" s="40"/>
      <c r="F11" s="189"/>
      <c r="G11" s="189"/>
    </row>
    <row r="12" spans="2:7" ht="15">
      <c r="B12" s="176"/>
      <c r="C12" s="37"/>
      <c r="D12" s="38"/>
      <c r="E12" s="38"/>
      <c r="F12" s="189"/>
      <c r="G12" s="189"/>
    </row>
    <row r="13" spans="2:7" ht="15">
      <c r="B13" s="176"/>
      <c r="C13" s="41" t="s">
        <v>4</v>
      </c>
      <c r="D13" s="38"/>
      <c r="E13" s="38"/>
      <c r="F13" s="189"/>
      <c r="G13" s="189"/>
    </row>
    <row r="14" spans="2:7" ht="27" customHeight="1">
      <c r="B14" s="176"/>
      <c r="C14" s="278" t="s">
        <v>5</v>
      </c>
      <c r="D14" s="278"/>
      <c r="E14" s="278"/>
      <c r="F14" s="189"/>
      <c r="G14" s="189"/>
    </row>
    <row r="15" spans="2:7" ht="15">
      <c r="B15" s="176"/>
      <c r="C15" s="42"/>
      <c r="D15" s="42"/>
      <c r="E15" s="42"/>
      <c r="F15" s="189"/>
      <c r="G15" s="189"/>
    </row>
    <row r="16" spans="2:7" ht="15">
      <c r="B16" s="176"/>
      <c r="C16" s="43" t="s">
        <v>6</v>
      </c>
      <c r="D16" s="44"/>
      <c r="E16" s="44"/>
      <c r="F16" s="189"/>
      <c r="G16" s="189"/>
    </row>
    <row r="17" spans="2:7" ht="15">
      <c r="B17" s="176"/>
      <c r="C17" s="45" t="s">
        <v>7</v>
      </c>
      <c r="D17" s="44"/>
      <c r="E17" s="44"/>
      <c r="F17" s="189"/>
      <c r="G17" s="189"/>
    </row>
    <row r="18" spans="2:7" ht="15">
      <c r="B18" s="176"/>
      <c r="C18" s="45" t="s">
        <v>8</v>
      </c>
      <c r="D18" s="44"/>
      <c r="E18" s="44"/>
      <c r="F18" s="189"/>
      <c r="G18" s="189"/>
    </row>
    <row r="19" spans="2:7" ht="15">
      <c r="B19" s="176"/>
      <c r="C19" s="282" t="s">
        <v>9</v>
      </c>
      <c r="D19" s="282"/>
      <c r="E19" s="282"/>
      <c r="F19" s="189"/>
      <c r="G19" s="189"/>
    </row>
    <row r="20" spans="2:7" ht="32.1" customHeight="1">
      <c r="B20" s="176"/>
      <c r="C20" s="277" t="s">
        <v>10</v>
      </c>
      <c r="D20" s="277"/>
      <c r="E20" s="277"/>
      <c r="F20" s="189"/>
      <c r="G20" s="189"/>
    </row>
    <row r="21" spans="2:7" ht="15">
      <c r="B21" s="176"/>
      <c r="C21" s="44"/>
      <c r="D21" s="44"/>
      <c r="E21" s="44"/>
      <c r="F21" s="189"/>
      <c r="G21" s="189"/>
    </row>
    <row r="22" spans="2:7" ht="15">
      <c r="B22" s="176"/>
      <c r="C22" s="43" t="s">
        <v>11</v>
      </c>
      <c r="D22" s="45"/>
      <c r="E22" s="45"/>
      <c r="F22" s="189"/>
      <c r="G22" s="189"/>
    </row>
    <row r="23" spans="2:7" ht="15">
      <c r="B23" s="176"/>
      <c r="C23" s="45"/>
      <c r="D23" s="45"/>
      <c r="E23" s="45"/>
      <c r="F23" s="189"/>
      <c r="G23" s="189"/>
    </row>
    <row r="24" spans="2:7" ht="15">
      <c r="B24" s="176"/>
      <c r="C24" s="46"/>
      <c r="D24" s="190"/>
      <c r="E24" s="190"/>
      <c r="F24" s="189"/>
      <c r="G24" s="189"/>
    </row>
    <row r="25" spans="2:7" ht="15">
      <c r="B25" s="176"/>
      <c r="C25" s="47" t="s">
        <v>12</v>
      </c>
      <c r="D25" s="190"/>
      <c r="E25" s="190"/>
      <c r="F25" s="189"/>
      <c r="G25" s="189"/>
    </row>
    <row r="26" spans="2:7" ht="15">
      <c r="B26" s="176"/>
      <c r="C26" s="48"/>
      <c r="D26" s="190"/>
      <c r="E26" s="190"/>
      <c r="F26" s="189"/>
      <c r="G26" s="189"/>
    </row>
    <row r="27" spans="2:7" ht="15">
      <c r="B27" s="176"/>
      <c r="C27" s="49" t="s">
        <v>13</v>
      </c>
      <c r="D27" s="190"/>
      <c r="E27" s="190"/>
      <c r="F27" s="189"/>
      <c r="G27" s="189"/>
    </row>
    <row r="28" spans="2:7" ht="15">
      <c r="B28" s="176"/>
      <c r="C28" s="49" t="s">
        <v>14</v>
      </c>
      <c r="D28" s="190"/>
      <c r="E28" s="190"/>
      <c r="F28" s="189"/>
      <c r="G28" s="189"/>
    </row>
    <row r="29" spans="2:7" ht="15">
      <c r="B29" s="176"/>
      <c r="C29" s="49" t="s">
        <v>15</v>
      </c>
      <c r="D29" s="190"/>
      <c r="E29" s="190"/>
      <c r="F29" s="189"/>
      <c r="G29" s="189"/>
    </row>
    <row r="30" spans="2:7" ht="15">
      <c r="B30" s="176"/>
      <c r="C30" s="49" t="s">
        <v>16</v>
      </c>
      <c r="D30" s="190"/>
      <c r="E30" s="190"/>
      <c r="F30" s="189"/>
      <c r="G30" s="189"/>
    </row>
    <row r="31" spans="2:7" ht="15">
      <c r="B31" s="176"/>
      <c r="C31" s="49" t="s">
        <v>17</v>
      </c>
      <c r="D31" s="190"/>
      <c r="E31" s="190"/>
      <c r="F31" s="189"/>
      <c r="G31" s="189"/>
    </row>
    <row r="32" spans="2:7" ht="15">
      <c r="B32" s="176"/>
      <c r="C32" s="46"/>
      <c r="D32" s="46"/>
      <c r="E32" s="46"/>
      <c r="F32" s="189"/>
      <c r="G32" s="189"/>
    </row>
    <row r="33" spans="2:7" ht="15">
      <c r="B33" s="176"/>
      <c r="C33" s="275" t="s">
        <v>18</v>
      </c>
      <c r="D33" s="275"/>
      <c r="E33" s="275"/>
      <c r="F33" s="275"/>
      <c r="G33" s="275"/>
    </row>
    <row r="34" spans="2:7" s="19" customFormat="1" ht="15">
      <c r="B34" s="191"/>
      <c r="C34" s="20"/>
      <c r="D34" s="20"/>
      <c r="E34" s="21"/>
      <c r="F34" s="191"/>
      <c r="G34" s="191"/>
    </row>
    <row r="35" spans="2:7" ht="30">
      <c r="B35" s="176"/>
      <c r="C35" s="50" t="s">
        <v>19</v>
      </c>
      <c r="D35" s="176"/>
      <c r="E35" s="178" t="s">
        <v>20</v>
      </c>
      <c r="F35" s="176"/>
      <c r="G35" s="23" t="s">
        <v>21</v>
      </c>
    </row>
    <row r="36" spans="2:7" s="19" customFormat="1" ht="15">
      <c r="B36" s="191"/>
      <c r="C36" s="24"/>
      <c r="D36" s="191"/>
      <c r="E36" s="24"/>
      <c r="F36" s="191"/>
      <c r="G36" s="24"/>
    </row>
    <row r="37" spans="2:7" ht="15">
      <c r="B37" s="176"/>
      <c r="C37" s="43" t="s">
        <v>22</v>
      </c>
      <c r="D37" s="46"/>
      <c r="E37" s="51"/>
      <c r="F37" s="189"/>
      <c r="G37" s="189"/>
    </row>
    <row r="38" spans="2:7" ht="15">
      <c r="B38" s="176"/>
      <c r="C38" s="25"/>
      <c r="D38" s="25"/>
      <c r="E38" s="26"/>
      <c r="F38" s="176"/>
      <c r="G38" s="176"/>
    </row>
    <row r="40" spans="2:7" ht="15.6" customHeight="1">
      <c r="B40" s="176"/>
      <c r="C40" s="52" t="s">
        <v>23</v>
      </c>
      <c r="D40" s="27"/>
      <c r="E40" s="55" t="s">
        <v>24</v>
      </c>
      <c r="F40" s="56"/>
      <c r="G40" s="57"/>
    </row>
    <row r="41" spans="2:7" ht="43.5" customHeight="1">
      <c r="B41" s="176"/>
      <c r="C41" s="53" t="s">
        <v>25</v>
      </c>
      <c r="D41" s="27"/>
      <c r="E41" s="58" t="s">
        <v>26</v>
      </c>
      <c r="F41" s="59"/>
      <c r="G41" s="60"/>
    </row>
    <row r="42" spans="2:7" ht="31.5" customHeight="1">
      <c r="B42" s="176"/>
      <c r="C42" s="53" t="s">
        <v>27</v>
      </c>
      <c r="D42" s="27"/>
      <c r="E42" s="61" t="s">
        <v>28</v>
      </c>
      <c r="F42" s="59"/>
      <c r="G42" s="60"/>
    </row>
    <row r="43" spans="2:7" ht="24" customHeight="1">
      <c r="B43" s="176"/>
      <c r="C43" s="53" t="s">
        <v>29</v>
      </c>
      <c r="D43" s="27"/>
      <c r="E43" s="58" t="s">
        <v>30</v>
      </c>
      <c r="F43" s="59"/>
      <c r="G43" s="60"/>
    </row>
    <row r="44" spans="2:7" ht="48" customHeight="1">
      <c r="B44" s="176"/>
      <c r="C44" s="54" t="s">
        <v>31</v>
      </c>
      <c r="D44" s="27"/>
      <c r="E44" s="62" t="s">
        <v>32</v>
      </c>
      <c r="F44" s="63"/>
      <c r="G44" s="64"/>
    </row>
    <row r="45" spans="2:7" ht="12" customHeight="1" thickBot="1">
      <c r="B45" s="176"/>
      <c r="C45" s="176"/>
      <c r="D45" s="176"/>
      <c r="E45" s="176"/>
      <c r="F45" s="176"/>
      <c r="G45" s="176"/>
    </row>
    <row r="46" spans="2:7" ht="15.6" thickBot="1">
      <c r="B46" s="176"/>
      <c r="C46" s="279" t="s">
        <v>33</v>
      </c>
      <c r="D46" s="280"/>
      <c r="E46" s="280"/>
      <c r="F46" s="280"/>
      <c r="G46" s="281"/>
    </row>
    <row r="47" spans="2:7" ht="15.6" thickBot="1">
      <c r="B47" s="176"/>
      <c r="C47" s="276" t="s">
        <v>34</v>
      </c>
      <c r="D47" s="276"/>
      <c r="E47" s="276"/>
      <c r="F47" s="276"/>
      <c r="G47" s="276"/>
    </row>
    <row r="48" spans="2:7" ht="15.6" thickBot="1">
      <c r="B48" s="176"/>
      <c r="C48" s="25"/>
      <c r="D48" s="25"/>
      <c r="E48" s="25"/>
      <c r="F48" s="25"/>
      <c r="G48" s="176"/>
    </row>
    <row r="49" spans="2:7" ht="15">
      <c r="B49" s="176"/>
      <c r="C49" s="28" t="s">
        <v>35</v>
      </c>
      <c r="D49" s="29"/>
      <c r="E49" s="30"/>
      <c r="F49" s="29"/>
      <c r="G49" s="29"/>
    </row>
    <row r="50" spans="2:7" ht="15">
      <c r="B50" s="176"/>
      <c r="C50" s="274" t="s">
        <v>36</v>
      </c>
      <c r="D50" s="274"/>
      <c r="E50" s="274"/>
      <c r="F50" s="274"/>
      <c r="G50" s="274"/>
    </row>
    <row r="51" spans="2:7" ht="15">
      <c r="B51" s="31" t="s">
        <v>37</v>
      </c>
      <c r="C51" s="32" t="s">
        <v>38</v>
      </c>
      <c r="D51" s="31"/>
      <c r="E51" s="33"/>
      <c r="F51" s="31"/>
      <c r="G51" s="34"/>
    </row>
    <row r="52" spans="2:7" ht="15">
      <c r="B52" s="176"/>
      <c r="C52" s="176"/>
      <c r="D52" s="176"/>
      <c r="E52" s="176"/>
      <c r="F52" s="176"/>
      <c r="G52" s="176"/>
    </row>
    <row r="53" spans="2:7" ht="15">
      <c r="B53" s="176"/>
      <c r="C53" s="176"/>
      <c r="D53" s="176"/>
      <c r="E53" s="176"/>
      <c r="F53" s="176"/>
      <c r="G53" s="176"/>
    </row>
    <row r="54" spans="2:7" ht="15">
      <c r="B54" s="176"/>
      <c r="C54" s="176"/>
      <c r="D54" s="176"/>
      <c r="E54" s="176"/>
      <c r="F54" s="176"/>
      <c r="G54" s="176"/>
    </row>
    <row r="55" spans="2:7" ht="15">
      <c r="B55" s="176"/>
      <c r="C55" s="176"/>
      <c r="D55" s="176"/>
      <c r="E55" s="176"/>
      <c r="F55" s="176"/>
      <c r="G55" s="176"/>
    </row>
    <row r="56" spans="2:7" ht="15">
      <c r="B56" s="176"/>
      <c r="C56" s="176"/>
      <c r="D56" s="176"/>
      <c r="E56" s="176"/>
      <c r="F56" s="176"/>
      <c r="G56" s="176"/>
    </row>
    <row r="57" spans="2:7" ht="15">
      <c r="B57" s="176"/>
      <c r="C57" s="176"/>
      <c r="D57" s="176"/>
      <c r="E57" s="176"/>
      <c r="F57" s="176"/>
      <c r="G57" s="17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headerFooter>
    <oddFooter>&amp;L_x000D_&amp;1#&amp;"Calibri"&amp;10&amp;K000000 Intern gebruik</oddFooter>
  </headerFooter>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7" zoomScale="85" zoomScaleNormal="85" workbookViewId="0">
      <selection activeCell="E45" sqref="E45"/>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4.140625" style="7" customWidth="1"/>
    <col min="8" max="16384" width="4" style="7"/>
  </cols>
  <sheetData>
    <row r="1" spans="1:7" ht="15.95"/>
    <row r="2" spans="1:7" ht="15.95">
      <c r="C2" s="284" t="s">
        <v>39</v>
      </c>
      <c r="D2" s="284"/>
      <c r="E2" s="284"/>
      <c r="F2" s="284"/>
      <c r="G2" s="284"/>
    </row>
    <row r="3" spans="1:7" s="158" customFormat="1" ht="22.5">
      <c r="C3" s="285" t="s">
        <v>40</v>
      </c>
      <c r="D3" s="285"/>
      <c r="E3" s="285"/>
      <c r="F3" s="285"/>
      <c r="G3" s="285"/>
    </row>
    <row r="4" spans="1:7" ht="12.75" customHeight="1">
      <c r="C4" s="286" t="s">
        <v>41</v>
      </c>
      <c r="D4" s="286"/>
      <c r="E4" s="286"/>
      <c r="F4" s="286"/>
      <c r="G4" s="286"/>
    </row>
    <row r="5" spans="1:7" ht="12.75" customHeight="1">
      <c r="C5" s="287" t="s">
        <v>42</v>
      </c>
      <c r="D5" s="287"/>
      <c r="E5" s="287"/>
      <c r="F5" s="287"/>
      <c r="G5" s="287"/>
    </row>
    <row r="6" spans="1:7" ht="12.75" customHeight="1">
      <c r="C6" s="287" t="s">
        <v>43</v>
      </c>
      <c r="D6" s="287"/>
      <c r="E6" s="287"/>
      <c r="F6" s="287"/>
      <c r="G6" s="287"/>
    </row>
    <row r="7" spans="1:7" ht="12.75" customHeight="1">
      <c r="C7" s="291" t="s">
        <v>44</v>
      </c>
      <c r="D7" s="291"/>
      <c r="E7" s="291"/>
      <c r="F7" s="291"/>
      <c r="G7" s="291"/>
    </row>
    <row r="8" spans="1:7" ht="15.95">
      <c r="C8" s="176"/>
      <c r="D8" s="65"/>
      <c r="E8" s="65"/>
      <c r="F8" s="176"/>
      <c r="G8" s="176"/>
    </row>
    <row r="9" spans="1:7" ht="15.95">
      <c r="C9" s="50" t="s">
        <v>45</v>
      </c>
      <c r="D9" s="191"/>
      <c r="E9" s="22" t="s">
        <v>46</v>
      </c>
      <c r="F9" s="191"/>
      <c r="G9" s="23" t="s">
        <v>21</v>
      </c>
    </row>
    <row r="10" spans="1:7" ht="15.95">
      <c r="C10" s="176"/>
      <c r="D10" s="65"/>
      <c r="E10" s="65"/>
      <c r="F10" s="176"/>
      <c r="G10" s="176"/>
    </row>
    <row r="11" spans="1:7" s="158" customFormat="1" ht="22.5">
      <c r="B11" s="160"/>
      <c r="C11" s="167" t="s">
        <v>47</v>
      </c>
      <c r="E11" s="159"/>
    </row>
    <row r="12" spans="1:7" ht="19.5" thickBot="1">
      <c r="A12" s="13"/>
      <c r="B12" s="13"/>
      <c r="C12" s="168" t="s">
        <v>48</v>
      </c>
      <c r="D12" s="169"/>
      <c r="E12" s="170" t="s">
        <v>49</v>
      </c>
      <c r="F12" s="169"/>
      <c r="G12" s="171" t="s">
        <v>50</v>
      </c>
    </row>
    <row r="13" spans="1:7" ht="16.5" thickBot="1">
      <c r="B13" s="14"/>
      <c r="C13" s="66" t="s">
        <v>37</v>
      </c>
      <c r="D13" s="192"/>
      <c r="E13" s="67"/>
      <c r="F13" s="192"/>
      <c r="G13" s="67"/>
    </row>
    <row r="14" spans="1:7" ht="15.95">
      <c r="A14" s="9"/>
      <c r="B14" s="9" t="s">
        <v>37</v>
      </c>
      <c r="C14" s="68" t="s">
        <v>51</v>
      </c>
      <c r="D14" s="31"/>
      <c r="E14" s="237" t="s">
        <v>52</v>
      </c>
      <c r="F14" s="31"/>
      <c r="G14" s="69"/>
    </row>
    <row r="15" spans="1:7" ht="15.95">
      <c r="A15" s="9"/>
      <c r="B15" s="9" t="s">
        <v>37</v>
      </c>
      <c r="C15" s="68" t="s">
        <v>53</v>
      </c>
      <c r="D15" s="31"/>
      <c r="E15" s="237" t="str">
        <f>IFERROR(VLOOKUP($E$14,Table1_Country_codes_and_currencies[],3,FALSE),"")</f>
        <v>NLD</v>
      </c>
      <c r="F15" s="31"/>
      <c r="G15" s="69"/>
    </row>
    <row r="16" spans="1:7" ht="15.95">
      <c r="B16" s="9" t="s">
        <v>37</v>
      </c>
      <c r="C16" s="68" t="s">
        <v>54</v>
      </c>
      <c r="D16" s="31"/>
      <c r="E16" s="237" t="str">
        <f>IFERROR(VLOOKUP($E$14,Table1_Country_codes_and_currencies[],7,FALSE),"")</f>
        <v>Euro</v>
      </c>
      <c r="F16" s="31"/>
      <c r="G16" s="69"/>
    </row>
    <row r="17" spans="1:7" ht="16.5" thickBot="1">
      <c r="B17" s="9" t="s">
        <v>37</v>
      </c>
      <c r="C17" s="74" t="s">
        <v>55</v>
      </c>
      <c r="D17" s="71"/>
      <c r="E17" s="238" t="str">
        <f>IFERROR(VLOOKUP($E$14,Table1_Country_codes_and_currencies[],5,FALSE),"")</f>
        <v>EUR</v>
      </c>
      <c r="F17" s="71"/>
      <c r="G17" s="73"/>
    </row>
    <row r="18" spans="1:7" ht="16.5" thickBot="1">
      <c r="B18" s="14"/>
      <c r="C18" s="66" t="s">
        <v>56</v>
      </c>
      <c r="D18" s="192"/>
      <c r="E18" s="239"/>
      <c r="F18" s="192"/>
      <c r="G18" s="67"/>
    </row>
    <row r="19" spans="1:7" ht="15.95">
      <c r="A19" s="9"/>
      <c r="B19" s="9" t="s">
        <v>56</v>
      </c>
      <c r="C19" s="68" t="s">
        <v>57</v>
      </c>
      <c r="D19" s="31"/>
      <c r="E19" s="240">
        <v>44927</v>
      </c>
      <c r="F19" s="31"/>
      <c r="G19" s="69"/>
    </row>
    <row r="20" spans="1:7" ht="16.5" thickBot="1">
      <c r="A20" s="9"/>
      <c r="B20" s="9" t="s">
        <v>56</v>
      </c>
      <c r="C20" s="74" t="s">
        <v>58</v>
      </c>
      <c r="D20" s="71"/>
      <c r="E20" s="240">
        <v>45291</v>
      </c>
      <c r="F20" s="71"/>
      <c r="G20" s="73"/>
    </row>
    <row r="21" spans="1:7" ht="16.5" thickBot="1">
      <c r="B21" s="14"/>
      <c r="C21" s="66" t="s">
        <v>59</v>
      </c>
      <c r="D21" s="192"/>
      <c r="E21" s="241"/>
      <c r="F21" s="192"/>
      <c r="G21" s="67"/>
    </row>
    <row r="22" spans="1:7" ht="15.95">
      <c r="B22" s="9" t="s">
        <v>59</v>
      </c>
      <c r="C22" s="75" t="s">
        <v>60</v>
      </c>
      <c r="D22" s="31"/>
      <c r="E22" s="237" t="s">
        <v>61</v>
      </c>
      <c r="F22" s="31"/>
      <c r="G22" s="69"/>
    </row>
    <row r="23" spans="1:7" ht="15.95">
      <c r="A23" s="9"/>
      <c r="B23" s="9" t="s">
        <v>59</v>
      </c>
      <c r="C23" s="68" t="s">
        <v>62</v>
      </c>
      <c r="D23" s="31"/>
      <c r="E23" s="242" t="s">
        <v>63</v>
      </c>
      <c r="F23" s="31"/>
      <c r="G23" s="69"/>
    </row>
    <row r="24" spans="1:7" ht="15.95">
      <c r="B24" s="9" t="s">
        <v>59</v>
      </c>
      <c r="C24" s="68" t="s">
        <v>64</v>
      </c>
      <c r="D24" s="31"/>
      <c r="E24" s="243">
        <v>45428</v>
      </c>
      <c r="F24" s="31"/>
      <c r="G24" s="69"/>
    </row>
    <row r="25" spans="1:7" ht="15.95">
      <c r="A25" s="9"/>
      <c r="B25" s="9" t="s">
        <v>59</v>
      </c>
      <c r="C25" s="68" t="s">
        <v>65</v>
      </c>
      <c r="D25" s="31"/>
      <c r="E25" s="252" t="s">
        <v>66</v>
      </c>
      <c r="F25" s="31"/>
      <c r="G25" s="69" t="s">
        <v>67</v>
      </c>
    </row>
    <row r="26" spans="1:7" ht="15.95">
      <c r="B26" s="9" t="s">
        <v>59</v>
      </c>
      <c r="C26" s="76" t="s">
        <v>68</v>
      </c>
      <c r="D26" s="77"/>
      <c r="E26" s="242" t="s">
        <v>61</v>
      </c>
      <c r="F26" s="77"/>
      <c r="G26" s="78" t="s">
        <v>69</v>
      </c>
    </row>
    <row r="27" spans="1:7" ht="15.95">
      <c r="B27" s="9" t="s">
        <v>59</v>
      </c>
      <c r="C27" s="68" t="s">
        <v>70</v>
      </c>
      <c r="D27" s="31"/>
      <c r="E27" s="243">
        <v>45428</v>
      </c>
      <c r="F27" s="31"/>
      <c r="G27" s="79" t="s">
        <v>67</v>
      </c>
    </row>
    <row r="28" spans="1:7" ht="15.95">
      <c r="A28" s="9"/>
      <c r="B28" s="9" t="s">
        <v>59</v>
      </c>
      <c r="C28" s="68" t="s">
        <v>71</v>
      </c>
      <c r="D28" s="31"/>
      <c r="E28" s="244" t="s">
        <v>72</v>
      </c>
      <c r="F28" s="31"/>
      <c r="G28" s="79"/>
    </row>
    <row r="29" spans="1:7" ht="15.95">
      <c r="B29" s="9" t="s">
        <v>59</v>
      </c>
      <c r="C29" s="76" t="s">
        <v>73</v>
      </c>
      <c r="D29" s="77"/>
      <c r="E29" s="242" t="s">
        <v>61</v>
      </c>
      <c r="F29" s="80"/>
      <c r="G29" s="81" t="s">
        <v>74</v>
      </c>
    </row>
    <row r="30" spans="1:7" ht="15.95">
      <c r="A30" s="9"/>
      <c r="B30" s="9" t="s">
        <v>59</v>
      </c>
      <c r="C30" s="68" t="s">
        <v>75</v>
      </c>
      <c r="D30" s="31"/>
      <c r="E30" s="243">
        <v>45597</v>
      </c>
      <c r="F30" s="31"/>
      <c r="G30" s="69" t="s">
        <v>76</v>
      </c>
    </row>
    <row r="31" spans="1:7" ht="16.5" thickBot="1">
      <c r="A31" s="9"/>
      <c r="B31" s="9" t="s">
        <v>59</v>
      </c>
      <c r="C31" s="68" t="s">
        <v>77</v>
      </c>
      <c r="D31" s="82"/>
      <c r="E31" s="253" t="s">
        <v>78</v>
      </c>
      <c r="F31" s="71"/>
      <c r="G31" s="83"/>
    </row>
    <row r="32" spans="1:7" ht="15.95" customHeight="1" thickBot="1">
      <c r="C32" s="166" t="s">
        <v>79</v>
      </c>
      <c r="D32" s="193"/>
      <c r="E32" s="242"/>
      <c r="F32" s="194"/>
      <c r="G32" s="34"/>
    </row>
    <row r="33" spans="1:7" ht="15.95">
      <c r="A33" s="9"/>
      <c r="B33" s="11"/>
      <c r="C33" s="84" t="s">
        <v>80</v>
      </c>
      <c r="D33" s="31"/>
      <c r="E33" s="245" t="s">
        <v>81</v>
      </c>
      <c r="F33" s="176"/>
      <c r="G33" s="85" t="s">
        <v>82</v>
      </c>
    </row>
    <row r="34" spans="1:7" ht="16.5" thickBot="1">
      <c r="B34" s="9" t="s">
        <v>83</v>
      </c>
      <c r="C34" s="86" t="s">
        <v>84</v>
      </c>
      <c r="D34" s="71"/>
      <c r="E34" s="246" t="s">
        <v>72</v>
      </c>
      <c r="F34" s="192"/>
      <c r="G34" s="254" t="s">
        <v>85</v>
      </c>
    </row>
    <row r="35" spans="1:7" ht="18" customHeight="1" thickBot="1">
      <c r="A35" s="9"/>
      <c r="B35" s="9" t="s">
        <v>83</v>
      </c>
      <c r="C35" s="66" t="s">
        <v>83</v>
      </c>
      <c r="D35" s="192"/>
      <c r="E35" s="241"/>
      <c r="F35" s="192"/>
      <c r="G35" s="194"/>
    </row>
    <row r="36" spans="1:7" ht="15.6" customHeight="1">
      <c r="B36" s="9" t="s">
        <v>83</v>
      </c>
      <c r="C36" s="70" t="s">
        <v>86</v>
      </c>
      <c r="D36" s="31"/>
      <c r="E36" s="237"/>
      <c r="F36" s="31"/>
      <c r="G36" s="31"/>
    </row>
    <row r="37" spans="1:7" ht="16.5" customHeight="1">
      <c r="A37" s="9"/>
      <c r="B37" s="9" t="s">
        <v>83</v>
      </c>
      <c r="C37" s="87" t="s">
        <v>87</v>
      </c>
      <c r="D37" s="31"/>
      <c r="E37" s="242" t="s">
        <v>61</v>
      </c>
      <c r="F37" s="31"/>
      <c r="G37" s="79"/>
    </row>
    <row r="38" spans="1:7" ht="16.5" customHeight="1">
      <c r="A38" s="9"/>
      <c r="B38" s="9" t="s">
        <v>83</v>
      </c>
      <c r="C38" s="87" t="s">
        <v>88</v>
      </c>
      <c r="D38" s="31"/>
      <c r="E38" s="242" t="s">
        <v>61</v>
      </c>
      <c r="F38" s="31"/>
      <c r="G38" s="79"/>
    </row>
    <row r="39" spans="1:7" ht="15.6" customHeight="1">
      <c r="B39" s="9" t="s">
        <v>83</v>
      </c>
      <c r="C39" s="87" t="s">
        <v>89</v>
      </c>
      <c r="D39" s="31"/>
      <c r="E39" s="242" t="s">
        <v>61</v>
      </c>
      <c r="F39" s="31"/>
      <c r="G39" s="79"/>
    </row>
    <row r="40" spans="1:7" ht="18" customHeight="1">
      <c r="B40" s="9" t="s">
        <v>83</v>
      </c>
      <c r="C40" s="87" t="s">
        <v>90</v>
      </c>
      <c r="D40" s="31"/>
      <c r="E40" s="242" t="s">
        <v>91</v>
      </c>
      <c r="F40" s="31"/>
      <c r="G40" s="79"/>
    </row>
    <row r="41" spans="1:7" ht="15.95">
      <c r="B41" s="9" t="s">
        <v>83</v>
      </c>
      <c r="C41" s="88" t="s">
        <v>92</v>
      </c>
      <c r="D41" s="31"/>
      <c r="E41" s="242"/>
      <c r="F41" s="31"/>
      <c r="G41" s="79"/>
    </row>
    <row r="42" spans="1:7" ht="15.95">
      <c r="B42" s="9" t="s">
        <v>83</v>
      </c>
      <c r="C42" s="87" t="s">
        <v>93</v>
      </c>
      <c r="D42" s="31"/>
      <c r="E42" s="242">
        <v>3</v>
      </c>
      <c r="F42" s="31"/>
      <c r="G42" s="79" t="s">
        <v>94</v>
      </c>
    </row>
    <row r="43" spans="1:7" ht="15.95">
      <c r="B43" s="9" t="s">
        <v>83</v>
      </c>
      <c r="C43" s="87" t="s">
        <v>95</v>
      </c>
      <c r="D43" s="89"/>
      <c r="E43" s="242">
        <v>21</v>
      </c>
      <c r="F43" s="31"/>
      <c r="G43" s="90"/>
    </row>
    <row r="44" spans="1:7" ht="15.95">
      <c r="B44" s="9" t="s">
        <v>83</v>
      </c>
      <c r="C44" s="91" t="s">
        <v>96</v>
      </c>
      <c r="D44" s="31"/>
      <c r="E44" s="247" t="s">
        <v>97</v>
      </c>
      <c r="F44" s="77"/>
      <c r="G44" s="79"/>
    </row>
    <row r="45" spans="1:7" ht="15.95">
      <c r="B45" s="9" t="s">
        <v>83</v>
      </c>
      <c r="C45" s="92" t="s">
        <v>98</v>
      </c>
      <c r="D45" s="31"/>
      <c r="E45" s="242">
        <v>1.0821000000000001</v>
      </c>
      <c r="F45" s="31"/>
      <c r="G45" s="79" t="s">
        <v>99</v>
      </c>
    </row>
    <row r="46" spans="1:7" ht="31.5" customHeight="1" thickBot="1">
      <c r="B46" s="9" t="s">
        <v>83</v>
      </c>
      <c r="C46" s="165" t="s">
        <v>100</v>
      </c>
      <c r="D46" s="71"/>
      <c r="E46" s="267" t="s">
        <v>101</v>
      </c>
      <c r="F46" s="71"/>
      <c r="G46" s="101"/>
    </row>
    <row r="47" spans="1:7" s="13" customFormat="1" ht="16.5" thickBot="1">
      <c r="A47" s="7"/>
      <c r="B47" s="9" t="s">
        <v>83</v>
      </c>
      <c r="C47" s="164" t="s">
        <v>102</v>
      </c>
      <c r="D47" s="71"/>
      <c r="E47" s="248"/>
      <c r="F47" s="71"/>
      <c r="G47" s="101"/>
    </row>
    <row r="48" spans="1:7" ht="15.6" customHeight="1">
      <c r="B48" s="9" t="s">
        <v>83</v>
      </c>
      <c r="C48" s="87" t="s">
        <v>103</v>
      </c>
      <c r="D48" s="31"/>
      <c r="E48" s="242" t="s">
        <v>61</v>
      </c>
      <c r="F48" s="31"/>
      <c r="G48" s="79"/>
    </row>
    <row r="49" spans="1:7" s="9" customFormat="1" ht="15.95">
      <c r="A49" s="7"/>
      <c r="C49" s="87" t="s">
        <v>104</v>
      </c>
      <c r="D49" s="31"/>
      <c r="E49" s="242" t="s">
        <v>61</v>
      </c>
      <c r="F49" s="31"/>
      <c r="G49" s="79"/>
    </row>
    <row r="50" spans="1:7" s="9" customFormat="1" ht="15.6" customHeight="1">
      <c r="A50" s="7"/>
      <c r="C50" s="87" t="s">
        <v>105</v>
      </c>
      <c r="D50" s="31"/>
      <c r="E50" s="242" t="s">
        <v>61</v>
      </c>
      <c r="F50" s="31"/>
      <c r="G50" s="79"/>
    </row>
    <row r="51" spans="1:7" ht="16.5" thickBot="1">
      <c r="B51" s="9"/>
      <c r="C51" s="100" t="s">
        <v>106</v>
      </c>
      <c r="D51" s="71"/>
      <c r="E51" s="248" t="s">
        <v>107</v>
      </c>
      <c r="F51" s="71"/>
      <c r="G51" s="101"/>
    </row>
    <row r="52" spans="1:7" ht="16.5" thickBot="1">
      <c r="B52" s="9"/>
      <c r="C52" s="98" t="s">
        <v>108</v>
      </c>
      <c r="D52" s="99"/>
      <c r="E52" s="249">
        <f>SUM(E53:E56)</f>
        <v>0.99999999999999989</v>
      </c>
      <c r="F52" s="99"/>
      <c r="G52" s="99"/>
    </row>
    <row r="53" spans="1:7" ht="15.95">
      <c r="B53" s="9"/>
      <c r="C53" s="68" t="s">
        <v>109</v>
      </c>
      <c r="D53" s="31"/>
      <c r="E53" s="250">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0.61818181818181817</v>
      </c>
      <c r="F53" s="31"/>
      <c r="G53" s="93" t="s">
        <v>110</v>
      </c>
    </row>
    <row r="54" spans="1:7" s="9" customFormat="1" ht="15.95">
      <c r="B54" s="14"/>
      <c r="C54" s="68" t="s">
        <v>111</v>
      </c>
      <c r="D54" s="31"/>
      <c r="E54" s="250">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0.2</v>
      </c>
      <c r="F54" s="31"/>
      <c r="G54" s="93" t="s">
        <v>110</v>
      </c>
    </row>
    <row r="55" spans="1:7" s="9" customFormat="1" ht="15.95">
      <c r="A55" s="7"/>
      <c r="B55" s="9" t="s">
        <v>112</v>
      </c>
      <c r="C55" s="68" t="s">
        <v>113</v>
      </c>
      <c r="D55" s="31"/>
      <c r="E55" s="250">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0.16363636363636364</v>
      </c>
      <c r="F55" s="31"/>
      <c r="G55" s="93" t="s">
        <v>110</v>
      </c>
    </row>
    <row r="56" spans="1:7" ht="15" customHeight="1" thickBot="1">
      <c r="B56" s="9" t="s">
        <v>112</v>
      </c>
      <c r="C56" s="68" t="s">
        <v>114</v>
      </c>
      <c r="D56" s="31"/>
      <c r="E56" s="250">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1.8181818181818181E-2</v>
      </c>
      <c r="F56" s="31"/>
      <c r="G56" s="93" t="s">
        <v>110</v>
      </c>
    </row>
    <row r="57" spans="1:7" ht="16.5" thickBot="1">
      <c r="B57" s="9" t="s">
        <v>112</v>
      </c>
      <c r="C57" s="94" t="s">
        <v>115</v>
      </c>
      <c r="D57" s="95"/>
      <c r="E57" s="251"/>
      <c r="F57" s="95"/>
      <c r="G57" s="95"/>
    </row>
    <row r="58" spans="1:7" s="9" customFormat="1" ht="15.95">
      <c r="A58" s="7"/>
      <c r="B58" s="9" t="s">
        <v>112</v>
      </c>
      <c r="C58" s="68" t="s">
        <v>116</v>
      </c>
      <c r="D58" s="31"/>
      <c r="E58" s="237" t="s">
        <v>117</v>
      </c>
      <c r="F58" s="31"/>
      <c r="G58" s="69"/>
    </row>
    <row r="59" spans="1:7" ht="15.95">
      <c r="C59" s="68" t="s">
        <v>118</v>
      </c>
      <c r="D59" s="31"/>
      <c r="E59" s="237" t="s">
        <v>119</v>
      </c>
      <c r="F59" s="31"/>
      <c r="G59" s="69"/>
    </row>
    <row r="60" spans="1:7" ht="15.95">
      <c r="C60" s="68" t="s">
        <v>120</v>
      </c>
      <c r="D60" s="31"/>
      <c r="E60" s="237" t="s">
        <v>121</v>
      </c>
      <c r="F60" s="31"/>
      <c r="G60" s="69"/>
    </row>
    <row r="61" spans="1:7" ht="16.5" thickBot="1">
      <c r="C61" s="96"/>
      <c r="D61" s="71"/>
      <c r="E61" s="72"/>
      <c r="F61" s="71"/>
      <c r="G61" s="82"/>
    </row>
    <row r="62" spans="1:7" s="9" customFormat="1" ht="16.5" thickBot="1">
      <c r="A62" s="7"/>
      <c r="B62" s="7"/>
      <c r="C62" s="288"/>
      <c r="D62" s="288"/>
      <c r="E62" s="288"/>
      <c r="F62" s="288"/>
      <c r="G62" s="288"/>
    </row>
    <row r="63" spans="1:7" s="17" customFormat="1" ht="15.6" thickBot="1">
      <c r="A63" s="176"/>
      <c r="B63" s="176"/>
      <c r="C63" s="279" t="s">
        <v>33</v>
      </c>
      <c r="D63" s="280"/>
      <c r="E63" s="280"/>
      <c r="F63" s="280"/>
      <c r="G63" s="281"/>
    </row>
    <row r="64" spans="1:7" s="17" customFormat="1" ht="15.6" thickBot="1">
      <c r="A64" s="176"/>
      <c r="B64" s="176"/>
      <c r="C64" s="279" t="s">
        <v>34</v>
      </c>
      <c r="D64" s="280"/>
      <c r="E64" s="280"/>
      <c r="F64" s="280"/>
      <c r="G64" s="281"/>
    </row>
    <row r="65" spans="2:7" s="17" customFormat="1" ht="15.6" thickBot="1">
      <c r="B65" s="176"/>
      <c r="C65" s="289"/>
      <c r="D65" s="289"/>
      <c r="E65" s="289"/>
      <c r="F65" s="289"/>
      <c r="G65" s="289"/>
    </row>
    <row r="66" spans="2:7" s="17" customFormat="1" ht="18.75" customHeight="1">
      <c r="B66" s="176"/>
      <c r="C66" s="290" t="s">
        <v>35</v>
      </c>
      <c r="D66" s="290"/>
      <c r="E66" s="290"/>
      <c r="F66" s="290"/>
      <c r="G66" s="290"/>
    </row>
    <row r="67" spans="2:7" s="17" customFormat="1" ht="15">
      <c r="B67" s="176"/>
      <c r="C67" s="274" t="s">
        <v>36</v>
      </c>
      <c r="D67" s="274"/>
      <c r="E67" s="274"/>
      <c r="F67" s="274"/>
      <c r="G67" s="274"/>
    </row>
    <row r="68" spans="2:7" s="17" customFormat="1" ht="15">
      <c r="B68" s="31" t="s">
        <v>37</v>
      </c>
      <c r="C68" s="283" t="s">
        <v>38</v>
      </c>
      <c r="D68" s="283"/>
      <c r="E68" s="283"/>
      <c r="F68" s="283"/>
      <c r="G68" s="283"/>
    </row>
    <row r="69" spans="2:7" ht="15.95">
      <c r="C69" s="10"/>
      <c r="D69" s="9"/>
      <c r="E69" s="10"/>
      <c r="F69" s="9"/>
      <c r="G69" s="9"/>
    </row>
    <row r="70" spans="2:7" ht="15" customHeight="1">
      <c r="C70" s="8"/>
      <c r="D70" s="8"/>
      <c r="E70" s="8"/>
      <c r="F70" s="8"/>
    </row>
    <row r="71" spans="2:7" ht="15" customHeight="1"/>
    <row r="72" spans="2:7" ht="15.95">
      <c r="C72" s="293"/>
      <c r="D72" s="293"/>
      <c r="E72" s="293"/>
      <c r="F72" s="293"/>
      <c r="G72" s="293"/>
    </row>
    <row r="73" spans="2:7" ht="15.95">
      <c r="C73" s="293"/>
      <c r="D73" s="293"/>
      <c r="E73" s="293"/>
      <c r="F73" s="293"/>
      <c r="G73" s="293"/>
    </row>
    <row r="74" spans="2:7" ht="18.75" customHeight="1">
      <c r="C74" s="293"/>
      <c r="D74" s="293"/>
      <c r="E74" s="293"/>
      <c r="F74" s="293"/>
      <c r="G74" s="293"/>
    </row>
    <row r="75" spans="2:7" ht="15.95">
      <c r="C75" s="293"/>
      <c r="D75" s="293"/>
      <c r="E75" s="293"/>
      <c r="F75" s="293"/>
      <c r="G75" s="293"/>
    </row>
    <row r="76" spans="2:7" ht="15.95">
      <c r="C76" s="8"/>
      <c r="D76" s="8"/>
      <c r="E76" s="8"/>
      <c r="F76" s="8"/>
    </row>
    <row r="77" spans="2:7" ht="15.95">
      <c r="C77" s="292"/>
      <c r="D77" s="292"/>
      <c r="E77" s="292"/>
    </row>
    <row r="78" spans="2:7" ht="15.95">
      <c r="C78" s="292"/>
      <c r="D78" s="292"/>
      <c r="E78" s="292"/>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643" yWindow="788"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789601D7-D9A0-44B8-B470-26A5B0660607}"/>
    <hyperlink ref="E31" r:id="rId6" xr:uid="{96C65BAD-CD9E-4975-B070-B2AB32AF4EF6}"/>
    <hyperlink ref="G34" r:id="rId7" xr:uid="{D4629CC2-E058-49B8-8B26-893BE2414516}"/>
    <hyperlink ref="E46" r:id="rId8" xr:uid="{D72E53F5-AA4F-493B-A28A-ED73F399B0AC}"/>
  </hyperlinks>
  <pageMargins left="0.25" right="0.25" top="0.75" bottom="0.75" header="0.3" footer="0.3"/>
  <pageSetup paperSize="8" fitToHeight="0" orientation="landscape" horizontalDpi="2400" verticalDpi="2400" r:id="rId9"/>
  <headerFooter>
    <oddFooter>&amp;L_x000D_&amp;1#&amp;"Calibri"&amp;10&amp;K000000 Intern gebruik</oddFooter>
  </headerFooter>
  <extLst>
    <ext xmlns:x14="http://schemas.microsoft.com/office/spreadsheetml/2009/9/main" uri="{CCE6A557-97BC-4b89-ADB6-D9C93CAAB3DF}">
      <x14:dataValidations xmlns:xm="http://schemas.microsoft.com/office/excel/2006/main" xWindow="643" yWindow="78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6"/>
  <sheetViews>
    <sheetView showGridLines="0" tabSelected="1" topLeftCell="B148" zoomScale="119" zoomScaleNormal="85" workbookViewId="0">
      <selection activeCell="B133" sqref="B133"/>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1.5703125" style="7" customWidth="1"/>
    <col min="7" max="7" width="4" style="7"/>
    <col min="8" max="8" width="53.85546875" style="7" customWidth="1"/>
    <col min="9" max="9" width="13.28515625" style="7" customWidth="1"/>
    <col min="10" max="15" width="4" style="7"/>
    <col min="16" max="16" width="42" style="7" bestFit="1" customWidth="1"/>
    <col min="17" max="16384" width="4" style="7"/>
  </cols>
  <sheetData>
    <row r="1" spans="1:16" ht="15.95"/>
    <row r="2" spans="1:16" s="17" customFormat="1" ht="15">
      <c r="A2" s="176"/>
      <c r="B2" s="46" t="s">
        <v>122</v>
      </c>
      <c r="C2" s="46"/>
      <c r="D2" s="46"/>
      <c r="E2" s="46"/>
      <c r="F2" s="46"/>
      <c r="G2" s="46"/>
      <c r="H2" s="46"/>
      <c r="I2" s="176"/>
      <c r="J2" s="176"/>
      <c r="K2" s="176"/>
      <c r="L2" s="176"/>
      <c r="M2" s="176"/>
      <c r="N2" s="176"/>
      <c r="O2" s="176"/>
      <c r="P2" s="176"/>
    </row>
    <row r="3" spans="1:16" s="158" customFormat="1" ht="22.5">
      <c r="B3" s="285" t="s">
        <v>40</v>
      </c>
      <c r="C3" s="285"/>
      <c r="D3" s="285"/>
      <c r="E3" s="285"/>
      <c r="F3" s="285"/>
      <c r="G3" s="285"/>
      <c r="H3" s="285"/>
    </row>
    <row r="4" spans="1:16" s="17" customFormat="1" ht="17.100000000000001" customHeight="1">
      <c r="A4" s="176"/>
      <c r="B4" s="294" t="s">
        <v>123</v>
      </c>
      <c r="C4" s="294"/>
      <c r="D4" s="294"/>
      <c r="E4" s="294"/>
      <c r="F4" s="294"/>
      <c r="G4" s="294"/>
      <c r="H4" s="294"/>
      <c r="I4" s="176"/>
      <c r="J4" s="176"/>
      <c r="K4" s="176"/>
      <c r="L4" s="176"/>
      <c r="M4" s="176"/>
      <c r="N4" s="176"/>
      <c r="O4" s="176"/>
      <c r="P4" s="176"/>
    </row>
    <row r="5" spans="1:16" s="17" customFormat="1" ht="15">
      <c r="A5" s="176"/>
      <c r="B5" s="287" t="s">
        <v>124</v>
      </c>
      <c r="C5" s="287"/>
      <c r="D5" s="287"/>
      <c r="E5" s="287"/>
      <c r="F5" s="287"/>
      <c r="G5" s="287"/>
      <c r="H5" s="287"/>
      <c r="I5" s="176"/>
      <c r="J5" s="176"/>
      <c r="K5" s="176"/>
      <c r="L5" s="176"/>
      <c r="M5" s="176"/>
      <c r="N5" s="176"/>
      <c r="O5" s="176"/>
      <c r="P5" s="176"/>
    </row>
    <row r="6" spans="1:16" s="17" customFormat="1" ht="15">
      <c r="A6" s="176"/>
      <c r="B6" s="287" t="s">
        <v>125</v>
      </c>
      <c r="C6" s="287"/>
      <c r="D6" s="287"/>
      <c r="E6" s="287"/>
      <c r="F6" s="287"/>
      <c r="G6" s="287"/>
      <c r="H6" s="287"/>
      <c r="I6" s="176"/>
      <c r="J6" s="176"/>
      <c r="K6" s="176"/>
      <c r="L6" s="176"/>
      <c r="M6" s="176"/>
      <c r="N6" s="176"/>
      <c r="O6" s="176"/>
      <c r="P6" s="15"/>
    </row>
    <row r="7" spans="1:16" s="17" customFormat="1" ht="15">
      <c r="A7" s="176"/>
      <c r="B7" s="287" t="s">
        <v>126</v>
      </c>
      <c r="C7" s="287"/>
      <c r="D7" s="287"/>
      <c r="E7" s="287"/>
      <c r="F7" s="287"/>
      <c r="G7" s="287"/>
      <c r="H7" s="287"/>
      <c r="I7" s="176"/>
      <c r="J7" s="176"/>
      <c r="K7" s="176"/>
      <c r="L7" s="176"/>
      <c r="M7" s="176"/>
      <c r="N7" s="176"/>
      <c r="O7" s="176"/>
      <c r="P7" s="176"/>
    </row>
    <row r="8" spans="1:16" s="17" customFormat="1" ht="17.100000000000001" customHeight="1">
      <c r="A8" s="176"/>
      <c r="B8" s="287" t="s">
        <v>127</v>
      </c>
      <c r="C8" s="287"/>
      <c r="D8" s="287"/>
      <c r="E8" s="287"/>
      <c r="F8" s="287"/>
      <c r="G8" s="287"/>
      <c r="H8" s="287"/>
      <c r="I8" s="176"/>
      <c r="J8" s="176"/>
      <c r="K8" s="176"/>
      <c r="L8" s="176"/>
      <c r="M8" s="176"/>
      <c r="N8" s="176"/>
      <c r="O8" s="176"/>
      <c r="P8" s="176"/>
    </row>
    <row r="9" spans="1:16" s="17" customFormat="1" ht="15" customHeight="1">
      <c r="A9" s="176"/>
      <c r="B9" s="299" t="s">
        <v>128</v>
      </c>
      <c r="C9" s="299"/>
      <c r="D9" s="299"/>
      <c r="E9" s="299"/>
      <c r="F9" s="299"/>
      <c r="G9" s="299"/>
      <c r="H9" s="299"/>
      <c r="I9" s="176"/>
      <c r="J9" s="176"/>
      <c r="K9" s="176"/>
      <c r="L9" s="176"/>
      <c r="M9" s="176"/>
      <c r="N9" s="176"/>
      <c r="O9" s="176"/>
      <c r="P9" s="176"/>
    </row>
    <row r="10" spans="1:16" s="17" customFormat="1" ht="15" customHeight="1">
      <c r="A10" s="176"/>
      <c r="B10" s="176"/>
      <c r="C10" s="176"/>
      <c r="D10" s="176"/>
      <c r="E10" s="102"/>
      <c r="F10" s="102"/>
      <c r="G10" s="102"/>
      <c r="H10" s="102"/>
      <c r="I10" s="176"/>
      <c r="J10" s="176"/>
      <c r="K10" s="176"/>
      <c r="L10" s="176"/>
      <c r="M10" s="176"/>
      <c r="N10" s="176"/>
      <c r="O10" s="176"/>
      <c r="P10" s="176"/>
    </row>
    <row r="11" spans="1:16" s="17" customFormat="1" ht="15.95">
      <c r="A11" s="176"/>
      <c r="B11" s="50" t="s">
        <v>45</v>
      </c>
      <c r="C11" s="191"/>
      <c r="D11" s="22" t="s">
        <v>46</v>
      </c>
      <c r="E11" s="191"/>
      <c r="F11" s="23" t="s">
        <v>21</v>
      </c>
      <c r="G11" s="7"/>
      <c r="H11" s="176"/>
      <c r="I11" s="176"/>
      <c r="J11" s="176"/>
      <c r="K11" s="176"/>
      <c r="L11" s="176"/>
      <c r="M11" s="176"/>
      <c r="N11" s="176"/>
      <c r="O11" s="176"/>
      <c r="P11" s="176"/>
    </row>
    <row r="12" spans="1:16" s="17" customFormat="1" ht="15">
      <c r="A12" s="176"/>
      <c r="B12" s="176"/>
      <c r="C12" s="176"/>
      <c r="D12" s="176"/>
      <c r="E12" s="176"/>
      <c r="F12" s="176"/>
      <c r="G12" s="176"/>
      <c r="H12" s="176"/>
      <c r="I12" s="176"/>
      <c r="J12" s="176"/>
      <c r="K12" s="176"/>
      <c r="L12" s="176"/>
      <c r="M12" s="176"/>
      <c r="N12" s="176"/>
      <c r="O12" s="176"/>
      <c r="P12" s="176"/>
    </row>
    <row r="13" spans="1:16" s="158" customFormat="1" ht="22.5">
      <c r="B13" s="16" t="s">
        <v>129</v>
      </c>
      <c r="D13" s="159"/>
      <c r="F13" s="159"/>
    </row>
    <row r="14" spans="1:16" s="17" customFormat="1" ht="15">
      <c r="A14" s="176"/>
      <c r="B14" s="33" t="s">
        <v>130</v>
      </c>
      <c r="C14" s="176"/>
      <c r="D14" s="33"/>
      <c r="E14" s="176"/>
      <c r="F14" s="33"/>
      <c r="G14" s="176"/>
      <c r="H14" s="176"/>
      <c r="I14" s="176"/>
      <c r="J14" s="176"/>
      <c r="K14" s="176"/>
      <c r="L14" s="176"/>
      <c r="M14" s="176"/>
      <c r="N14" s="176"/>
      <c r="O14" s="176"/>
      <c r="P14" s="176"/>
    </row>
    <row r="15" spans="1:16" s="17" customFormat="1" ht="15">
      <c r="A15" s="176"/>
      <c r="B15" s="35"/>
      <c r="C15" s="176"/>
      <c r="D15" s="103"/>
      <c r="E15" s="176"/>
      <c r="F15" s="103"/>
      <c r="G15" s="176"/>
      <c r="H15" s="176"/>
      <c r="I15" s="176"/>
      <c r="J15" s="176"/>
      <c r="K15" s="176"/>
      <c r="L15" s="176"/>
      <c r="M15" s="176"/>
      <c r="N15" s="176"/>
      <c r="O15" s="176"/>
      <c r="P15" s="176"/>
    </row>
    <row r="16" spans="1:16" s="172" customFormat="1" ht="18.95">
      <c r="B16" s="173" t="s">
        <v>131</v>
      </c>
      <c r="D16" s="173" t="s">
        <v>132</v>
      </c>
      <c r="F16" s="173" t="s">
        <v>133</v>
      </c>
      <c r="H16" s="174" t="s">
        <v>134</v>
      </c>
    </row>
    <row r="17" spans="1:16" s="17" customFormat="1" ht="32.25" customHeight="1">
      <c r="A17" s="176"/>
      <c r="B17" s="104" t="s">
        <v>135</v>
      </c>
      <c r="C17" s="176"/>
      <c r="D17" s="105"/>
      <c r="E17" s="176"/>
      <c r="F17" s="105"/>
      <c r="G17" s="176"/>
      <c r="H17" s="195"/>
      <c r="I17" s="176"/>
      <c r="J17" s="176"/>
      <c r="K17" s="176"/>
      <c r="L17" s="176"/>
      <c r="M17" s="176"/>
      <c r="N17" s="176"/>
      <c r="O17" s="176"/>
      <c r="P17" s="176"/>
    </row>
    <row r="18" spans="1:16" s="17" customFormat="1" ht="15">
      <c r="A18" s="176"/>
      <c r="B18" s="106" t="s">
        <v>136</v>
      </c>
      <c r="C18" s="176"/>
      <c r="D18" s="107"/>
      <c r="E18" s="176"/>
      <c r="F18" s="107"/>
      <c r="G18" s="176"/>
      <c r="H18" s="196"/>
      <c r="I18" s="176"/>
      <c r="J18" s="176"/>
      <c r="K18" s="176"/>
      <c r="L18" s="176"/>
      <c r="M18" s="176"/>
      <c r="N18" s="176"/>
      <c r="O18" s="176"/>
      <c r="P18" s="176"/>
    </row>
    <row r="19" spans="1:16" s="17" customFormat="1" ht="45">
      <c r="A19" s="176"/>
      <c r="B19" s="108" t="s">
        <v>137</v>
      </c>
      <c r="C19" s="176"/>
      <c r="D19" s="221" t="s">
        <v>81</v>
      </c>
      <c r="E19" s="191"/>
      <c r="F19" s="222" t="s">
        <v>138</v>
      </c>
      <c r="G19" s="176"/>
      <c r="H19" s="196"/>
      <c r="I19" s="176"/>
      <c r="J19" s="176"/>
      <c r="K19" s="176"/>
      <c r="L19" s="176"/>
      <c r="M19" s="176"/>
      <c r="N19" s="176"/>
      <c r="O19" s="176"/>
      <c r="P19" s="176"/>
    </row>
    <row r="20" spans="1:16" s="17" customFormat="1" ht="15">
      <c r="A20" s="176"/>
      <c r="B20" s="108" t="s">
        <v>139</v>
      </c>
      <c r="C20" s="176"/>
      <c r="D20" s="221" t="s">
        <v>81</v>
      </c>
      <c r="E20" s="191"/>
      <c r="F20" s="222" t="s">
        <v>140</v>
      </c>
      <c r="G20" s="176"/>
      <c r="H20" s="196"/>
      <c r="I20" s="176"/>
      <c r="J20" s="176"/>
      <c r="K20" s="176"/>
      <c r="L20" s="176"/>
      <c r="M20" s="176"/>
      <c r="N20" s="176"/>
      <c r="O20" s="176"/>
      <c r="P20" s="176"/>
    </row>
    <row r="21" spans="1:16" s="17" customFormat="1" ht="30">
      <c r="A21" s="176"/>
      <c r="B21" s="108" t="s">
        <v>141</v>
      </c>
      <c r="C21" s="176"/>
      <c r="D21" s="221" t="s">
        <v>81</v>
      </c>
      <c r="E21" s="191"/>
      <c r="F21" s="222" t="s">
        <v>142</v>
      </c>
      <c r="G21" s="176"/>
      <c r="H21" s="196"/>
      <c r="I21" s="176"/>
      <c r="J21" s="176"/>
      <c r="K21" s="176"/>
      <c r="L21" s="176"/>
      <c r="M21" s="176"/>
      <c r="N21" s="176"/>
      <c r="O21" s="176"/>
      <c r="P21" s="176"/>
    </row>
    <row r="22" spans="1:16" s="17" customFormat="1" ht="15">
      <c r="A22" s="176"/>
      <c r="B22" s="109" t="s">
        <v>143</v>
      </c>
      <c r="C22" s="176"/>
      <c r="D22" s="223" t="s">
        <v>81</v>
      </c>
      <c r="E22" s="191"/>
      <c r="F22" s="255" t="s">
        <v>144</v>
      </c>
      <c r="G22" s="176"/>
      <c r="H22" s="197"/>
      <c r="I22" s="176"/>
      <c r="J22" s="176"/>
      <c r="K22" s="176"/>
      <c r="L22" s="176"/>
      <c r="M22" s="176"/>
      <c r="N22" s="176"/>
      <c r="O22" s="176"/>
      <c r="P22" s="176"/>
    </row>
    <row r="23" spans="1:16" s="17" customFormat="1" ht="15">
      <c r="A23" s="176"/>
      <c r="B23" s="35"/>
      <c r="C23" s="176"/>
      <c r="D23" s="103"/>
      <c r="E23" s="176"/>
      <c r="F23" s="103"/>
      <c r="G23" s="176"/>
      <c r="H23" s="176"/>
      <c r="I23" s="176"/>
      <c r="J23" s="176"/>
      <c r="K23" s="176"/>
      <c r="L23" s="176"/>
      <c r="M23" s="176"/>
      <c r="N23" s="176"/>
      <c r="O23" s="176"/>
      <c r="P23" s="176"/>
    </row>
    <row r="24" spans="1:16" s="17" customFormat="1" ht="15">
      <c r="A24" s="176"/>
      <c r="B24" s="104" t="s">
        <v>145</v>
      </c>
      <c r="C24" s="176"/>
      <c r="D24" s="105"/>
      <c r="E24" s="176"/>
      <c r="F24" s="105"/>
      <c r="G24" s="176"/>
      <c r="H24" s="195"/>
      <c r="I24" s="176"/>
      <c r="J24" s="176"/>
      <c r="K24" s="176"/>
      <c r="L24" s="176"/>
      <c r="M24" s="176"/>
      <c r="N24" s="176"/>
      <c r="O24" s="176"/>
      <c r="P24" s="176"/>
    </row>
    <row r="25" spans="1:16" s="17" customFormat="1" ht="15">
      <c r="A25" s="176"/>
      <c r="B25" s="106" t="s">
        <v>136</v>
      </c>
      <c r="C25" s="176"/>
      <c r="D25" s="107"/>
      <c r="E25" s="176"/>
      <c r="F25" s="107"/>
      <c r="G25" s="176"/>
      <c r="H25" s="196"/>
      <c r="I25" s="176"/>
      <c r="J25" s="176"/>
      <c r="K25" s="176"/>
      <c r="L25" s="176"/>
      <c r="M25" s="176"/>
      <c r="N25" s="176"/>
      <c r="O25" s="176"/>
      <c r="P25" s="176"/>
    </row>
    <row r="26" spans="1:16" s="17" customFormat="1" ht="30">
      <c r="A26" s="176"/>
      <c r="B26" s="108" t="s">
        <v>146</v>
      </c>
      <c r="C26" s="176"/>
      <c r="D26" s="221" t="s">
        <v>81</v>
      </c>
      <c r="E26" s="191"/>
      <c r="F26" s="222" t="s">
        <v>147</v>
      </c>
      <c r="G26" s="176"/>
      <c r="H26" s="196"/>
      <c r="I26" s="176"/>
      <c r="J26" s="176"/>
      <c r="K26" s="176"/>
      <c r="L26" s="176"/>
      <c r="M26" s="176"/>
      <c r="N26" s="176"/>
      <c r="O26" s="176"/>
      <c r="P26" s="176"/>
    </row>
    <row r="27" spans="1:16" s="17" customFormat="1" ht="30">
      <c r="A27" s="198"/>
      <c r="B27" s="110" t="s">
        <v>148</v>
      </c>
      <c r="C27" s="199"/>
      <c r="D27" s="221" t="s">
        <v>81</v>
      </c>
      <c r="E27" s="191"/>
      <c r="F27" s="222" t="s">
        <v>149</v>
      </c>
      <c r="G27" s="176"/>
      <c r="H27" s="196"/>
      <c r="I27" s="176"/>
      <c r="J27" s="176"/>
      <c r="K27" s="176"/>
      <c r="L27" s="176"/>
      <c r="M27" s="176"/>
      <c r="N27" s="176"/>
      <c r="O27" s="176"/>
      <c r="P27" s="176"/>
    </row>
    <row r="28" spans="1:16" s="17" customFormat="1" ht="15">
      <c r="A28" s="176"/>
      <c r="B28" s="108" t="s">
        <v>150</v>
      </c>
      <c r="C28" s="176"/>
      <c r="D28" s="221" t="s">
        <v>81</v>
      </c>
      <c r="E28" s="191"/>
      <c r="F28" s="222" t="s">
        <v>151</v>
      </c>
      <c r="G28" s="176"/>
      <c r="H28" s="196"/>
      <c r="I28" s="176"/>
      <c r="J28" s="176"/>
      <c r="K28" s="176"/>
      <c r="L28" s="176"/>
      <c r="M28" s="176"/>
      <c r="N28" s="176"/>
      <c r="O28" s="176"/>
      <c r="P28" s="176"/>
    </row>
    <row r="29" spans="1:16" s="17" customFormat="1" ht="15">
      <c r="A29" s="176"/>
      <c r="B29" s="111" t="s">
        <v>148</v>
      </c>
      <c r="C29" s="199"/>
      <c r="D29" s="221" t="s">
        <v>81</v>
      </c>
      <c r="E29" s="191"/>
      <c r="F29" s="222" t="s">
        <v>151</v>
      </c>
      <c r="G29" s="176"/>
      <c r="H29" s="196"/>
      <c r="I29" s="176"/>
      <c r="J29" s="176"/>
      <c r="K29" s="176"/>
      <c r="L29" s="176"/>
      <c r="M29" s="176"/>
      <c r="N29" s="176"/>
      <c r="O29" s="176"/>
      <c r="P29" s="176"/>
    </row>
    <row r="30" spans="1:16" s="17" customFormat="1" ht="15">
      <c r="A30" s="176"/>
      <c r="B30" s="108" t="s">
        <v>152</v>
      </c>
      <c r="C30" s="176"/>
      <c r="D30" s="221" t="s">
        <v>113</v>
      </c>
      <c r="E30" s="191"/>
      <c r="F30" s="261" t="s">
        <v>153</v>
      </c>
      <c r="G30" s="176"/>
      <c r="H30" s="196" t="s">
        <v>154</v>
      </c>
      <c r="I30" s="176"/>
      <c r="J30" s="176"/>
      <c r="K30" s="176"/>
      <c r="L30" s="176"/>
      <c r="M30" s="176"/>
      <c r="N30" s="176"/>
      <c r="O30" s="176"/>
      <c r="P30" s="176"/>
    </row>
    <row r="31" spans="1:16" s="17" customFormat="1" ht="15">
      <c r="A31" s="176"/>
      <c r="B31" s="112" t="s">
        <v>155</v>
      </c>
      <c r="C31" s="199"/>
      <c r="D31" s="223">
        <v>6</v>
      </c>
      <c r="E31" s="191"/>
      <c r="F31" s="255" t="s">
        <v>156</v>
      </c>
      <c r="G31" s="176"/>
      <c r="H31" s="196" t="s">
        <v>157</v>
      </c>
      <c r="I31" s="176"/>
      <c r="J31" s="176"/>
      <c r="K31" s="176"/>
      <c r="L31" s="176"/>
      <c r="M31" s="176"/>
      <c r="N31" s="176"/>
      <c r="O31" s="176"/>
      <c r="P31" s="176"/>
    </row>
    <row r="32" spans="1:16" s="17" customFormat="1" ht="15">
      <c r="A32" s="176"/>
      <c r="B32" s="113"/>
      <c r="C32" s="176"/>
      <c r="D32" s="103"/>
      <c r="E32" s="176"/>
      <c r="F32" s="103"/>
      <c r="G32" s="176"/>
      <c r="H32" s="200"/>
      <c r="I32" s="176"/>
      <c r="J32" s="176"/>
      <c r="K32" s="176"/>
      <c r="L32" s="176"/>
      <c r="M32" s="176"/>
      <c r="N32" s="176"/>
      <c r="O32" s="176"/>
      <c r="P32" s="176"/>
    </row>
    <row r="33" spans="1:15" s="17" customFormat="1" ht="15">
      <c r="A33" s="176"/>
      <c r="B33" s="104" t="s">
        <v>158</v>
      </c>
      <c r="C33" s="176"/>
      <c r="D33" s="114"/>
      <c r="E33" s="176"/>
      <c r="F33" s="114"/>
      <c r="G33" s="176"/>
      <c r="H33" s="195"/>
      <c r="I33" s="176"/>
      <c r="J33" s="176"/>
      <c r="K33" s="176"/>
      <c r="L33" s="176"/>
      <c r="M33" s="176"/>
      <c r="N33" s="176"/>
      <c r="O33" s="176"/>
    </row>
    <row r="34" spans="1:15" s="17" customFormat="1" ht="15">
      <c r="A34" s="176"/>
      <c r="B34" s="106" t="s">
        <v>159</v>
      </c>
      <c r="C34" s="176"/>
      <c r="D34" s="221" t="s">
        <v>81</v>
      </c>
      <c r="E34" s="191"/>
      <c r="F34" s="261" t="s">
        <v>156</v>
      </c>
      <c r="G34" s="176"/>
      <c r="H34" s="195"/>
      <c r="I34" s="176"/>
      <c r="J34" s="176"/>
      <c r="K34" s="176"/>
      <c r="L34" s="176"/>
      <c r="M34" s="176"/>
      <c r="N34" s="176"/>
      <c r="O34" s="176"/>
    </row>
    <row r="35" spans="1:15" s="17" customFormat="1" ht="15">
      <c r="A35" s="176"/>
      <c r="B35" s="106" t="s">
        <v>160</v>
      </c>
      <c r="C35" s="176"/>
      <c r="D35" s="221" t="s">
        <v>81</v>
      </c>
      <c r="E35" s="191"/>
      <c r="F35" s="261" t="s">
        <v>156</v>
      </c>
      <c r="G35" s="176"/>
      <c r="H35" s="196" t="s">
        <v>161</v>
      </c>
      <c r="I35" s="176"/>
      <c r="J35" s="176"/>
      <c r="K35" s="176"/>
      <c r="L35" s="176"/>
      <c r="M35" s="176"/>
      <c r="N35" s="176"/>
      <c r="O35" s="176"/>
    </row>
    <row r="36" spans="1:15" s="17" customFormat="1" ht="15">
      <c r="A36" s="176"/>
      <c r="B36" s="115" t="s">
        <v>162</v>
      </c>
      <c r="C36" s="176"/>
      <c r="D36" s="221" t="s">
        <v>81</v>
      </c>
      <c r="E36" s="191"/>
      <c r="F36" s="255" t="s">
        <v>156</v>
      </c>
      <c r="G36" s="176"/>
      <c r="H36" s="196" t="s">
        <v>161</v>
      </c>
      <c r="I36" s="176"/>
      <c r="J36" s="176"/>
      <c r="K36" s="176"/>
      <c r="L36" s="176"/>
      <c r="M36" s="176"/>
      <c r="N36" s="176"/>
      <c r="O36" s="176"/>
    </row>
    <row r="37" spans="1:15" s="17" customFormat="1" ht="15">
      <c r="A37" s="176"/>
      <c r="B37" s="35"/>
      <c r="C37" s="176"/>
      <c r="D37" s="103"/>
      <c r="E37" s="176"/>
      <c r="F37" s="103"/>
      <c r="G37" s="176"/>
      <c r="H37" s="197" t="s">
        <v>161</v>
      </c>
      <c r="I37" s="176"/>
      <c r="J37" s="176"/>
      <c r="K37" s="176"/>
      <c r="L37" s="176"/>
      <c r="M37" s="176"/>
      <c r="N37" s="176"/>
      <c r="O37" s="176"/>
    </row>
    <row r="38" spans="1:15" s="17" customFormat="1" ht="15">
      <c r="A38" s="176"/>
      <c r="B38" s="104" t="s">
        <v>163</v>
      </c>
      <c r="C38" s="176"/>
      <c r="D38" s="114"/>
      <c r="E38" s="176"/>
      <c r="F38" s="114"/>
      <c r="G38" s="176"/>
      <c r="H38" s="176"/>
      <c r="I38" s="176"/>
      <c r="J38" s="176"/>
      <c r="K38" s="176"/>
      <c r="L38" s="176"/>
      <c r="M38" s="176"/>
      <c r="N38" s="176"/>
      <c r="O38" s="176"/>
    </row>
    <row r="39" spans="1:15" s="17" customFormat="1" ht="15">
      <c r="A39" s="176"/>
      <c r="B39" s="106" t="s">
        <v>164</v>
      </c>
      <c r="C39" s="176"/>
      <c r="D39" s="221" t="s">
        <v>81</v>
      </c>
      <c r="E39" s="191"/>
      <c r="F39" s="261" t="s">
        <v>165</v>
      </c>
      <c r="G39" s="176"/>
      <c r="H39" s="195"/>
      <c r="I39" s="176"/>
      <c r="J39" s="176"/>
      <c r="K39" s="176"/>
      <c r="L39" s="176"/>
      <c r="M39" s="176"/>
      <c r="N39" s="176"/>
      <c r="O39" s="176"/>
    </row>
    <row r="40" spans="1:15" s="17" customFormat="1" ht="15">
      <c r="A40" s="176"/>
      <c r="B40" s="108" t="s">
        <v>166</v>
      </c>
      <c r="C40" s="176"/>
      <c r="D40" s="221" t="s">
        <v>81</v>
      </c>
      <c r="E40" s="191"/>
      <c r="F40" s="222" t="s">
        <v>167</v>
      </c>
      <c r="G40" s="176"/>
      <c r="H40" s="196"/>
      <c r="I40" s="176"/>
      <c r="J40" s="176"/>
      <c r="K40" s="176"/>
      <c r="L40" s="176"/>
      <c r="M40" s="176"/>
      <c r="N40" s="176"/>
      <c r="O40" s="176"/>
    </row>
    <row r="41" spans="1:15" s="17" customFormat="1" ht="15">
      <c r="A41" s="176"/>
      <c r="B41" s="106" t="s">
        <v>168</v>
      </c>
      <c r="C41" s="176"/>
      <c r="D41" s="221" t="s">
        <v>81</v>
      </c>
      <c r="E41" s="191"/>
      <c r="F41" s="261" t="s">
        <v>156</v>
      </c>
      <c r="G41" s="176"/>
      <c r="H41" s="196" t="s">
        <v>169</v>
      </c>
      <c r="I41" s="176"/>
      <c r="J41" s="176"/>
      <c r="K41" s="176"/>
      <c r="L41" s="176"/>
      <c r="M41" s="176"/>
      <c r="N41" s="176"/>
      <c r="O41" s="176"/>
    </row>
    <row r="42" spans="1:15" s="17" customFormat="1" ht="15">
      <c r="A42" s="176"/>
      <c r="B42" s="106" t="s">
        <v>170</v>
      </c>
      <c r="C42" s="176"/>
      <c r="D42" s="221" t="s">
        <v>81</v>
      </c>
      <c r="E42" s="191"/>
      <c r="F42" s="261" t="s">
        <v>156</v>
      </c>
      <c r="G42" s="176"/>
      <c r="H42" s="196" t="s">
        <v>161</v>
      </c>
      <c r="I42" s="176"/>
      <c r="J42" s="176"/>
      <c r="K42" s="176"/>
      <c r="L42" s="176"/>
      <c r="M42" s="176"/>
      <c r="N42" s="176"/>
      <c r="O42" s="176"/>
    </row>
    <row r="43" spans="1:15" s="17" customFormat="1" ht="15">
      <c r="A43" s="176"/>
      <c r="B43" s="115" t="s">
        <v>171</v>
      </c>
      <c r="C43" s="176"/>
      <c r="D43" s="223" t="s">
        <v>81</v>
      </c>
      <c r="E43" s="191"/>
      <c r="F43" s="255" t="s">
        <v>156</v>
      </c>
      <c r="G43" s="176"/>
      <c r="H43" s="196" t="s">
        <v>161</v>
      </c>
      <c r="I43" s="176"/>
      <c r="J43" s="176"/>
      <c r="K43" s="176"/>
      <c r="L43" s="176"/>
      <c r="M43" s="176"/>
      <c r="N43" s="176"/>
      <c r="O43" s="176"/>
    </row>
    <row r="44" spans="1:15" s="17" customFormat="1" ht="15">
      <c r="A44" s="176"/>
      <c r="B44" s="35"/>
      <c r="C44" s="176"/>
      <c r="D44" s="103"/>
      <c r="E44" s="176"/>
      <c r="F44" s="103"/>
      <c r="G44" s="176"/>
      <c r="H44" s="197" t="s">
        <v>161</v>
      </c>
      <c r="I44" s="176"/>
      <c r="J44" s="176"/>
      <c r="K44" s="176"/>
      <c r="L44" s="176"/>
      <c r="M44" s="176"/>
      <c r="N44" s="176"/>
      <c r="O44" s="176"/>
    </row>
    <row r="45" spans="1:15" s="17" customFormat="1" ht="15">
      <c r="A45" s="176"/>
      <c r="B45" s="104" t="s">
        <v>172</v>
      </c>
      <c r="C45" s="176"/>
      <c r="D45" s="201"/>
      <c r="E45" s="176"/>
      <c r="F45" s="201"/>
      <c r="G45" s="176"/>
      <c r="H45" s="195"/>
      <c r="I45" s="176"/>
      <c r="J45" s="176"/>
      <c r="K45" s="176"/>
      <c r="L45" s="176"/>
      <c r="M45" s="176"/>
      <c r="N45" s="176"/>
      <c r="O45" s="176"/>
    </row>
    <row r="46" spans="1:15" s="17" customFormat="1" ht="15">
      <c r="A46" s="176"/>
      <c r="B46" s="106" t="s">
        <v>173</v>
      </c>
      <c r="C46" s="176"/>
      <c r="D46" s="199"/>
      <c r="E46" s="176"/>
      <c r="F46" s="199"/>
      <c r="G46" s="176"/>
      <c r="H46" s="195"/>
      <c r="I46" s="176"/>
      <c r="J46" s="176"/>
      <c r="K46" s="176"/>
      <c r="L46" s="176"/>
      <c r="M46" s="176"/>
      <c r="N46" s="176"/>
      <c r="O46" s="176"/>
    </row>
    <row r="47" spans="1:15" s="17" customFormat="1" ht="42" customHeight="1">
      <c r="A47" s="176"/>
      <c r="B47" s="108" t="s">
        <v>174</v>
      </c>
      <c r="C47" s="176"/>
      <c r="D47" s="221" t="s">
        <v>81</v>
      </c>
      <c r="E47" s="176"/>
      <c r="F47" s="256" t="s">
        <v>175</v>
      </c>
      <c r="G47" s="176"/>
      <c r="H47" s="224" t="s">
        <v>176</v>
      </c>
      <c r="I47" s="176"/>
      <c r="J47" s="176"/>
      <c r="K47" s="176"/>
      <c r="L47" s="176"/>
      <c r="M47" s="176"/>
      <c r="N47" s="176"/>
      <c r="O47" s="176"/>
    </row>
    <row r="48" spans="1:15" s="17" customFormat="1" ht="15">
      <c r="A48" s="176"/>
      <c r="B48" s="115" t="s">
        <v>177</v>
      </c>
      <c r="C48" s="176"/>
      <c r="D48" s="223" t="s">
        <v>114</v>
      </c>
      <c r="E48" s="176"/>
      <c r="F48" s="255" t="s">
        <v>178</v>
      </c>
      <c r="G48" s="176"/>
      <c r="H48" s="197"/>
      <c r="I48" s="176"/>
      <c r="J48" s="176"/>
      <c r="K48" s="176"/>
      <c r="L48" s="176"/>
      <c r="M48" s="176"/>
      <c r="N48" s="176"/>
      <c r="O48" s="176"/>
    </row>
    <row r="49" spans="1:9" s="17" customFormat="1" ht="15">
      <c r="A49" s="176"/>
      <c r="B49" s="35"/>
      <c r="C49" s="176"/>
      <c r="D49" s="103"/>
      <c r="E49" s="176"/>
      <c r="F49" s="103"/>
      <c r="G49" s="176"/>
      <c r="H49" s="176"/>
      <c r="I49" s="176"/>
    </row>
    <row r="50" spans="1:9" s="17" customFormat="1" ht="15">
      <c r="A50" s="176"/>
      <c r="B50" s="104" t="s">
        <v>179</v>
      </c>
      <c r="C50" s="176"/>
      <c r="D50" s="201"/>
      <c r="E50" s="176"/>
      <c r="F50" s="201"/>
      <c r="G50" s="176"/>
      <c r="H50" s="195"/>
      <c r="I50" s="176"/>
    </row>
    <row r="51" spans="1:9" s="17" customFormat="1" ht="30">
      <c r="A51" s="176"/>
      <c r="B51" s="116" t="s">
        <v>180</v>
      </c>
      <c r="C51" s="176"/>
      <c r="D51" s="221" t="s">
        <v>181</v>
      </c>
      <c r="E51" s="191"/>
      <c r="F51" s="263" t="s">
        <v>72</v>
      </c>
      <c r="G51" s="176"/>
      <c r="H51" s="196"/>
      <c r="I51" s="176"/>
    </row>
    <row r="52" spans="1:9" s="17" customFormat="1" ht="45">
      <c r="A52" s="176"/>
      <c r="B52" s="117" t="s">
        <v>182</v>
      </c>
      <c r="C52" s="176"/>
      <c r="D52" s="221" t="s">
        <v>81</v>
      </c>
      <c r="E52" s="191"/>
      <c r="F52" s="255" t="s">
        <v>183</v>
      </c>
      <c r="G52" s="176"/>
      <c r="H52" s="196"/>
      <c r="I52" s="176"/>
    </row>
    <row r="53" spans="1:9" s="17" customFormat="1" ht="36" customHeight="1">
      <c r="A53" s="176"/>
      <c r="B53" s="118" t="s">
        <v>184</v>
      </c>
      <c r="C53" s="176"/>
      <c r="D53" s="223" t="s">
        <v>81</v>
      </c>
      <c r="E53" s="191"/>
      <c r="F53" s="262" t="s">
        <v>185</v>
      </c>
      <c r="G53" s="176"/>
      <c r="H53" s="197"/>
      <c r="I53" s="176"/>
    </row>
    <row r="54" spans="1:9" s="17" customFormat="1" ht="15">
      <c r="A54" s="176"/>
      <c r="B54" s="35"/>
      <c r="C54" s="176"/>
      <c r="D54" s="103"/>
      <c r="E54" s="176"/>
      <c r="F54" s="103"/>
      <c r="G54" s="176"/>
      <c r="H54" s="176"/>
      <c r="I54" s="176"/>
    </row>
    <row r="55" spans="1:9" s="17" customFormat="1" ht="15">
      <c r="A55" s="176"/>
      <c r="B55" s="104" t="s">
        <v>186</v>
      </c>
      <c r="C55" s="176"/>
      <c r="D55" s="201"/>
      <c r="E55" s="176"/>
      <c r="F55" s="201"/>
      <c r="G55" s="176"/>
      <c r="H55" s="195"/>
      <c r="I55" s="176"/>
    </row>
    <row r="56" spans="1:9" s="17" customFormat="1" ht="30">
      <c r="A56" s="176"/>
      <c r="B56" s="119" t="s">
        <v>187</v>
      </c>
      <c r="C56" s="176"/>
      <c r="D56" s="223" t="s">
        <v>81</v>
      </c>
      <c r="E56" s="191"/>
      <c r="F56" s="255" t="s">
        <v>188</v>
      </c>
      <c r="G56" s="176"/>
      <c r="H56" s="197"/>
      <c r="I56" s="176"/>
    </row>
    <row r="57" spans="1:9" s="17" customFormat="1" ht="15">
      <c r="A57" s="176"/>
      <c r="B57" s="35"/>
      <c r="C57" s="176"/>
      <c r="D57" s="103"/>
      <c r="E57" s="176"/>
      <c r="F57" s="103"/>
      <c r="G57" s="176"/>
      <c r="H57" s="176"/>
      <c r="I57" s="176"/>
    </row>
    <row r="58" spans="1:9" s="17" customFormat="1" ht="15">
      <c r="A58" s="176"/>
      <c r="B58" s="104" t="s">
        <v>189</v>
      </c>
      <c r="C58" s="176"/>
      <c r="D58" s="201"/>
      <c r="E58" s="176"/>
      <c r="F58" s="201"/>
      <c r="G58" s="176"/>
      <c r="H58" s="195"/>
      <c r="I58" s="176"/>
    </row>
    <row r="59" spans="1:9" s="17" customFormat="1" ht="15">
      <c r="A59" s="176"/>
      <c r="B59" s="177" t="s">
        <v>190</v>
      </c>
      <c r="C59" s="176"/>
      <c r="D59" s="202"/>
      <c r="E59" s="176"/>
      <c r="F59" s="202"/>
      <c r="G59" s="176"/>
      <c r="H59" s="196"/>
      <c r="I59" s="176"/>
    </row>
    <row r="60" spans="1:9" s="17" customFormat="1" ht="15">
      <c r="A60" s="176"/>
      <c r="B60" s="116" t="s">
        <v>191</v>
      </c>
      <c r="C60" s="176"/>
      <c r="D60" s="221" t="s">
        <v>81</v>
      </c>
      <c r="E60" s="191"/>
      <c r="F60" s="221" t="s">
        <v>192</v>
      </c>
      <c r="G60" s="176"/>
      <c r="H60" s="196">
        <v>1000000</v>
      </c>
      <c r="I60" s="176"/>
    </row>
    <row r="61" spans="1:9" s="17" customFormat="1" ht="15">
      <c r="A61" s="176"/>
      <c r="B61" s="116" t="s">
        <v>193</v>
      </c>
      <c r="C61" s="176"/>
      <c r="D61" s="221" t="s">
        <v>81</v>
      </c>
      <c r="E61" s="191"/>
      <c r="F61" s="221" t="s">
        <v>192</v>
      </c>
      <c r="G61" s="176"/>
      <c r="H61" s="196"/>
      <c r="I61" s="176"/>
    </row>
    <row r="62" spans="1:9" s="17" customFormat="1" ht="15">
      <c r="A62" s="176"/>
      <c r="B62" s="131" t="s">
        <v>194</v>
      </c>
      <c r="C62" s="176"/>
      <c r="D62" s="259">
        <v>405000</v>
      </c>
      <c r="E62" s="176"/>
      <c r="F62" s="221" t="s">
        <v>195</v>
      </c>
      <c r="G62" s="176"/>
      <c r="H62" s="258" t="s">
        <v>196</v>
      </c>
      <c r="I62" s="176"/>
    </row>
    <row r="63" spans="1:9" s="17" customFormat="1" ht="15">
      <c r="A63" s="176"/>
      <c r="B63" s="117" t="str">
        <f>LEFT(B62,SEARCH(",",B62))&amp;" value"</f>
        <v>Crude oil (2709), value</v>
      </c>
      <c r="C63" s="176"/>
      <c r="D63" s="259">
        <v>300000000</v>
      </c>
      <c r="E63" s="176"/>
      <c r="F63" s="221" t="s">
        <v>97</v>
      </c>
      <c r="G63" s="176"/>
      <c r="H63" s="258" t="s">
        <v>197</v>
      </c>
      <c r="I63" s="176"/>
    </row>
    <row r="64" spans="1:9" s="17" customFormat="1" ht="15">
      <c r="A64" s="176"/>
      <c r="B64" s="131" t="s">
        <v>198</v>
      </c>
      <c r="C64" s="176"/>
      <c r="D64" s="259">
        <v>11004574.504000001</v>
      </c>
      <c r="E64" s="176"/>
      <c r="F64" s="221" t="s">
        <v>199</v>
      </c>
      <c r="G64" s="176"/>
      <c r="H64" s="196" t="s">
        <v>200</v>
      </c>
      <c r="I64" s="176"/>
    </row>
    <row r="65" spans="1:16" s="17" customFormat="1" ht="15">
      <c r="A65" s="176"/>
      <c r="B65" s="117" t="str">
        <f>LEFT(B64,SEARCH(",",B64))&amp;" value"</f>
        <v>Natural gas (2711), value</v>
      </c>
      <c r="C65" s="176"/>
      <c r="D65" s="259">
        <v>16000000000</v>
      </c>
      <c r="E65" s="176"/>
      <c r="F65" s="221" t="s">
        <v>97</v>
      </c>
      <c r="G65" s="176"/>
      <c r="H65" s="258" t="s">
        <v>201</v>
      </c>
      <c r="I65" s="176"/>
      <c r="J65" s="176"/>
      <c r="K65" s="176"/>
      <c r="L65" s="176"/>
      <c r="M65" s="176"/>
      <c r="N65" s="176"/>
      <c r="O65" s="176"/>
      <c r="P65" s="176"/>
    </row>
    <row r="66" spans="1:16" s="17" customFormat="1" ht="15">
      <c r="A66" s="176"/>
      <c r="B66" s="131" t="s">
        <v>202</v>
      </c>
      <c r="C66" s="176"/>
      <c r="D66" s="259">
        <v>4883000</v>
      </c>
      <c r="E66" s="176"/>
      <c r="F66" s="221" t="s">
        <v>195</v>
      </c>
      <c r="G66" s="176"/>
      <c r="H66" s="196" t="s">
        <v>203</v>
      </c>
      <c r="I66" s="176"/>
      <c r="J66" s="176"/>
      <c r="K66" s="176"/>
      <c r="L66" s="176"/>
      <c r="M66" s="176"/>
      <c r="N66" s="176"/>
      <c r="O66" s="176"/>
      <c r="P66" s="176"/>
    </row>
    <row r="67" spans="1:16" s="17" customFormat="1" ht="15">
      <c r="A67" s="176"/>
      <c r="B67" s="117" t="s">
        <v>204</v>
      </c>
      <c r="C67" s="176"/>
      <c r="D67" s="270">
        <v>54000000</v>
      </c>
      <c r="E67" s="176"/>
      <c r="F67" s="223" t="s">
        <v>97</v>
      </c>
      <c r="G67" s="176"/>
      <c r="H67" s="197" t="s">
        <v>205</v>
      </c>
      <c r="I67" s="176"/>
      <c r="J67" s="176"/>
      <c r="K67" s="176"/>
      <c r="L67" s="176"/>
      <c r="M67" s="176"/>
      <c r="N67" s="176"/>
      <c r="O67" s="176"/>
      <c r="P67" s="176"/>
    </row>
    <row r="68" spans="1:16" s="17" customFormat="1" ht="15">
      <c r="A68" s="176"/>
      <c r="B68" s="35"/>
      <c r="C68" s="176"/>
      <c r="D68" s="103"/>
      <c r="E68" s="176"/>
      <c r="F68" s="103"/>
      <c r="G68" s="176"/>
      <c r="H68" s="176"/>
      <c r="I68" s="176"/>
      <c r="J68" s="176"/>
      <c r="K68" s="176"/>
      <c r="L68" s="176"/>
      <c r="M68" s="176"/>
      <c r="N68" s="176"/>
      <c r="O68" s="176"/>
      <c r="P68" s="176"/>
    </row>
    <row r="69" spans="1:16" s="17" customFormat="1" ht="15">
      <c r="A69" s="176"/>
      <c r="B69" s="104" t="s">
        <v>206</v>
      </c>
      <c r="C69" s="176"/>
      <c r="D69" s="201"/>
      <c r="E69" s="176"/>
      <c r="F69" s="201"/>
      <c r="G69" s="176"/>
      <c r="H69" s="195"/>
      <c r="I69" s="176"/>
      <c r="J69" s="176"/>
      <c r="K69" s="176"/>
      <c r="L69" s="176"/>
      <c r="M69" s="176"/>
      <c r="N69" s="176"/>
      <c r="O69" s="176"/>
      <c r="P69" s="176"/>
    </row>
    <row r="70" spans="1:16" s="17" customFormat="1" ht="15">
      <c r="A70" s="176"/>
      <c r="B70" s="116" t="s">
        <v>207</v>
      </c>
      <c r="C70" s="176"/>
      <c r="D70" s="221" t="s">
        <v>81</v>
      </c>
      <c r="E70" s="191"/>
      <c r="F70" s="221" t="s">
        <v>192</v>
      </c>
      <c r="G70" s="176"/>
      <c r="H70" s="196"/>
      <c r="I70" s="176"/>
      <c r="J70" s="176"/>
      <c r="K70" s="176"/>
      <c r="L70" s="176"/>
      <c r="M70" s="176"/>
      <c r="N70" s="176"/>
      <c r="O70" s="176"/>
      <c r="P70" s="176"/>
    </row>
    <row r="71" spans="1:16" s="17" customFormat="1" ht="15" customHeight="1">
      <c r="A71" s="176"/>
      <c r="B71" s="116" t="s">
        <v>208</v>
      </c>
      <c r="C71" s="176"/>
      <c r="D71" s="221" t="s">
        <v>81</v>
      </c>
      <c r="E71" s="191"/>
      <c r="F71" s="221" t="s">
        <v>192</v>
      </c>
      <c r="G71" s="176"/>
      <c r="H71" s="196"/>
      <c r="I71" s="176"/>
      <c r="J71" s="176"/>
      <c r="K71" s="176"/>
      <c r="L71" s="176"/>
      <c r="M71" s="176"/>
      <c r="N71" s="176"/>
      <c r="O71" s="176"/>
      <c r="P71" s="176"/>
    </row>
    <row r="72" spans="1:16" s="17" customFormat="1" ht="15">
      <c r="A72" s="176"/>
      <c r="B72" s="131" t="s">
        <v>194</v>
      </c>
      <c r="C72" s="176"/>
      <c r="D72" s="257">
        <v>35323809.523999996</v>
      </c>
      <c r="E72" s="191"/>
      <c r="F72" s="221" t="s">
        <v>209</v>
      </c>
      <c r="G72" s="176"/>
      <c r="H72" s="196" t="s">
        <v>210</v>
      </c>
      <c r="I72" s="176"/>
      <c r="J72" s="176"/>
      <c r="K72" s="176"/>
      <c r="L72" s="176"/>
      <c r="M72" s="176"/>
      <c r="N72" s="176"/>
      <c r="O72" s="176"/>
      <c r="P72" s="176"/>
    </row>
    <row r="73" spans="1:16" s="17" customFormat="1" ht="15">
      <c r="A73" s="176"/>
      <c r="B73" s="117" t="str">
        <f>LEFT(B72,SEARCH(",",B72))&amp;" value"</f>
        <v>Crude oil (2709), value</v>
      </c>
      <c r="C73" s="176"/>
      <c r="D73" s="257">
        <v>16000000000</v>
      </c>
      <c r="E73" s="191"/>
      <c r="F73" s="221" t="s">
        <v>97</v>
      </c>
      <c r="G73" s="176"/>
      <c r="H73" s="196" t="s">
        <v>201</v>
      </c>
      <c r="I73" s="176"/>
      <c r="J73" s="176"/>
      <c r="K73" s="176"/>
      <c r="L73" s="176"/>
      <c r="M73" s="176"/>
      <c r="N73" s="176"/>
      <c r="O73" s="176"/>
      <c r="P73" s="176"/>
    </row>
    <row r="74" spans="1:16" s="17" customFormat="1" ht="15">
      <c r="A74" s="176"/>
      <c r="B74" s="131" t="s">
        <v>198</v>
      </c>
      <c r="C74" s="176"/>
      <c r="D74" s="257">
        <v>35014555.240000002</v>
      </c>
      <c r="E74" s="191"/>
      <c r="F74" s="221" t="s">
        <v>199</v>
      </c>
      <c r="G74" s="176"/>
      <c r="H74" s="196" t="s">
        <v>211</v>
      </c>
      <c r="I74" s="176"/>
      <c r="J74" s="176"/>
      <c r="K74" s="176"/>
      <c r="L74" s="176"/>
      <c r="M74" s="176"/>
      <c r="N74" s="176"/>
      <c r="O74" s="176"/>
      <c r="P74" s="176"/>
    </row>
    <row r="75" spans="1:16" s="17" customFormat="1" ht="15">
      <c r="A75" s="176"/>
      <c r="B75" s="117" t="str">
        <f>LEFT(B74,SEARCH(",",B74))&amp;" value"</f>
        <v>Natural gas (2711), value</v>
      </c>
      <c r="C75" s="176"/>
      <c r="D75" s="257">
        <v>35000000000</v>
      </c>
      <c r="E75" s="191"/>
      <c r="F75" s="221" t="s">
        <v>97</v>
      </c>
      <c r="G75" s="176"/>
      <c r="H75" s="196" t="s">
        <v>212</v>
      </c>
      <c r="I75" s="176"/>
      <c r="J75" s="176"/>
      <c r="K75" s="176"/>
      <c r="L75" s="176"/>
      <c r="M75" s="176"/>
      <c r="N75" s="176"/>
      <c r="O75" s="176"/>
      <c r="P75" s="176"/>
    </row>
    <row r="76" spans="1:16" s="17" customFormat="1" ht="15">
      <c r="A76" s="176"/>
      <c r="B76" s="131" t="s">
        <v>202</v>
      </c>
      <c r="C76" s="176"/>
      <c r="D76" s="257">
        <v>3453000</v>
      </c>
      <c r="E76" s="191"/>
      <c r="F76" s="221" t="s">
        <v>195</v>
      </c>
      <c r="G76" s="176"/>
      <c r="H76" s="196"/>
      <c r="I76" s="176"/>
      <c r="J76" s="176"/>
      <c r="K76" s="176"/>
      <c r="L76" s="176"/>
      <c r="M76" s="176"/>
      <c r="N76" s="176"/>
      <c r="O76" s="176"/>
      <c r="P76" s="176"/>
    </row>
    <row r="77" spans="1:16" s="17" customFormat="1" ht="15">
      <c r="A77" s="176"/>
      <c r="B77" s="117" t="s">
        <v>204</v>
      </c>
      <c r="C77" s="176"/>
      <c r="D77" s="271">
        <v>37700000</v>
      </c>
      <c r="E77" s="191"/>
      <c r="F77" s="223" t="s">
        <v>97</v>
      </c>
      <c r="G77" s="176"/>
      <c r="H77" s="197"/>
      <c r="I77" s="176"/>
      <c r="J77" s="176"/>
      <c r="K77" s="176"/>
      <c r="L77" s="176"/>
      <c r="M77" s="176"/>
      <c r="N77" s="176"/>
      <c r="O77" s="176"/>
      <c r="P77" s="176"/>
    </row>
    <row r="78" spans="1:16" s="17" customFormat="1" ht="15">
      <c r="A78" s="176"/>
      <c r="B78" s="35"/>
      <c r="C78" s="176"/>
      <c r="D78" s="176"/>
      <c r="E78" s="176"/>
      <c r="F78" s="103"/>
      <c r="G78" s="176"/>
      <c r="H78" s="176"/>
      <c r="I78" s="176"/>
      <c r="J78" s="176"/>
      <c r="K78" s="176"/>
      <c r="L78" s="176"/>
      <c r="M78" s="176"/>
      <c r="N78" s="176"/>
      <c r="O78" s="176"/>
      <c r="P78" s="176"/>
    </row>
    <row r="79" spans="1:16" s="17" customFormat="1" ht="15">
      <c r="A79" s="176"/>
      <c r="B79" s="104" t="s">
        <v>213</v>
      </c>
      <c r="C79" s="176"/>
      <c r="D79" s="201"/>
      <c r="E79" s="176"/>
      <c r="F79" s="120"/>
      <c r="G79" s="176"/>
      <c r="H79" s="195"/>
      <c r="I79" s="176"/>
      <c r="J79" s="176"/>
      <c r="K79" s="176"/>
      <c r="L79" s="176"/>
      <c r="M79" s="176"/>
      <c r="N79" s="176"/>
      <c r="O79" s="176"/>
      <c r="P79" s="176"/>
    </row>
    <row r="80" spans="1:16" s="17" customFormat="1" ht="30">
      <c r="A80" s="176"/>
      <c r="B80" s="116" t="s">
        <v>214</v>
      </c>
      <c r="C80" s="176"/>
      <c r="D80" s="221" t="s">
        <v>181</v>
      </c>
      <c r="E80" s="191"/>
      <c r="F80" s="261" t="s">
        <v>215</v>
      </c>
      <c r="G80" s="176"/>
      <c r="H80" s="196"/>
      <c r="I80" s="176"/>
      <c r="J80" s="176"/>
      <c r="K80" s="176"/>
      <c r="L80" s="176"/>
      <c r="M80" s="176"/>
      <c r="N80" s="176"/>
      <c r="O80" s="176"/>
      <c r="P80" s="176"/>
    </row>
    <row r="81" spans="1:16" s="17" customFormat="1" ht="30">
      <c r="A81" s="176"/>
      <c r="B81" s="121" t="s">
        <v>216</v>
      </c>
      <c r="C81" s="176"/>
      <c r="D81" s="221" t="s">
        <v>181</v>
      </c>
      <c r="E81" s="191"/>
      <c r="F81" s="261" t="s">
        <v>215</v>
      </c>
      <c r="G81" s="176"/>
      <c r="H81" s="196"/>
      <c r="I81" s="176"/>
      <c r="J81" s="176"/>
      <c r="K81" s="176"/>
      <c r="L81" s="176"/>
      <c r="M81" s="176"/>
      <c r="N81" s="176"/>
      <c r="O81" s="176"/>
      <c r="P81" s="176"/>
    </row>
    <row r="82" spans="1:16" s="17" customFormat="1" ht="30">
      <c r="A82" s="176"/>
      <c r="B82" s="122" t="s">
        <v>217</v>
      </c>
      <c r="C82" s="176"/>
      <c r="D82" s="268">
        <f>SUM('Part 5 - Company data'!J497/'Part 4 - Government revenues'!J37)</f>
        <v>0.99879620619430109</v>
      </c>
      <c r="E82" s="191"/>
      <c r="F82" s="223" t="s">
        <v>218</v>
      </c>
      <c r="G82" s="176"/>
      <c r="H82" s="197"/>
      <c r="I82" s="176"/>
      <c r="J82" s="176"/>
      <c r="K82" s="176"/>
      <c r="L82" s="176"/>
      <c r="M82" s="176"/>
      <c r="N82" s="176"/>
      <c r="O82" s="176"/>
      <c r="P82" s="176"/>
    </row>
    <row r="83" spans="1:16" s="17" customFormat="1" ht="15">
      <c r="A83" s="176"/>
      <c r="B83" s="35"/>
      <c r="C83" s="176"/>
      <c r="D83" s="103"/>
      <c r="E83" s="176"/>
      <c r="F83" s="103"/>
      <c r="G83" s="176"/>
      <c r="H83" s="176"/>
      <c r="I83" s="176"/>
      <c r="J83" s="176"/>
      <c r="K83" s="176"/>
      <c r="L83" s="176"/>
      <c r="M83" s="176"/>
      <c r="N83" s="176"/>
      <c r="O83" s="176"/>
      <c r="P83" s="176"/>
    </row>
    <row r="84" spans="1:16" s="17" customFormat="1" ht="15">
      <c r="A84" s="176"/>
      <c r="B84" s="104" t="s">
        <v>219</v>
      </c>
      <c r="C84" s="176"/>
      <c r="D84" s="120"/>
      <c r="E84" s="176"/>
      <c r="F84" s="120"/>
      <c r="G84" s="176"/>
      <c r="H84" s="195"/>
      <c r="I84" s="176"/>
      <c r="J84" s="176"/>
      <c r="K84" s="176"/>
      <c r="L84" s="176"/>
      <c r="M84" s="176"/>
      <c r="N84" s="176"/>
      <c r="O84" s="176"/>
      <c r="P84" s="176"/>
    </row>
    <row r="85" spans="1:16" s="17" customFormat="1" ht="45">
      <c r="A85" s="176"/>
      <c r="B85" s="121" t="s">
        <v>220</v>
      </c>
      <c r="C85" s="176"/>
      <c r="D85" s="221" t="s">
        <v>181</v>
      </c>
      <c r="E85" s="191"/>
      <c r="F85" s="261" t="s">
        <v>215</v>
      </c>
      <c r="G85" s="176"/>
      <c r="H85" s="224" t="s">
        <v>221</v>
      </c>
      <c r="I85" s="176"/>
      <c r="J85" s="176"/>
      <c r="K85" s="176"/>
      <c r="L85" s="176"/>
      <c r="M85" s="176"/>
      <c r="N85" s="176"/>
      <c r="O85" s="176"/>
      <c r="P85" s="176"/>
    </row>
    <row r="86" spans="1:16" s="17" customFormat="1" ht="15">
      <c r="A86" s="176"/>
      <c r="B86" s="163" t="s">
        <v>222</v>
      </c>
      <c r="C86" s="203"/>
      <c r="D86" s="105"/>
      <c r="E86" s="203"/>
      <c r="F86" s="105"/>
      <c r="G86" s="176"/>
      <c r="H86" s="196"/>
      <c r="I86" s="176"/>
      <c r="J86" s="176"/>
      <c r="K86" s="176"/>
      <c r="L86" s="176"/>
      <c r="M86" s="176"/>
      <c r="N86" s="176"/>
      <c r="O86" s="176"/>
      <c r="P86" s="176"/>
    </row>
    <row r="87" spans="1:16" s="17" customFormat="1" ht="15">
      <c r="A87" s="176"/>
      <c r="B87" s="225" t="s">
        <v>194</v>
      </c>
      <c r="C87" s="191"/>
      <c r="D87" s="221"/>
      <c r="E87" s="191"/>
      <c r="F87" s="221" t="s">
        <v>209</v>
      </c>
      <c r="G87" s="176"/>
      <c r="H87" s="196" t="s">
        <v>223</v>
      </c>
      <c r="I87" s="176"/>
      <c r="J87" s="176"/>
      <c r="K87" s="176"/>
      <c r="L87" s="176"/>
      <c r="M87" s="176"/>
      <c r="N87" s="176"/>
      <c r="O87" s="176"/>
      <c r="P87" s="176"/>
    </row>
    <row r="88" spans="1:16" s="17" customFormat="1" ht="15">
      <c r="A88" s="176"/>
      <c r="B88" s="225" t="s">
        <v>198</v>
      </c>
      <c r="C88" s="191"/>
      <c r="D88" s="221"/>
      <c r="E88" s="191"/>
      <c r="F88" s="221" t="s">
        <v>199</v>
      </c>
      <c r="G88" s="176"/>
      <c r="H88" s="196" t="s">
        <v>223</v>
      </c>
      <c r="I88" s="176"/>
      <c r="J88" s="176"/>
      <c r="K88" s="176"/>
      <c r="L88" s="176"/>
      <c r="M88" s="176"/>
      <c r="N88" s="176"/>
      <c r="O88" s="176"/>
      <c r="P88" s="176"/>
    </row>
    <row r="89" spans="1:16" s="17" customFormat="1" ht="15">
      <c r="A89" s="176"/>
      <c r="B89" s="226" t="s">
        <v>224</v>
      </c>
      <c r="C89" s="227"/>
      <c r="D89" s="223"/>
      <c r="E89" s="227"/>
      <c r="F89" s="223" t="s">
        <v>195</v>
      </c>
      <c r="G89" s="176"/>
      <c r="H89" s="196" t="s">
        <v>223</v>
      </c>
      <c r="I89" s="176"/>
      <c r="J89" s="176"/>
      <c r="K89" s="176"/>
      <c r="L89" s="176"/>
      <c r="M89" s="176"/>
      <c r="N89" s="176"/>
      <c r="O89" s="176"/>
      <c r="P89" s="176"/>
    </row>
    <row r="90" spans="1:16" s="17" customFormat="1" ht="15">
      <c r="A90" s="176"/>
      <c r="B90" s="228" t="s">
        <v>225</v>
      </c>
      <c r="C90" s="229"/>
      <c r="D90" s="125"/>
      <c r="E90" s="229"/>
      <c r="F90" s="125"/>
      <c r="G90" s="176"/>
      <c r="H90" s="196"/>
      <c r="I90" s="176"/>
      <c r="J90" s="176"/>
      <c r="K90" s="176"/>
      <c r="L90" s="176"/>
      <c r="M90" s="176"/>
      <c r="N90" s="176"/>
      <c r="O90" s="176"/>
      <c r="P90" s="176"/>
    </row>
    <row r="91" spans="1:16" s="17" customFormat="1" ht="15">
      <c r="A91" s="176"/>
      <c r="B91" s="225" t="s">
        <v>194</v>
      </c>
      <c r="C91" s="191"/>
      <c r="D91" s="260">
        <v>111291.29700000001</v>
      </c>
      <c r="E91" s="191"/>
      <c r="F91" s="231" t="s">
        <v>209</v>
      </c>
      <c r="G91" s="176"/>
      <c r="H91" s="196" t="s">
        <v>226</v>
      </c>
      <c r="I91" s="176"/>
      <c r="J91" s="176"/>
      <c r="K91" s="176"/>
      <c r="L91" s="176"/>
      <c r="M91" s="176"/>
      <c r="N91" s="176"/>
      <c r="O91" s="176"/>
      <c r="P91" s="176"/>
    </row>
    <row r="92" spans="1:16" s="17" customFormat="1" ht="15">
      <c r="A92" s="176"/>
      <c r="B92" s="225" t="str">
        <f>LEFT(B91,SEARCH(",",B91))&amp;" value"</f>
        <v>Crude oil (2709), value</v>
      </c>
      <c r="C92" s="191"/>
      <c r="D92" s="260">
        <v>48000000</v>
      </c>
      <c r="E92" s="191"/>
      <c r="F92" s="231" t="s">
        <v>97</v>
      </c>
      <c r="G92" s="176"/>
      <c r="H92" s="196" t="s">
        <v>227</v>
      </c>
      <c r="I92" s="176"/>
      <c r="J92" s="176"/>
      <c r="K92" s="176"/>
      <c r="L92" s="176"/>
      <c r="M92" s="176"/>
      <c r="N92" s="176"/>
      <c r="O92" s="176"/>
      <c r="P92" s="176"/>
    </row>
    <row r="93" spans="1:16" s="17" customFormat="1" ht="15">
      <c r="A93" s="176"/>
      <c r="B93" s="225" t="s">
        <v>198</v>
      </c>
      <c r="C93" s="191"/>
      <c r="D93" s="264">
        <v>4101705.0419999999</v>
      </c>
      <c r="E93" s="191"/>
      <c r="F93" s="231" t="s">
        <v>199</v>
      </c>
      <c r="G93" s="176"/>
      <c r="H93" s="196" t="s">
        <v>228</v>
      </c>
      <c r="I93" s="176">
        <v>4101705.0419999999</v>
      </c>
      <c r="J93" s="176"/>
      <c r="K93" s="176"/>
      <c r="L93" s="176"/>
      <c r="M93" s="176"/>
      <c r="N93" s="176"/>
      <c r="O93" s="176"/>
      <c r="P93" s="176"/>
    </row>
    <row r="94" spans="1:16" s="17" customFormat="1" ht="15">
      <c r="A94" s="176"/>
      <c r="B94" s="225" t="str">
        <f>LEFT(B93,SEARCH(",",B93))&amp;" value"</f>
        <v>Natural gas (2711), value</v>
      </c>
      <c r="C94" s="191"/>
      <c r="D94" s="264">
        <v>2076239999.9999998</v>
      </c>
      <c r="E94" s="191"/>
      <c r="F94" s="231" t="s">
        <v>97</v>
      </c>
      <c r="G94" s="176"/>
      <c r="H94" s="196" t="s">
        <v>227</v>
      </c>
      <c r="I94" s="176"/>
      <c r="J94" s="176"/>
      <c r="K94" s="176"/>
      <c r="L94" s="176"/>
      <c r="M94" s="176"/>
      <c r="N94" s="176"/>
      <c r="O94" s="176"/>
      <c r="P94" s="176"/>
    </row>
    <row r="95" spans="1:16" s="17" customFormat="1" ht="30">
      <c r="A95" s="176"/>
      <c r="B95" s="230" t="s">
        <v>229</v>
      </c>
      <c r="C95" s="227"/>
      <c r="D95" s="223">
        <v>2171.5</v>
      </c>
      <c r="E95" s="227"/>
      <c r="F95" s="223" t="s">
        <v>97</v>
      </c>
      <c r="G95" s="204"/>
      <c r="H95" s="197" t="s">
        <v>230</v>
      </c>
      <c r="I95" s="176"/>
      <c r="J95" s="176"/>
      <c r="K95" s="176"/>
      <c r="L95" s="176"/>
      <c r="M95" s="176"/>
      <c r="N95" s="176"/>
      <c r="O95" s="176"/>
      <c r="P95" s="176"/>
    </row>
    <row r="96" spans="1:16" s="17" customFormat="1" ht="15">
      <c r="A96" s="176"/>
      <c r="B96" s="35"/>
      <c r="C96" s="176"/>
      <c r="D96" s="176"/>
      <c r="E96" s="176"/>
      <c r="F96" s="25"/>
      <c r="G96" s="176"/>
      <c r="H96" s="176"/>
      <c r="I96" s="176"/>
      <c r="J96" s="176"/>
      <c r="K96" s="176"/>
      <c r="L96" s="176"/>
      <c r="M96" s="176"/>
      <c r="N96" s="176"/>
      <c r="O96" s="176"/>
      <c r="P96" s="176"/>
    </row>
    <row r="97" spans="1:9" s="17" customFormat="1" ht="15.95" customHeight="1">
      <c r="A97" s="176"/>
      <c r="B97" s="104" t="s">
        <v>231</v>
      </c>
      <c r="C97" s="176"/>
      <c r="D97" s="120"/>
      <c r="E97" s="176"/>
      <c r="F97" s="120"/>
      <c r="G97" s="176"/>
      <c r="H97" s="195"/>
      <c r="I97" s="176"/>
    </row>
    <row r="98" spans="1:9" s="17" customFormat="1" ht="30">
      <c r="A98" s="176"/>
      <c r="B98" s="121" t="s">
        <v>232</v>
      </c>
      <c r="C98" s="176"/>
      <c r="D98" s="221" t="s">
        <v>113</v>
      </c>
      <c r="E98" s="191"/>
      <c r="F98" s="221" t="s">
        <v>233</v>
      </c>
      <c r="G98" s="176"/>
      <c r="H98" s="196"/>
      <c r="I98" s="176"/>
    </row>
    <row r="99" spans="1:9" s="17" customFormat="1" ht="30.75" customHeight="1">
      <c r="A99" s="176"/>
      <c r="B99" s="124" t="s">
        <v>234</v>
      </c>
      <c r="C99" s="176"/>
      <c r="D99" s="223"/>
      <c r="E99" s="191"/>
      <c r="F99" s="223" t="s">
        <v>235</v>
      </c>
      <c r="G99" s="176"/>
      <c r="H99" s="197"/>
      <c r="I99" s="176"/>
    </row>
    <row r="100" spans="1:9" s="17" customFormat="1" ht="15">
      <c r="A100" s="176"/>
      <c r="B100" s="35"/>
      <c r="C100" s="176"/>
      <c r="D100" s="103"/>
      <c r="E100" s="176"/>
      <c r="F100" s="25"/>
      <c r="G100" s="176"/>
      <c r="H100" s="176"/>
      <c r="I100" s="176"/>
    </row>
    <row r="101" spans="1:9" s="17" customFormat="1" ht="15">
      <c r="A101" s="176"/>
      <c r="B101" s="104" t="s">
        <v>236</v>
      </c>
      <c r="C101" s="176"/>
      <c r="D101" s="120"/>
      <c r="E101" s="176"/>
      <c r="F101" s="120"/>
      <c r="G101" s="176"/>
      <c r="H101" s="195"/>
      <c r="I101" s="176"/>
    </row>
    <row r="102" spans="1:9" s="17" customFormat="1" ht="30">
      <c r="A102" s="176"/>
      <c r="B102" s="121" t="s">
        <v>237</v>
      </c>
      <c r="C102" s="176"/>
      <c r="D102" s="125" t="s">
        <v>181</v>
      </c>
      <c r="E102" s="191"/>
      <c r="F102" s="221" t="s">
        <v>238</v>
      </c>
      <c r="G102" s="176"/>
      <c r="H102" s="196" t="s">
        <v>239</v>
      </c>
      <c r="I102" s="176"/>
    </row>
    <row r="103" spans="1:9" s="17" customFormat="1" ht="30.75" customHeight="1">
      <c r="A103" s="176"/>
      <c r="B103" s="124" t="s">
        <v>240</v>
      </c>
      <c r="C103" s="176"/>
      <c r="D103" s="265">
        <v>13650000</v>
      </c>
      <c r="E103" s="191"/>
      <c r="F103" s="223" t="s">
        <v>97</v>
      </c>
      <c r="G103" s="176"/>
      <c r="H103" s="197"/>
      <c r="I103" s="176"/>
    </row>
    <row r="104" spans="1:9" s="17" customFormat="1" ht="15">
      <c r="A104" s="176"/>
      <c r="B104" s="35"/>
      <c r="C104" s="176"/>
      <c r="D104" s="103"/>
      <c r="E104" s="176"/>
      <c r="F104" s="25"/>
      <c r="G104" s="176"/>
      <c r="H104" s="176"/>
      <c r="I104" s="176"/>
    </row>
    <row r="105" spans="1:9" s="17" customFormat="1" ht="15">
      <c r="A105" s="176"/>
      <c r="B105" s="104" t="s">
        <v>241</v>
      </c>
      <c r="C105" s="176"/>
      <c r="D105" s="120"/>
      <c r="E105" s="176"/>
      <c r="F105" s="120"/>
      <c r="G105" s="176"/>
      <c r="H105" s="195"/>
      <c r="I105" s="176"/>
    </row>
    <row r="106" spans="1:9" s="17" customFormat="1" ht="30">
      <c r="A106" s="176"/>
      <c r="B106" s="121" t="s">
        <v>242</v>
      </c>
      <c r="C106" s="176"/>
      <c r="D106" s="221" t="s">
        <v>181</v>
      </c>
      <c r="E106" s="191"/>
      <c r="F106" s="221" t="s">
        <v>243</v>
      </c>
      <c r="G106" s="176"/>
      <c r="H106" s="195" t="s">
        <v>244</v>
      </c>
      <c r="I106" s="176"/>
    </row>
    <row r="107" spans="1:9" s="17" customFormat="1" ht="45">
      <c r="A107" s="176"/>
      <c r="B107" s="124" t="s">
        <v>245</v>
      </c>
      <c r="C107" s="176"/>
      <c r="D107" s="265">
        <v>486300000</v>
      </c>
      <c r="E107" s="191"/>
      <c r="F107" s="223" t="s">
        <v>97</v>
      </c>
      <c r="G107" s="176"/>
      <c r="H107" s="232" t="s">
        <v>246</v>
      </c>
      <c r="I107" s="176">
        <v>1000000</v>
      </c>
    </row>
    <row r="108" spans="1:9" s="17" customFormat="1" ht="15">
      <c r="A108" s="176"/>
      <c r="B108" s="35"/>
      <c r="C108" s="176"/>
      <c r="D108" s="103"/>
      <c r="E108" s="176"/>
      <c r="F108" s="25"/>
      <c r="G108" s="176"/>
      <c r="H108" s="176"/>
      <c r="I108" s="176"/>
    </row>
    <row r="109" spans="1:9" s="17" customFormat="1" ht="15">
      <c r="A109" s="176"/>
      <c r="B109" s="104" t="s">
        <v>247</v>
      </c>
      <c r="C109" s="176"/>
      <c r="D109" s="120"/>
      <c r="E109" s="176"/>
      <c r="F109" s="120"/>
      <c r="G109" s="176"/>
      <c r="H109" s="195"/>
      <c r="I109" s="176"/>
    </row>
    <row r="110" spans="1:9" s="17" customFormat="1" ht="30">
      <c r="A110" s="176"/>
      <c r="B110" s="121" t="str">
        <f>"Does the government disclose information on"&amp;RIGHT(B109,LEN(B109)-SEARCH(":",B109,1))&amp;"?"</f>
        <v>Does the government disclose information on Direct subnational payments?</v>
      </c>
      <c r="C110" s="176"/>
      <c r="D110" s="221" t="s">
        <v>113</v>
      </c>
      <c r="E110" s="191"/>
      <c r="F110" s="221" t="s">
        <v>233</v>
      </c>
      <c r="G110" s="176"/>
      <c r="H110" s="196"/>
      <c r="I110" s="176"/>
    </row>
    <row r="111" spans="1:9" s="17" customFormat="1" ht="15">
      <c r="A111" s="176"/>
      <c r="B111" s="124" t="s">
        <v>248</v>
      </c>
      <c r="C111" s="176"/>
      <c r="D111" s="223"/>
      <c r="E111" s="191"/>
      <c r="F111" s="223" t="s">
        <v>235</v>
      </c>
      <c r="G111" s="176"/>
      <c r="H111" s="197"/>
      <c r="I111" s="176"/>
    </row>
    <row r="112" spans="1:9" s="17" customFormat="1" ht="15">
      <c r="A112" s="176"/>
      <c r="B112" s="35"/>
      <c r="C112" s="176"/>
      <c r="D112" s="103"/>
      <c r="E112" s="176"/>
      <c r="F112" s="25"/>
      <c r="G112" s="176"/>
      <c r="H112" s="176"/>
      <c r="I112" s="176"/>
    </row>
    <row r="113" spans="1:16" s="17" customFormat="1" ht="15">
      <c r="A113" s="176"/>
      <c r="B113" s="104" t="s">
        <v>249</v>
      </c>
      <c r="C113" s="176"/>
      <c r="D113" s="120"/>
      <c r="E113" s="176"/>
      <c r="F113" s="25"/>
      <c r="G113" s="176"/>
      <c r="H113" s="195"/>
      <c r="I113" s="176"/>
      <c r="J113" s="176"/>
      <c r="K113" s="176"/>
      <c r="L113" s="176"/>
      <c r="M113" s="176"/>
      <c r="N113" s="176"/>
      <c r="O113" s="176"/>
      <c r="P113" s="176"/>
    </row>
    <row r="114" spans="1:16" s="17" customFormat="1" ht="30">
      <c r="A114" s="176"/>
      <c r="B114" s="122" t="s">
        <v>250</v>
      </c>
      <c r="C114" s="176"/>
      <c r="D114" s="180">
        <f>IFERROR(IF(_xlfn.DAYS('Part 1 - About'!$E$24,'Part 1 - About'!$E$20)/365&gt;0,_xlfn.DAYS('Part 1 - About'!$E$24,'Part 1 - About'!$E$20)/365,_xlfn.DAYS('Part 1 - About'!$E$27,'Part 1 - About'!$E$20)/365),"Automatically completed using the 1. About sheet")</f>
        <v>0.37534246575342467</v>
      </c>
      <c r="E114" s="176"/>
      <c r="F114" s="25"/>
      <c r="G114" s="176"/>
      <c r="H114" s="197"/>
      <c r="I114" s="176"/>
      <c r="J114" s="176"/>
      <c r="K114" s="176"/>
      <c r="L114" s="176"/>
      <c r="M114" s="176"/>
      <c r="N114" s="176"/>
      <c r="O114" s="176"/>
      <c r="P114" s="176"/>
    </row>
    <row r="115" spans="1:16" s="17" customFormat="1" ht="15">
      <c r="A115" s="176"/>
      <c r="B115" s="35"/>
      <c r="C115" s="176"/>
      <c r="D115" s="103"/>
      <c r="E115" s="176"/>
      <c r="F115" s="25"/>
      <c r="G115" s="176"/>
      <c r="H115" s="176"/>
      <c r="I115" s="176"/>
      <c r="J115" s="176"/>
      <c r="K115" s="176"/>
      <c r="L115" s="176"/>
      <c r="M115" s="176"/>
      <c r="N115" s="176"/>
      <c r="O115" s="176"/>
      <c r="P115" s="176"/>
    </row>
    <row r="116" spans="1:16" s="17" customFormat="1" ht="15">
      <c r="A116" s="176"/>
      <c r="B116" s="104" t="s">
        <v>251</v>
      </c>
      <c r="C116" s="176"/>
      <c r="D116" s="120"/>
      <c r="E116" s="176"/>
      <c r="F116" s="120"/>
      <c r="G116" s="176"/>
      <c r="H116" s="195"/>
      <c r="I116" s="176"/>
      <c r="J116" s="176"/>
      <c r="K116" s="176"/>
      <c r="L116" s="176"/>
      <c r="M116" s="176"/>
      <c r="N116" s="176"/>
      <c r="O116" s="176"/>
      <c r="P116" s="176"/>
    </row>
    <row r="117" spans="1:16" s="17" customFormat="1" ht="45">
      <c r="A117" s="176"/>
      <c r="B117" s="116" t="s">
        <v>252</v>
      </c>
      <c r="C117" s="176"/>
      <c r="D117" s="221" t="s">
        <v>181</v>
      </c>
      <c r="E117" s="191"/>
      <c r="F117" s="261" t="s">
        <v>253</v>
      </c>
      <c r="G117" s="176"/>
      <c r="H117" s="233"/>
      <c r="I117" s="176"/>
      <c r="J117" s="176"/>
      <c r="K117" s="176"/>
      <c r="L117" s="176"/>
      <c r="M117" s="176"/>
      <c r="N117" s="176"/>
      <c r="O117" s="176"/>
      <c r="P117" s="176"/>
    </row>
    <row r="118" spans="1:16" s="17" customFormat="1" ht="30">
      <c r="A118" s="176"/>
      <c r="B118" s="117" t="s">
        <v>254</v>
      </c>
      <c r="C118" s="176"/>
      <c r="D118" s="221" t="s">
        <v>181</v>
      </c>
      <c r="E118" s="191"/>
      <c r="F118" s="256" t="s">
        <v>253</v>
      </c>
      <c r="G118" s="176"/>
      <c r="H118" s="233"/>
      <c r="I118" s="176"/>
      <c r="J118" s="176"/>
      <c r="K118" s="176"/>
      <c r="L118" s="176"/>
      <c r="M118" s="176"/>
      <c r="N118" s="176"/>
      <c r="O118" s="176"/>
      <c r="P118" s="176"/>
    </row>
    <row r="119" spans="1:16" s="17" customFormat="1" ht="24.95">
      <c r="A119" s="176"/>
      <c r="B119" s="106" t="s">
        <v>255</v>
      </c>
      <c r="C119" s="176"/>
      <c r="D119" s="221" t="s">
        <v>81</v>
      </c>
      <c r="E119" s="191"/>
      <c r="F119" s="234" t="s">
        <v>256</v>
      </c>
      <c r="G119" s="176"/>
      <c r="H119" s="196" t="s">
        <v>257</v>
      </c>
      <c r="I119" s="176"/>
      <c r="J119" s="176"/>
      <c r="K119" s="176"/>
      <c r="L119" s="176"/>
      <c r="M119" s="176"/>
      <c r="N119" s="176"/>
      <c r="O119" s="176"/>
      <c r="P119" s="176"/>
    </row>
    <row r="120" spans="1:16" s="17" customFormat="1" ht="15">
      <c r="A120" s="176"/>
      <c r="B120" s="108" t="s">
        <v>258</v>
      </c>
      <c r="C120" s="176"/>
      <c r="D120" s="221" t="s">
        <v>81</v>
      </c>
      <c r="E120" s="191"/>
      <c r="F120" s="266" t="s">
        <v>259</v>
      </c>
      <c r="G120" s="176"/>
      <c r="H120" s="196" t="s">
        <v>260</v>
      </c>
      <c r="I120" s="176"/>
      <c r="J120" s="176"/>
      <c r="K120" s="176"/>
      <c r="L120" s="176"/>
      <c r="M120" s="176"/>
      <c r="N120" s="176"/>
      <c r="O120" s="176"/>
      <c r="P120" s="176"/>
    </row>
    <row r="121" spans="1:16" s="17" customFormat="1" ht="50.1">
      <c r="A121" s="176"/>
      <c r="B121" s="106" t="s">
        <v>261</v>
      </c>
      <c r="C121" s="176"/>
      <c r="D121" s="221" t="s">
        <v>81</v>
      </c>
      <c r="E121" s="191"/>
      <c r="F121" s="234" t="s">
        <v>262</v>
      </c>
      <c r="G121" s="176"/>
      <c r="H121" s="196"/>
      <c r="I121" s="176"/>
      <c r="J121" s="176"/>
      <c r="K121" s="176"/>
      <c r="L121" s="176"/>
      <c r="M121" s="176"/>
      <c r="N121" s="176"/>
      <c r="O121" s="176"/>
      <c r="P121" s="176"/>
    </row>
    <row r="122" spans="1:16" s="17" customFormat="1" ht="15">
      <c r="A122" s="176"/>
      <c r="B122" s="109" t="s">
        <v>263</v>
      </c>
      <c r="C122" s="176"/>
      <c r="D122" s="223" t="s">
        <v>81</v>
      </c>
      <c r="E122" s="191"/>
      <c r="F122" s="235" t="s">
        <v>264</v>
      </c>
      <c r="G122" s="176"/>
      <c r="H122" s="197"/>
      <c r="I122" s="176"/>
      <c r="J122" s="176"/>
      <c r="K122" s="176"/>
      <c r="L122" s="176"/>
      <c r="M122" s="176"/>
      <c r="N122" s="176"/>
      <c r="O122" s="176"/>
      <c r="P122" s="176"/>
    </row>
    <row r="123" spans="1:16" s="17" customFormat="1" ht="15">
      <c r="A123" s="176"/>
      <c r="B123" s="35"/>
      <c r="C123" s="176"/>
      <c r="D123" s="103"/>
      <c r="E123" s="176"/>
      <c r="F123" s="25"/>
      <c r="G123" s="176"/>
      <c r="H123" s="176"/>
      <c r="I123" s="176"/>
      <c r="J123" s="176"/>
      <c r="K123" s="176"/>
      <c r="L123" s="176"/>
      <c r="M123" s="176"/>
      <c r="N123" s="176"/>
      <c r="O123" s="176"/>
      <c r="P123" s="176"/>
    </row>
    <row r="124" spans="1:16" s="17" customFormat="1" ht="30">
      <c r="A124" s="176"/>
      <c r="B124" s="104" t="s">
        <v>265</v>
      </c>
      <c r="C124" s="176"/>
      <c r="D124" s="120"/>
      <c r="E124" s="176"/>
      <c r="F124" s="120"/>
      <c r="G124" s="176"/>
      <c r="H124" s="195"/>
      <c r="I124" s="176"/>
      <c r="J124" s="176"/>
      <c r="K124" s="176"/>
      <c r="L124" s="176"/>
      <c r="M124" s="176"/>
      <c r="N124" s="176"/>
      <c r="O124" s="176"/>
      <c r="P124" s="176"/>
    </row>
    <row r="125" spans="1:16" s="17" customFormat="1" ht="45">
      <c r="A125" s="176"/>
      <c r="B125" s="121" t="s">
        <v>266</v>
      </c>
      <c r="C125" s="176"/>
      <c r="D125" s="221" t="s">
        <v>181</v>
      </c>
      <c r="E125" s="191"/>
      <c r="F125" s="261" t="s">
        <v>215</v>
      </c>
      <c r="G125" s="176"/>
      <c r="H125" s="196"/>
      <c r="I125" s="176"/>
      <c r="J125" s="176"/>
      <c r="K125" s="176"/>
      <c r="L125" s="176"/>
      <c r="M125" s="176"/>
      <c r="N125" s="176"/>
      <c r="O125" s="176"/>
      <c r="P125" s="176"/>
    </row>
    <row r="126" spans="1:16" s="17" customFormat="1" ht="30">
      <c r="A126" s="176"/>
      <c r="B126" s="124" t="s">
        <v>267</v>
      </c>
      <c r="C126" s="176"/>
      <c r="D126" s="223" t="s">
        <v>268</v>
      </c>
      <c r="E126" s="191"/>
      <c r="F126" s="223" t="s">
        <v>233</v>
      </c>
      <c r="G126" s="176"/>
      <c r="H126" s="197"/>
      <c r="I126" s="176"/>
      <c r="J126" s="176"/>
      <c r="K126" s="176"/>
      <c r="L126" s="176"/>
      <c r="M126" s="176"/>
      <c r="N126" s="176"/>
      <c r="O126" s="176"/>
      <c r="P126" s="176"/>
    </row>
    <row r="127" spans="1:16" s="17" customFormat="1" ht="15">
      <c r="A127" s="176"/>
      <c r="B127" s="35"/>
      <c r="C127" s="176"/>
      <c r="D127" s="103"/>
      <c r="E127" s="176"/>
      <c r="F127" s="25"/>
      <c r="G127" s="176"/>
      <c r="H127" s="176"/>
      <c r="I127" s="176"/>
      <c r="J127" s="176"/>
      <c r="K127" s="176"/>
      <c r="L127" s="176"/>
      <c r="M127" s="176"/>
      <c r="N127" s="176"/>
      <c r="O127" s="176"/>
      <c r="P127" s="176"/>
    </row>
    <row r="128" spans="1:16" s="17" customFormat="1" ht="15">
      <c r="A128" s="176"/>
      <c r="B128" s="104" t="s">
        <v>269</v>
      </c>
      <c r="C128" s="176"/>
      <c r="D128" s="125" t="s">
        <v>113</v>
      </c>
      <c r="E128" s="191"/>
      <c r="F128" s="125" t="s">
        <v>233</v>
      </c>
      <c r="G128" s="176"/>
      <c r="H128" s="195"/>
      <c r="I128" s="176"/>
      <c r="J128" s="176"/>
      <c r="K128" s="176"/>
      <c r="L128" s="176"/>
      <c r="M128" s="176"/>
      <c r="N128" s="176"/>
      <c r="O128" s="176"/>
      <c r="P128" s="176"/>
    </row>
    <row r="129" spans="1:16" s="17" customFormat="1" ht="30">
      <c r="A129" s="176"/>
      <c r="B129" s="121" t="s">
        <v>270</v>
      </c>
      <c r="C129" s="176"/>
      <c r="D129" s="223"/>
      <c r="E129" s="191"/>
      <c r="F129" s="223"/>
      <c r="G129" s="176"/>
      <c r="H129" s="197"/>
      <c r="I129" s="176"/>
      <c r="J129" s="176"/>
      <c r="K129" s="176"/>
      <c r="L129" s="176"/>
      <c r="M129" s="176"/>
      <c r="N129" s="176"/>
      <c r="O129" s="176"/>
      <c r="P129" s="176"/>
    </row>
    <row r="130" spans="1:16" s="17" customFormat="1" ht="30" hidden="1">
      <c r="A130" s="176"/>
      <c r="B130" s="123" t="s">
        <v>271</v>
      </c>
      <c r="C130" s="176"/>
      <c r="D130" s="223"/>
      <c r="E130" s="191"/>
      <c r="F130" s="223"/>
      <c r="G130" s="176"/>
      <c r="H130" s="196"/>
      <c r="I130" s="176"/>
      <c r="J130" s="176"/>
      <c r="K130" s="176"/>
      <c r="L130" s="176"/>
      <c r="M130" s="176"/>
      <c r="N130" s="176"/>
      <c r="O130" s="176"/>
      <c r="P130" s="176"/>
    </row>
    <row r="131" spans="1:16" s="17" customFormat="1" ht="30" hidden="1">
      <c r="A131" s="176"/>
      <c r="B131" s="124" t="s">
        <v>272</v>
      </c>
      <c r="C131" s="176"/>
      <c r="D131" s="223"/>
      <c r="E131" s="191"/>
      <c r="F131" s="223" t="s">
        <v>235</v>
      </c>
      <c r="G131" s="176"/>
      <c r="H131" s="197"/>
      <c r="I131" s="176"/>
      <c r="J131" s="176"/>
      <c r="K131" s="176"/>
      <c r="L131" s="176"/>
      <c r="M131" s="176"/>
      <c r="N131" s="176"/>
      <c r="O131" s="176"/>
      <c r="P131" s="176"/>
    </row>
    <row r="132" spans="1:16" s="17" customFormat="1" ht="15">
      <c r="A132" s="176"/>
      <c r="B132" s="35"/>
      <c r="C132" s="176"/>
      <c r="D132" s="103"/>
      <c r="E132" s="176"/>
      <c r="F132" s="25"/>
      <c r="G132" s="176"/>
      <c r="H132" s="176"/>
      <c r="I132" s="176"/>
      <c r="J132" s="176"/>
      <c r="K132" s="176"/>
      <c r="L132" s="176"/>
      <c r="M132" s="176"/>
      <c r="N132" s="176"/>
      <c r="O132" s="176"/>
      <c r="P132" s="176"/>
    </row>
    <row r="133" spans="1:16" s="17" customFormat="1" ht="30">
      <c r="A133" s="176"/>
      <c r="B133" s="104" t="s">
        <v>273</v>
      </c>
      <c r="C133" s="176"/>
      <c r="D133" s="120"/>
      <c r="E133" s="176"/>
      <c r="F133" s="120"/>
      <c r="G133" s="176"/>
      <c r="H133" s="195"/>
      <c r="I133" s="176"/>
      <c r="J133" s="176"/>
      <c r="K133" s="176"/>
      <c r="L133" s="176"/>
      <c r="M133" s="176"/>
      <c r="N133" s="176"/>
      <c r="O133" s="176"/>
      <c r="P133" s="176"/>
    </row>
    <row r="134" spans="1:16" s="17" customFormat="1" ht="45">
      <c r="A134" s="176"/>
      <c r="B134" s="121" t="s">
        <v>274</v>
      </c>
      <c r="C134" s="176"/>
      <c r="D134" s="221" t="s">
        <v>113</v>
      </c>
      <c r="E134" s="191"/>
      <c r="F134" s="221"/>
      <c r="G134" s="176"/>
      <c r="H134" s="196"/>
      <c r="I134" s="176"/>
      <c r="J134" s="176"/>
      <c r="K134" s="176"/>
      <c r="L134" s="176"/>
      <c r="M134" s="176"/>
      <c r="N134" s="176"/>
      <c r="O134" s="176"/>
      <c r="P134" s="176"/>
    </row>
    <row r="135" spans="1:16" s="17" customFormat="1" ht="30">
      <c r="A135" s="176"/>
      <c r="B135" s="121" t="s">
        <v>275</v>
      </c>
      <c r="C135" s="176"/>
      <c r="D135" s="221" t="s">
        <v>81</v>
      </c>
      <c r="E135" s="191"/>
      <c r="F135" s="221" t="s">
        <v>276</v>
      </c>
      <c r="G135" s="176"/>
      <c r="H135" s="196"/>
      <c r="I135" s="176"/>
      <c r="J135" s="176"/>
      <c r="K135" s="176"/>
      <c r="L135" s="176"/>
      <c r="M135" s="176"/>
      <c r="N135" s="176"/>
      <c r="O135" s="176"/>
      <c r="P135" s="176"/>
    </row>
    <row r="136" spans="1:16" s="17" customFormat="1" ht="45">
      <c r="A136" s="176"/>
      <c r="B136" s="122" t="s">
        <v>277</v>
      </c>
      <c r="C136" s="176"/>
      <c r="D136" s="223" t="s">
        <v>81</v>
      </c>
      <c r="E136" s="191"/>
      <c r="F136" s="223" t="s">
        <v>276</v>
      </c>
      <c r="G136" s="176"/>
      <c r="H136" s="197"/>
      <c r="I136" s="176"/>
      <c r="J136" s="176"/>
      <c r="K136" s="176"/>
      <c r="L136" s="176"/>
      <c r="M136" s="176"/>
      <c r="N136" s="176"/>
      <c r="O136" s="176"/>
      <c r="P136" s="176"/>
    </row>
    <row r="137" spans="1:16" s="17" customFormat="1" ht="15">
      <c r="A137" s="176"/>
      <c r="B137" s="35"/>
      <c r="C137" s="176"/>
      <c r="D137" s="103"/>
      <c r="E137" s="176"/>
      <c r="F137" s="25"/>
      <c r="G137" s="176"/>
      <c r="H137" s="176"/>
      <c r="I137" s="176"/>
      <c r="J137" s="176"/>
      <c r="K137" s="176"/>
      <c r="L137" s="176"/>
      <c r="M137" s="176"/>
      <c r="N137" s="176"/>
      <c r="O137" s="176"/>
      <c r="P137" s="176"/>
    </row>
    <row r="138" spans="1:16" s="17" customFormat="1" ht="15">
      <c r="A138" s="176"/>
      <c r="B138" s="104" t="s">
        <v>278</v>
      </c>
      <c r="C138" s="176"/>
      <c r="D138" s="120"/>
      <c r="E138" s="176"/>
      <c r="F138" s="120"/>
      <c r="G138" s="176"/>
      <c r="H138" s="195"/>
      <c r="I138" s="176"/>
      <c r="J138" s="176"/>
      <c r="K138" s="176"/>
      <c r="L138" s="176"/>
      <c r="M138" s="176"/>
      <c r="N138" s="176"/>
      <c r="O138" s="176"/>
      <c r="P138" s="176"/>
    </row>
    <row r="139" spans="1:16" s="17" customFormat="1" ht="30">
      <c r="A139" s="176"/>
      <c r="B139" s="121" t="s">
        <v>279</v>
      </c>
      <c r="C139" s="176"/>
      <c r="D139" s="221" t="s">
        <v>113</v>
      </c>
      <c r="E139" s="191"/>
      <c r="F139" s="221" t="s">
        <v>233</v>
      </c>
      <c r="G139" s="176"/>
      <c r="H139" s="196"/>
      <c r="I139" s="176"/>
      <c r="J139" s="176"/>
      <c r="K139" s="176"/>
      <c r="L139" s="176"/>
      <c r="M139" s="176"/>
      <c r="N139" s="176"/>
      <c r="O139" s="176"/>
      <c r="P139" s="176"/>
    </row>
    <row r="140" spans="1:16" s="17" customFormat="1" ht="30">
      <c r="A140" s="176"/>
      <c r="B140" s="123" t="s">
        <v>280</v>
      </c>
      <c r="C140" s="176"/>
      <c r="D140" s="221"/>
      <c r="E140" s="191"/>
      <c r="F140" s="221"/>
      <c r="G140" s="176"/>
      <c r="H140" s="196"/>
      <c r="I140" s="176"/>
      <c r="J140" s="176"/>
      <c r="K140" s="176"/>
      <c r="L140" s="176"/>
      <c r="M140" s="176"/>
      <c r="N140" s="176"/>
      <c r="O140" s="176"/>
      <c r="P140" s="176"/>
    </row>
    <row r="141" spans="1:16" s="17" customFormat="1" ht="30">
      <c r="A141" s="176"/>
      <c r="B141" s="123" t="s">
        <v>281</v>
      </c>
      <c r="C141" s="176"/>
      <c r="D141" s="221"/>
      <c r="E141" s="191"/>
      <c r="F141" s="221"/>
      <c r="G141" s="176"/>
      <c r="H141" s="196"/>
      <c r="I141" s="176"/>
      <c r="J141" s="176"/>
      <c r="K141" s="176"/>
      <c r="L141" s="176"/>
      <c r="M141" s="176"/>
      <c r="N141" s="176"/>
      <c r="O141" s="176"/>
      <c r="P141" s="176"/>
    </row>
    <row r="142" spans="1:16" s="17" customFormat="1" ht="15">
      <c r="A142" s="176"/>
      <c r="B142" s="121" t="s">
        <v>282</v>
      </c>
      <c r="C142" s="176"/>
      <c r="D142" s="221" t="s">
        <v>181</v>
      </c>
      <c r="E142" s="191"/>
      <c r="F142" s="256" t="s">
        <v>283</v>
      </c>
      <c r="G142" s="176"/>
      <c r="H142" s="196"/>
      <c r="I142" s="176"/>
      <c r="J142" s="176"/>
      <c r="K142" s="176"/>
      <c r="L142" s="176"/>
      <c r="M142" s="176"/>
      <c r="N142" s="176"/>
      <c r="O142" s="176"/>
      <c r="P142" s="176"/>
    </row>
    <row r="143" spans="1:16" s="17" customFormat="1" ht="30">
      <c r="A143" s="176"/>
      <c r="B143" s="123" t="s">
        <v>284</v>
      </c>
      <c r="C143" s="176"/>
      <c r="D143" s="221" t="s">
        <v>268</v>
      </c>
      <c r="E143" s="191"/>
      <c r="F143" s="221"/>
      <c r="G143" s="176"/>
      <c r="H143" s="196"/>
      <c r="I143" s="176"/>
      <c r="J143" s="176"/>
      <c r="K143" s="176"/>
      <c r="L143" s="176"/>
      <c r="M143" s="176"/>
      <c r="N143" s="176"/>
      <c r="O143" s="176"/>
      <c r="P143" s="176"/>
    </row>
    <row r="144" spans="1:16" s="17" customFormat="1" ht="30">
      <c r="A144" s="176"/>
      <c r="B144" s="123" t="s">
        <v>285</v>
      </c>
      <c r="C144" s="176"/>
      <c r="D144" s="221">
        <v>225000</v>
      </c>
      <c r="E144" s="191"/>
      <c r="F144" s="221" t="s">
        <v>97</v>
      </c>
      <c r="G144" s="176"/>
      <c r="H144" s="196"/>
      <c r="I144" s="176"/>
      <c r="J144" s="176"/>
      <c r="K144" s="176"/>
      <c r="L144" s="176"/>
      <c r="M144" s="176"/>
      <c r="N144" s="176"/>
      <c r="O144" s="176"/>
      <c r="P144" s="176"/>
    </row>
    <row r="145" spans="1:9" s="17" customFormat="1" ht="30">
      <c r="A145" s="176"/>
      <c r="B145" s="121" t="s">
        <v>286</v>
      </c>
      <c r="C145" s="176"/>
      <c r="D145" s="221" t="s">
        <v>181</v>
      </c>
      <c r="E145" s="191"/>
      <c r="F145" s="256" t="s">
        <v>283</v>
      </c>
      <c r="G145" s="176"/>
      <c r="H145" s="196"/>
      <c r="I145" s="176"/>
    </row>
    <row r="146" spans="1:9" s="17" customFormat="1" ht="30">
      <c r="A146" s="176"/>
      <c r="B146" s="123" t="s">
        <v>287</v>
      </c>
      <c r="C146" s="176"/>
      <c r="D146" s="221">
        <v>725304</v>
      </c>
      <c r="E146" s="191"/>
      <c r="F146" s="221" t="s">
        <v>97</v>
      </c>
      <c r="G146" s="176"/>
      <c r="H146" s="196"/>
      <c r="I146" s="176"/>
    </row>
    <row r="147" spans="1:9" s="17" customFormat="1" ht="30">
      <c r="A147" s="176"/>
      <c r="B147" s="124" t="s">
        <v>288</v>
      </c>
      <c r="C147" s="176"/>
      <c r="D147" s="223">
        <v>0</v>
      </c>
      <c r="E147" s="191"/>
      <c r="F147" s="223" t="s">
        <v>97</v>
      </c>
      <c r="G147" s="176"/>
      <c r="H147" s="197"/>
      <c r="I147" s="176"/>
    </row>
    <row r="148" spans="1:9" s="17" customFormat="1" ht="15">
      <c r="A148" s="176"/>
      <c r="B148" s="35"/>
      <c r="C148" s="176"/>
      <c r="D148" s="103"/>
      <c r="E148" s="176"/>
      <c r="F148" s="25"/>
      <c r="G148" s="176"/>
      <c r="H148" s="176"/>
      <c r="I148" s="176"/>
    </row>
    <row r="149" spans="1:9" s="17" customFormat="1" ht="15">
      <c r="A149" s="176"/>
      <c r="B149" s="104" t="s">
        <v>289</v>
      </c>
      <c r="C149" s="176"/>
      <c r="D149" s="120"/>
      <c r="E149" s="176"/>
      <c r="F149" s="120"/>
      <c r="G149" s="176"/>
      <c r="H149" s="195"/>
      <c r="I149" s="176"/>
    </row>
    <row r="150" spans="1:9" s="17" customFormat="1" ht="30">
      <c r="A150" s="176"/>
      <c r="B150" s="121" t="s">
        <v>290</v>
      </c>
      <c r="C150" s="176"/>
      <c r="D150" s="221" t="s">
        <v>113</v>
      </c>
      <c r="E150" s="191"/>
      <c r="F150" s="221" t="s">
        <v>233</v>
      </c>
      <c r="G150" s="176"/>
      <c r="H150" s="196"/>
      <c r="I150" s="176"/>
    </row>
    <row r="151" spans="1:9" s="17" customFormat="1" ht="30">
      <c r="A151" s="176"/>
      <c r="B151" s="124" t="s">
        <v>291</v>
      </c>
      <c r="C151" s="176"/>
      <c r="D151" s="223"/>
      <c r="E151" s="191"/>
      <c r="F151" s="223" t="s">
        <v>235</v>
      </c>
      <c r="G151" s="176"/>
      <c r="H151" s="197"/>
      <c r="I151" s="176"/>
    </row>
    <row r="152" spans="1:9" s="17" customFormat="1" ht="15">
      <c r="A152" s="176"/>
      <c r="B152" s="35"/>
      <c r="C152" s="176"/>
      <c r="D152" s="103"/>
      <c r="E152" s="176"/>
      <c r="F152" s="25"/>
      <c r="G152" s="176"/>
      <c r="H152" s="176"/>
      <c r="I152" s="176"/>
    </row>
    <row r="153" spans="1:9" s="17" customFormat="1" ht="15">
      <c r="A153" s="176"/>
      <c r="B153" s="104" t="s">
        <v>292</v>
      </c>
      <c r="C153" s="176"/>
      <c r="D153" s="125"/>
      <c r="E153" s="176"/>
      <c r="F153" s="126"/>
      <c r="G153" s="176"/>
      <c r="H153" s="195"/>
      <c r="I153" s="195"/>
    </row>
    <row r="154" spans="1:9" s="17" customFormat="1" ht="30">
      <c r="A154" s="176"/>
      <c r="B154" s="127" t="s">
        <v>293</v>
      </c>
      <c r="C154" s="176"/>
      <c r="D154" s="221" t="s">
        <v>81</v>
      </c>
      <c r="E154" s="191"/>
      <c r="F154" s="236" t="s">
        <v>192</v>
      </c>
      <c r="G154" s="176"/>
      <c r="H154" s="195" t="s">
        <v>192</v>
      </c>
      <c r="I154" s="176"/>
    </row>
    <row r="155" spans="1:9" s="17" customFormat="1" ht="30">
      <c r="A155" s="176"/>
      <c r="B155" s="121" t="s">
        <v>294</v>
      </c>
      <c r="C155" s="176"/>
      <c r="D155" s="264">
        <v>11000000000</v>
      </c>
      <c r="E155" s="191"/>
      <c r="F155" s="221" t="s">
        <v>97</v>
      </c>
      <c r="G155" s="176"/>
      <c r="H155" s="195" t="s">
        <v>192</v>
      </c>
      <c r="I155" s="176"/>
    </row>
    <row r="156" spans="1:9" s="17" customFormat="1" ht="15">
      <c r="A156" s="176"/>
      <c r="B156" s="116" t="s">
        <v>295</v>
      </c>
      <c r="C156" s="176"/>
      <c r="D156" s="272"/>
      <c r="E156" s="191"/>
      <c r="F156" s="221"/>
      <c r="G156" s="176"/>
      <c r="H156" s="195" t="s">
        <v>192</v>
      </c>
      <c r="I156" s="176"/>
    </row>
    <row r="157" spans="1:9" s="17" customFormat="1" ht="15">
      <c r="A157" s="176"/>
      <c r="B157" s="106" t="s">
        <v>296</v>
      </c>
      <c r="C157" s="176"/>
      <c r="D157" s="264">
        <v>1067000000000</v>
      </c>
      <c r="E157" s="191"/>
      <c r="F157" s="221" t="s">
        <v>97</v>
      </c>
      <c r="G157" s="176"/>
      <c r="H157" s="195" t="s">
        <v>192</v>
      </c>
      <c r="I157" s="176"/>
    </row>
    <row r="158" spans="1:9" s="17" customFormat="1" ht="15">
      <c r="A158" s="176"/>
      <c r="B158" s="106" t="s">
        <v>297</v>
      </c>
      <c r="C158" s="176"/>
      <c r="D158" s="272">
        <v>3800000000</v>
      </c>
      <c r="E158" s="191"/>
      <c r="F158" s="221" t="s">
        <v>97</v>
      </c>
      <c r="G158" s="176"/>
      <c r="H158" s="195" t="s">
        <v>192</v>
      </c>
      <c r="I158" s="176"/>
    </row>
    <row r="159" spans="1:9" s="17" customFormat="1" ht="15">
      <c r="A159" s="176"/>
      <c r="B159" s="106" t="s">
        <v>298</v>
      </c>
      <c r="C159" s="176"/>
      <c r="D159" s="264">
        <v>457000000000</v>
      </c>
      <c r="E159" s="191"/>
      <c r="F159" s="221" t="s">
        <v>97</v>
      </c>
      <c r="G159" s="176"/>
      <c r="H159" s="195" t="s">
        <v>192</v>
      </c>
      <c r="I159" s="176"/>
    </row>
    <row r="160" spans="1:9" s="17" customFormat="1" ht="15">
      <c r="A160" s="176"/>
      <c r="B160" s="106" t="s">
        <v>299</v>
      </c>
      <c r="C160" s="176"/>
      <c r="D160" s="272">
        <v>6800000000</v>
      </c>
      <c r="E160" s="191"/>
      <c r="F160" s="221" t="s">
        <v>97</v>
      </c>
      <c r="G160" s="176"/>
      <c r="H160" s="195" t="s">
        <v>192</v>
      </c>
      <c r="I160" s="176"/>
    </row>
    <row r="161" spans="1:9" s="17" customFormat="1" ht="15">
      <c r="A161" s="176"/>
      <c r="B161" s="106" t="s">
        <v>300</v>
      </c>
      <c r="C161" s="176"/>
      <c r="D161" s="272">
        <v>564000000000</v>
      </c>
      <c r="E161" s="191"/>
      <c r="F161" s="221" t="s">
        <v>97</v>
      </c>
      <c r="G161" s="176"/>
      <c r="H161" s="195" t="s">
        <v>192</v>
      </c>
      <c r="I161" s="176"/>
    </row>
    <row r="162" spans="1:9" s="17" customFormat="1" ht="15">
      <c r="A162" s="176"/>
      <c r="B162" s="106" t="s">
        <v>301</v>
      </c>
      <c r="C162" s="176"/>
      <c r="D162" s="272">
        <v>7000</v>
      </c>
      <c r="E162" s="191"/>
      <c r="F162" s="221" t="s">
        <v>302</v>
      </c>
      <c r="G162" s="176"/>
      <c r="H162" s="195" t="s">
        <v>192</v>
      </c>
      <c r="I162" s="176"/>
    </row>
    <row r="163" spans="1:9" s="17" customFormat="1" ht="15">
      <c r="A163" s="176"/>
      <c r="B163" s="106" t="s">
        <v>303</v>
      </c>
      <c r="C163" s="176"/>
      <c r="D163" s="272">
        <v>1000</v>
      </c>
      <c r="E163" s="191"/>
      <c r="F163" s="221" t="s">
        <v>302</v>
      </c>
      <c r="G163" s="176"/>
      <c r="H163" s="195" t="s">
        <v>192</v>
      </c>
      <c r="I163" s="176"/>
    </row>
    <row r="164" spans="1:9" s="17" customFormat="1" ht="15">
      <c r="A164" s="176"/>
      <c r="B164" s="106" t="s">
        <v>304</v>
      </c>
      <c r="C164" s="176"/>
      <c r="D164" s="272">
        <v>8000</v>
      </c>
      <c r="E164" s="191"/>
      <c r="F164" s="221" t="s">
        <v>302</v>
      </c>
      <c r="G164" s="176"/>
      <c r="H164" s="195" t="s">
        <v>192</v>
      </c>
      <c r="I164" s="176"/>
    </row>
    <row r="165" spans="1:9" s="17" customFormat="1" ht="15">
      <c r="A165" s="176"/>
      <c r="B165" s="106" t="s">
        <v>305</v>
      </c>
      <c r="C165" s="176"/>
      <c r="D165" s="272">
        <v>8327000</v>
      </c>
      <c r="E165" s="191"/>
      <c r="F165" s="221" t="s">
        <v>302</v>
      </c>
      <c r="G165" s="176"/>
      <c r="H165" s="195" t="s">
        <v>192</v>
      </c>
      <c r="I165" s="176"/>
    </row>
    <row r="166" spans="1:9" s="17" customFormat="1" ht="15">
      <c r="A166" s="176"/>
      <c r="B166" s="106" t="s">
        <v>306</v>
      </c>
      <c r="C166" s="176"/>
      <c r="D166" s="272"/>
      <c r="E166" s="191"/>
      <c r="F166" s="221" t="s">
        <v>307</v>
      </c>
      <c r="G166" s="176"/>
      <c r="H166" s="195" t="s">
        <v>192</v>
      </c>
      <c r="I166" s="176"/>
    </row>
    <row r="167" spans="1:9" s="17" customFormat="1" ht="15">
      <c r="A167" s="176"/>
      <c r="B167" s="115" t="s">
        <v>308</v>
      </c>
      <c r="C167" s="176"/>
      <c r="D167" s="273">
        <v>200000000</v>
      </c>
      <c r="E167" s="191"/>
      <c r="F167" s="223" t="s">
        <v>97</v>
      </c>
      <c r="G167" s="176"/>
      <c r="H167" s="195" t="s">
        <v>192</v>
      </c>
      <c r="I167" s="176"/>
    </row>
    <row r="168" spans="1:9" s="17" customFormat="1" ht="15">
      <c r="A168" s="176"/>
      <c r="B168" s="25"/>
      <c r="C168" s="176"/>
      <c r="D168" s="128"/>
      <c r="E168" s="176"/>
      <c r="F168" s="25"/>
      <c r="G168" s="176"/>
      <c r="H168" s="176"/>
      <c r="I168" s="176"/>
    </row>
    <row r="169" spans="1:9" s="17" customFormat="1" ht="15">
      <c r="A169" s="176"/>
      <c r="B169" s="104" t="s">
        <v>309</v>
      </c>
      <c r="C169" s="176"/>
      <c r="D169" s="105"/>
      <c r="E169" s="176"/>
      <c r="F169" s="105"/>
      <c r="G169" s="176"/>
      <c r="H169" s="195"/>
      <c r="I169" s="176"/>
    </row>
    <row r="170" spans="1:9" s="17" customFormat="1" ht="15">
      <c r="A170" s="176"/>
      <c r="B170" s="106" t="s">
        <v>136</v>
      </c>
      <c r="C170" s="176"/>
      <c r="D170" s="107"/>
      <c r="E170" s="176"/>
      <c r="F170" s="107"/>
      <c r="G170" s="176"/>
      <c r="H170" s="196"/>
      <c r="I170" s="176"/>
    </row>
    <row r="171" spans="1:9" s="17" customFormat="1" ht="30">
      <c r="A171" s="176"/>
      <c r="B171" s="117" t="s">
        <v>310</v>
      </c>
      <c r="C171" s="176"/>
      <c r="D171" s="221" t="s">
        <v>81</v>
      </c>
      <c r="E171" s="191"/>
      <c r="F171" s="221" t="s">
        <v>311</v>
      </c>
      <c r="G171" s="176"/>
      <c r="H171" s="196"/>
      <c r="I171" s="176"/>
    </row>
    <row r="172" spans="1:9" s="17" customFormat="1" ht="45">
      <c r="A172" s="198"/>
      <c r="B172" s="175" t="s">
        <v>312</v>
      </c>
      <c r="C172" s="199"/>
      <c r="D172" s="221" t="s">
        <v>81</v>
      </c>
      <c r="E172" s="191"/>
      <c r="F172" s="261" t="s">
        <v>313</v>
      </c>
      <c r="G172" s="176"/>
      <c r="H172" s="196"/>
      <c r="I172" s="176"/>
    </row>
    <row r="173" spans="1:9" s="17" customFormat="1" ht="30">
      <c r="A173" s="176"/>
      <c r="B173" s="118" t="s">
        <v>314</v>
      </c>
      <c r="C173" s="199"/>
      <c r="D173" s="223" t="s">
        <v>81</v>
      </c>
      <c r="E173" s="191"/>
      <c r="F173" s="223" t="s">
        <v>315</v>
      </c>
      <c r="G173" s="176"/>
      <c r="H173" s="197"/>
      <c r="I173" s="176"/>
    </row>
    <row r="174" spans="1:9" s="17" customFormat="1" ht="15.6" thickBot="1">
      <c r="A174" s="176"/>
      <c r="B174" s="129"/>
      <c r="C174" s="192"/>
      <c r="D174" s="130"/>
      <c r="E174" s="192"/>
      <c r="F174" s="129"/>
      <c r="G174" s="192"/>
      <c r="H174" s="192"/>
      <c r="I174" s="176"/>
    </row>
    <row r="175" spans="1:9" s="17" customFormat="1" ht="15">
      <c r="A175" s="176"/>
      <c r="B175" s="25"/>
      <c r="C175" s="176"/>
      <c r="D175" s="128"/>
      <c r="E175" s="176"/>
      <c r="F175" s="25"/>
      <c r="G175" s="176"/>
      <c r="H175" s="176"/>
      <c r="I175" s="176"/>
    </row>
    <row r="176" spans="1:9" s="17" customFormat="1" ht="15.6" thickBot="1">
      <c r="A176" s="176"/>
      <c r="B176" s="295" t="s">
        <v>33</v>
      </c>
      <c r="C176" s="296"/>
      <c r="D176" s="296"/>
      <c r="E176" s="296"/>
      <c r="F176" s="296"/>
      <c r="G176" s="296"/>
      <c r="H176" s="296"/>
      <c r="I176" s="176"/>
    </row>
    <row r="177" spans="1:9" s="17" customFormat="1" ht="15">
      <c r="A177" s="176"/>
      <c r="B177" s="297" t="s">
        <v>34</v>
      </c>
      <c r="C177" s="298"/>
      <c r="D177" s="298"/>
      <c r="E177" s="298"/>
      <c r="F177" s="298"/>
      <c r="G177" s="298"/>
      <c r="H177" s="298"/>
      <c r="I177" s="176"/>
    </row>
    <row r="178" spans="1:9" s="17" customFormat="1" ht="15.6" thickBot="1">
      <c r="A178" s="176"/>
      <c r="B178" s="179"/>
      <c r="C178" s="179"/>
      <c r="D178" s="179"/>
      <c r="E178" s="179"/>
      <c r="F178" s="179"/>
      <c r="G178" s="179"/>
      <c r="H178" s="179"/>
      <c r="I178" s="176"/>
    </row>
    <row r="179" spans="1:9" s="17" customFormat="1" ht="15">
      <c r="A179" s="176"/>
      <c r="B179" s="283" t="s">
        <v>35</v>
      </c>
      <c r="C179" s="283"/>
      <c r="D179" s="283"/>
      <c r="E179" s="283"/>
      <c r="F179" s="283"/>
      <c r="G179" s="283"/>
      <c r="H179" s="283"/>
      <c r="I179" s="176"/>
    </row>
    <row r="180" spans="1:9" s="17" customFormat="1" ht="15.75" customHeight="1">
      <c r="A180" s="176"/>
      <c r="B180" s="274" t="s">
        <v>36</v>
      </c>
      <c r="C180" s="274"/>
      <c r="D180" s="274"/>
      <c r="E180" s="274"/>
      <c r="F180" s="274"/>
      <c r="G180" s="274"/>
      <c r="H180" s="274"/>
      <c r="I180" s="176"/>
    </row>
    <row r="181" spans="1:9" s="17" customFormat="1" ht="15">
      <c r="A181" s="176"/>
      <c r="B181" s="283" t="s">
        <v>38</v>
      </c>
      <c r="C181" s="283"/>
      <c r="D181" s="283"/>
      <c r="E181" s="283"/>
      <c r="F181" s="283"/>
      <c r="G181" s="283"/>
      <c r="H181" s="283"/>
      <c r="I181" s="176"/>
    </row>
    <row r="182" spans="1:9" s="17" customFormat="1" ht="15">
      <c r="A182" s="176"/>
      <c r="B182" s="25"/>
      <c r="C182" s="176"/>
      <c r="D182" s="128"/>
      <c r="E182" s="176"/>
      <c r="F182" s="25"/>
      <c r="G182" s="176"/>
      <c r="H182" s="176"/>
      <c r="I182" s="176"/>
    </row>
    <row r="183" spans="1:9" s="17" customFormat="1" ht="15">
      <c r="A183" s="176"/>
      <c r="B183" s="25"/>
      <c r="C183" s="176"/>
      <c r="D183" s="128"/>
      <c r="E183" s="176"/>
      <c r="F183" s="25"/>
      <c r="G183" s="176"/>
      <c r="H183" s="176"/>
      <c r="I183" s="176"/>
    </row>
    <row r="184" spans="1:9" s="17" customFormat="1" ht="15">
      <c r="A184" s="176"/>
      <c r="B184" s="25"/>
      <c r="C184" s="176"/>
      <c r="D184" s="128"/>
      <c r="E184" s="176"/>
      <c r="F184" s="25"/>
      <c r="G184" s="176"/>
      <c r="H184" s="176"/>
      <c r="I184" s="176"/>
    </row>
    <row r="185" spans="1:9" s="17" customFormat="1" ht="15">
      <c r="A185" s="176"/>
      <c r="B185" s="176"/>
      <c r="C185" s="176"/>
      <c r="D185" s="176"/>
      <c r="E185" s="176"/>
      <c r="F185" s="176"/>
      <c r="G185" s="176"/>
      <c r="H185" s="176"/>
      <c r="I185" s="176"/>
    </row>
    <row r="186" spans="1:9" ht="15.95"/>
    <row r="187" spans="1:9" ht="15.95"/>
    <row r="188" spans="1:9" ht="15.95"/>
    <row r="189" spans="1:9" ht="15.95"/>
    <row r="190" spans="1:9" ht="15.95"/>
    <row r="191" spans="1:9" ht="15.95"/>
    <row r="192" spans="1:9" ht="15.95"/>
    <row r="193" ht="15.95"/>
    <row r="194" ht="15.95"/>
    <row r="195" ht="15.95"/>
    <row r="196" ht="15.95"/>
    <row r="197" ht="15.95"/>
    <row r="198" ht="15.95"/>
    <row r="199" ht="15.95"/>
    <row r="200" ht="15.95"/>
    <row r="201" ht="15.95"/>
    <row r="202" ht="15.95"/>
    <row r="203" ht="15.95"/>
    <row r="204" ht="15.95"/>
    <row r="205" ht="15.95"/>
    <row r="206" ht="15.95"/>
  </sheetData>
  <mergeCells count="12">
    <mergeCell ref="B181:H181"/>
    <mergeCell ref="B3:H3"/>
    <mergeCell ref="B4:H4"/>
    <mergeCell ref="B5:H5"/>
    <mergeCell ref="B6:H6"/>
    <mergeCell ref="B7:H7"/>
    <mergeCell ref="B8:H8"/>
    <mergeCell ref="B176:H176"/>
    <mergeCell ref="B177:H177"/>
    <mergeCell ref="B179:H179"/>
    <mergeCell ref="B180:H180"/>
    <mergeCell ref="B9:H9"/>
  </mergeCells>
  <phoneticPr fontId="72" type="noConversion"/>
  <dataValidations count="28">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7:D89 D72:D77 D91:D92 D6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7:F89 F74 F76 F64 F66 F62 F72"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4 D26:D30 D34:D36 D39:D43 D70:D71 D51:D53 D56 D80:D81 D60:D61 D150 D85 D98 D102 D110 D106 D142 D125 D128 D19:D22 D117:D122 D134:D136 D145 D139 D170:D173 D47:D48"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5" xr:uid="{7082261E-C7B1-4F74-81CF-A7794A2F9992}">
      <formula1>0</formula1>
    </dataValidation>
    <dataValidation type="textLength" allowBlank="1" showInputMessage="1" showErrorMessage="1" errorTitle="Please do not edit these cells" error="Please do not edit these cells" sqref="B113:B114 B116 B101:B103 B182:B184 B84 B97:B99 B105:B107 B109:B111 D114 B79:B82"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1" xr:uid="{0F4A062B-39A3-418B-AB05-1200AF9C0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58" xr:uid="{D5654631-F6A8-443F-BBEE-530E7C7371E4}">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6" xr:uid="{535153A3-F9CA-45F2-8C59-D927916AAFE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0" xr:uid="{9AF0EA4F-EAE4-4E53-BDDF-A5E7C926B6F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9:D131 D99 D151 D111 D143:D144 D126 D140:D141 D146:D147"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4" xr:uid="{5D188D6E-5352-4FB3-81C2-BC9EB4AC1D7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5" xr:uid="{AC64FBE9-D56C-40A5-B1C7-8612A0848ECE}">
      <formula1>2</formula1>
    </dataValidation>
    <dataValidation type="list" operator="equal" showInputMessage="1" showErrorMessage="1" errorTitle="Invalid entry" error="Invalid entry" promptTitle="Please input unit" prompt="Please input currency according to 3-letter ISO currency code." sqref="F146:F147 F99 F129:F131 F111 F140:F141 F151 F143:F144 F166:F167 F155:F161"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6" xr:uid="{9E5E3E6B-F0A2-4AB0-B216-BBFF2919E62B}">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7" xr:uid="{C5F6027F-66B2-4E0B-BBBF-B013A8B3C30A}">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3 B91 B87:B89 B66 B62 B64 B76 B72 B74" xr:uid="{8E4A7729-626F-4674-B975-3B334A3975DE}">
      <formula1>Commodities_list</formula1>
    </dataValidation>
    <dataValidation type="whole" allowBlank="1" showInputMessage="1" showErrorMessage="1" errorTitle="Please do not edit these cells" error="Please do not edit these cells" sqref="B138:B144 B117:B122 B124:B126 B128:B131 B133:B136 B149:B151 B169:B173" xr:uid="{286182BE-B58B-4B5D-8529-F453ED5F7915}">
      <formula1>10000</formula1>
      <formula2>50000</formula2>
    </dataValidation>
    <dataValidation type="whole" allowBlank="1" showInputMessage="1" showErrorMessage="1" errorTitle="Please do not edit these cells" error="Please do not edit these cells" sqref="B174:H175 B153:B167"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2:F165" xr:uid="{1D2ADF0E-DC64-4CEB-ADFA-3DB3BB955407}">
      <formula1>0</formula1>
    </dataValidation>
    <dataValidation allowBlank="1" showInputMessage="1" showErrorMessage="1" errorTitle="Please do not edit these cells" error="Please do not edit these cells" sqref="B145:B147" xr:uid="{07FE9B1E-D8D5-4CDF-B4C7-CACFEBEDBF5D}"/>
    <dataValidation type="whole" allowBlank="1" showInputMessage="1" showErrorMessage="1" errorTitle="Do not edit these cells" error="Please do not edit these cells" sqref="B178"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3" xr:uid="{C34F1281-0DB6-459C-A4D7-4922A3EFDF9D}">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2" xr:uid="{40386C17-97BA-432B-9C7F-577DD6B212B5}">
      <formula1>2</formula1>
    </dataValidation>
    <dataValidation type="whole" showInputMessage="1" showErrorMessage="1" sqref="B60:B61 A66 F137:F138 B148:C148 D148:D149 F148:F149 B152:C152 D152:D153 F23:F25 D23:D25 F32:F33 D32:D33 F37:F38 D37:D38 F44:F45 F49:F50 D44:D50 F54:F55 D54:D55 D68:D69 F68:F69 B78:C78 F78:F79 B83:C83 C79:C82 B86:G86 B90:G90 F152:F153 D96:D97 F96:F97 B100:C100 D100:D101 F100:F101 B104:C104 D104:D105 F104:F105 B108:C108 D108:D109 F108:F109 B112:C112 B115:C115 B123:C123 D123:D124 F123:F124 F127 B132:C132 D132:D133 F132:F133 B137:C137 D137:D138 C84:C85 H100 C97:C99 C101:C103 C105:C107 C109:C111 C113:C114 C116:C122 C124:C126 C128:C131 C133:C136 C138:C147 C149:C151 D17:D18 F17:F18 D83:D84 F112:F116 H127 H123 H115 H112 H108 H104 H78 H83 E87:E89 G87:G89 H96 C87:C89 I1:I16 H23 H68 B92 F57:F59 D57:D59 C12:H16 A1:A64 C17:C64 H152 H148 H137 H132 H57 H54 H49 H38 H32 A169:A173 C169:C173 F168:F169 D168:D169 C153:C167 B168:C168 H168 B85 D112:D113 D115:D116 B10:H10 B11:F11 B12:B57 B1:H1 B94 A65:C65 B63 C66:C77 A67:B71 B73 B75 B77 E17:E85 F82:F84 G17:G85 B95:C96 C91:C94 B127:D127 G91:G173 E91:E173 D77 D79 D93:D94"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169:H173 H50:H53 H55:H56 H58:H67 H79:H82 H97:H99 H84:H95 H101:H103 H109:H111 H113:H114 H107 H124:H126 H128:H131 H133:H136 H119:H122 H149:H151 D62:D66 H33:H37 H39:H48 H24:H29 D82 F91:F94 H105 H116 H138:H147 H153 H69:H7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CCFC600D-906A-4072-909E-470D8E009F6A}">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69" r:id="rId8" location="r3-3" display="EITI Requirement 3.3" xr:uid="{00000000-0004-0000-0200-00000E000000}"/>
    <hyperlink ref="B79" r:id="rId9" location="r4-1" display="EITI Requirement 4.1" xr:uid="{00000000-0004-0000-0200-00000F000000}"/>
    <hyperlink ref="B84" r:id="rId10" location="r4-2" display="EITI Requirement 4.2" xr:uid="{00000000-0004-0000-0200-000010000000}"/>
    <hyperlink ref="B97" r:id="rId11" location="r4-3" display="EITI Requirement 4.3" xr:uid="{00000000-0004-0000-0200-000011000000}"/>
    <hyperlink ref="B101" r:id="rId12" location="r4-4" display="EITI Requirement 4.4" xr:uid="{00000000-0004-0000-0200-000012000000}"/>
    <hyperlink ref="B105" r:id="rId13" location="r4-5" display="EITI Requirement 4.5" xr:uid="{00000000-0004-0000-0200-000013000000}"/>
    <hyperlink ref="B109" r:id="rId14" location="r4-6" display="EITI Requirement 4.6" xr:uid="{00000000-0004-0000-0200-000014000000}"/>
    <hyperlink ref="B113" r:id="rId15" location="r4-8" display="EITI Requirement 4.8" xr:uid="{00000000-0004-0000-0200-000016000000}"/>
    <hyperlink ref="B116" r:id="rId16" location="r4-9" display="EITI Requirement 4.9" xr:uid="{00000000-0004-0000-0200-000017000000}"/>
    <hyperlink ref="B124" r:id="rId17" location="r5-1" display="EITI Requirement 5.1" xr:uid="{00000000-0004-0000-0200-000018000000}"/>
    <hyperlink ref="B128" r:id="rId18" location="r5-2" display="EITI Requirement 5.2" xr:uid="{00000000-0004-0000-0200-000019000000}"/>
    <hyperlink ref="B133" r:id="rId19" location="r5-3" display="EITI Requirement 5.3" xr:uid="{00000000-0004-0000-0200-00001A000000}"/>
    <hyperlink ref="B149" r:id="rId20" location="r6-2" display="EITI Requirement 6.2" xr:uid="{00000000-0004-0000-0200-00001B000000}"/>
    <hyperlink ref="B153" r:id="rId21" location="r6-3" display="EITI Requirement 6.3" xr:uid="{00000000-0004-0000-0200-00001C000000}"/>
    <hyperlink ref="B138" r:id="rId22" location="r6-1" display="EITI Requirement 6.1" xr:uid="{00000000-0004-0000-0200-000027000000}"/>
    <hyperlink ref="B33" r:id="rId23" location="r2-3" xr:uid="{37B4EDC1-B71E-4913-8AFB-F12611AEFFD5}"/>
    <hyperlink ref="B155" r:id="rId24" xr:uid="{C617A177-3D20-4FE6-A273-853EDEC861A7}"/>
    <hyperlink ref="B177:F177" r:id="rId25" display="Give us your feedback or report a conflict in the data! Write to us at  data@eiti.org" xr:uid="{3FA22EFF-FF94-4799-88A3-B6E47F7EA5DF}"/>
    <hyperlink ref="B176:F176" r:id="rId26" display="For the latest version of Summary data templates, see  https://eiti.org/summary-data-template" xr:uid="{81D1286E-131F-487C-851A-0A200B3AD468}"/>
    <hyperlink ref="B58" r:id="rId27" location="r3-2" display="EITI Requirement 3.2" xr:uid="{CE111D86-D62A-4947-9C13-FF9656A3A753}"/>
    <hyperlink ref="B169" r:id="rId28" location="r6-4" xr:uid="{96BFE352-3017-4C6C-A4DE-1CEBE3EDBC7A}"/>
    <hyperlink ref="F21" r:id="rId29" display="https://www.nlog.nl/en/application-exploration-or-production-licence-mineral-and-geothermal-resources" xr:uid="{D6DE1ED2-48AE-4E65-B478-479805CC5687}"/>
    <hyperlink ref="F20" r:id="rId30" xr:uid="{92045093-6509-4541-BBB0-E84F1B75D846}"/>
    <hyperlink ref="F22" r:id="rId31" display="https://www.belastingdienst.nl/wps/wcm/connect/nl/ondernemers/ondernemers" xr:uid="{1017FF36-94CB-4A6E-92F8-18F9A15EADAB}"/>
    <hyperlink ref="H31" r:id="rId32" display="https://www.nlog.nl/datacenter/lic-overview" xr:uid="{8E3C5CDC-CB6F-4481-9055-AE1F50730577}"/>
    <hyperlink ref="F31" r:id="rId33" display="https://www.nlog.nl/datacenter/lic-overview?lang=en" xr:uid="{264E7A50-879E-4C89-953E-3E60C3F069FB}"/>
    <hyperlink ref="F26" r:id="rId34" display="https://www.nlog.nl/en/administrative-procedures" xr:uid="{F46F4B3D-19CC-47A5-B823-B3C28081269D}"/>
    <hyperlink ref="F27" r:id="rId35" xr:uid="{51B9F9B3-1371-4B7C-95A7-992244AF774E}"/>
    <hyperlink ref="F28" r:id="rId36" xr:uid="{D8AB8869-62FB-4286-B4ED-7FF83804A1CC}"/>
    <hyperlink ref="F29" r:id="rId37" xr:uid="{784EED0F-5D82-4B5B-8042-CD55CCFB830F}"/>
    <hyperlink ref="F30" r:id="rId38" display="https://www.nlog.nl/en/administrative-procedures" xr:uid="{7189B99D-78A6-494D-96FE-3865BEDC5FBD}"/>
    <hyperlink ref="F34" r:id="rId39" display="https://www.nlog.nl/datacenter/lic-overview?lang=en" xr:uid="{B43A7CCD-DA36-4D58-AC77-B7177A1E8F7A}"/>
    <hyperlink ref="F35" r:id="rId40" display="https://www.nlog.nl/datacenter/lic-overview?lang=en" xr:uid="{B2754121-0813-475F-BC35-812D88399767}"/>
    <hyperlink ref="F36" r:id="rId41" display="https://www.nlog.nl/datacenter/lic-overview?lang=en" xr:uid="{1E53D69F-C17F-4823-A599-EE64DF560EAB}"/>
    <hyperlink ref="F39" r:id="rId42" display="https://www.nlog.nl/en/legislation" xr:uid="{F5F2AA27-4AD2-4876-BD69-E162752C30A7}"/>
    <hyperlink ref="F41" r:id="rId43" display="https://www.nlog.nl/datacenter/lic-overview?lang=en" xr:uid="{4496238B-E6BC-4EB3-8A0B-4F0D4A766B64}"/>
    <hyperlink ref="F42" r:id="rId44" display="https://www.nlog.nl/datacenter/lic-overview?lang=en" xr:uid="{9FEF554D-C0F6-4519-9EA0-C9F31562852C}"/>
    <hyperlink ref="F43" r:id="rId45" display="https://www.nlog.nl/datacenter/lic-overview?lang=en" xr:uid="{478C6FFD-5D8F-4136-965F-AD5E7F4D4424}"/>
    <hyperlink ref="F47" r:id="rId46" display="https://www.kvk.nl/en/ubo/who-has-access-to-ubo-data/" xr:uid="{1E39C424-2A0D-45F5-AF38-0A385A2006D9}"/>
    <hyperlink ref="F51" r:id="rId47" display="https://dataportaal.eiti.nl/?topic=ebn&amp;language=en" xr:uid="{FC355381-117D-4C67-8302-9470B4463F06}"/>
    <hyperlink ref="F52" r:id="rId48" display="https://www.ebn.nl/en/" xr:uid="{2CA8062B-AC1A-4669-83C8-C61DD456F57A}"/>
    <hyperlink ref="F53" r:id="rId49" display="https://www.ebn.nl/en/facts-figures/knowledge-base/annual-report-2023/" xr:uid="{069245BD-FA09-4323-8ED8-0D462BAA20B7}"/>
    <hyperlink ref="F56" r:id="rId50" display="https://www.nlog.nl/en/activities" xr:uid="{0D63831D-EC08-40E0-9AD1-F1BCF7659FCB}"/>
    <hyperlink ref="F80" r:id="rId51" display="https://dataportaal.eiti.nl/?topic=economy&amp;language=en" xr:uid="{2AA366ED-2119-4854-924D-4FB724D4E572}"/>
    <hyperlink ref="F81" r:id="rId52" display="https://dataportaal.eiti.nl/?topic=economy&amp;language=en" xr:uid="{282B016D-108E-4E1E-8EB1-EBD15502DEDB}"/>
    <hyperlink ref="F85" r:id="rId53" display="https://dataportaal.eiti.nl/?topic=ebn&amp;language=en" xr:uid="{B4A00F8B-16CA-4FE3-B5BB-D30F761F847F}"/>
    <hyperlink ref="H106" r:id="rId54" xr:uid="{F3199405-40DB-4FC5-83A3-DB3C0445B757}"/>
    <hyperlink ref="F117" r:id="rId55" xr:uid="{518293B1-D99D-41BD-A538-4B0A3796B8ED}"/>
    <hyperlink ref="F120" r:id="rId56" display="https://www.rekenkamer.nl/onderwerpen/verantwoordingsonderzoek" xr:uid="{15340659-68F6-4484-A754-8A84516C1995}"/>
    <hyperlink ref="F125" r:id="rId57" display="https://dataportaal.eiti.nl/?topic=reconciliation&amp;language=en" xr:uid="{D366A507-84D4-4004-AA40-6718F1043FAE}"/>
    <hyperlink ref="H154" r:id="rId58" display="https://opendata.cbs.nl/" xr:uid="{EB4D0B67-28E2-4F58-B3C0-36543628262C}"/>
    <hyperlink ref="H155" r:id="rId59" display="https://opendata.cbs.nl/" xr:uid="{9E02D0B0-CAD8-47B7-AF76-6D5603E33167}"/>
    <hyperlink ref="F172" r:id="rId60" display="https://www.commissiemer.nl/english/advices?it=fp&amp;thema=delfstofwinning+en+ontgrondingen%7Cenergie&amp;n=21" xr:uid="{71470FCD-4411-431B-83A5-62DA5340F4A8}"/>
    <hyperlink ref="F118" r:id="rId61" xr:uid="{76042615-6275-45C7-AF8D-FFF21F18D086}"/>
    <hyperlink ref="F154" r:id="rId62" display="https://opendata.cbs.nl/" xr:uid="{71416B85-F763-4370-AEFD-93AE57915ED6}"/>
    <hyperlink ref="F142" r:id="rId63" xr:uid="{B386ADB0-EF88-496D-BA54-FB6B3800BA67}"/>
    <hyperlink ref="F145" r:id="rId64" xr:uid="{508B4B00-989C-443D-B079-3729BB5C2284}"/>
  </hyperlinks>
  <pageMargins left="0.25" right="0.25" top="0.75" bottom="0.75" header="0.3" footer="0.3"/>
  <pageSetup paperSize="8" fitToHeight="0" orientation="landscape" horizontalDpi="2400" verticalDpi="2400" r:id="rId65"/>
  <headerFooter>
    <oddFooter>&amp;L_x000D_&amp;1#&amp;"Calibri"&amp;10&amp;K000000 Intern gebruik</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D182:D184</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428"/>
  <sheetViews>
    <sheetView showGridLines="0" topLeftCell="C43" zoomScale="108" zoomScaleNormal="80" workbookViewId="0">
      <selection activeCell="F48" sqref="F48:F377"/>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10" width="26.42578125" style="17" customWidth="1"/>
    <col min="11" max="11" width="4" style="17" customWidth="1"/>
    <col min="12" max="12" width="21.28515625" style="17" bestFit="1" customWidth="1"/>
    <col min="13" max="33" width="4" style="17"/>
    <col min="34" max="34" width="12.140625" style="17" bestFit="1" customWidth="1"/>
    <col min="35" max="16384" width="4" style="17"/>
  </cols>
  <sheetData>
    <row r="1" spans="2:12" ht="15">
      <c r="B1" s="176"/>
      <c r="C1" s="176"/>
      <c r="D1" s="176"/>
      <c r="E1" s="176"/>
      <c r="F1" s="176"/>
      <c r="G1" s="176"/>
      <c r="H1" s="176"/>
      <c r="I1" s="176"/>
      <c r="J1" s="176"/>
      <c r="K1" s="176"/>
      <c r="L1" s="176"/>
    </row>
    <row r="2" spans="2:12" ht="15">
      <c r="B2" s="284" t="s">
        <v>316</v>
      </c>
      <c r="C2" s="284"/>
      <c r="D2" s="284"/>
      <c r="E2" s="284"/>
      <c r="F2" s="284"/>
      <c r="G2" s="284"/>
      <c r="H2" s="284"/>
      <c r="I2" s="284"/>
      <c r="J2" s="284"/>
      <c r="K2" s="176"/>
      <c r="L2" s="176"/>
    </row>
    <row r="3" spans="2:12" ht="22.5">
      <c r="B3" s="285" t="s">
        <v>40</v>
      </c>
      <c r="C3" s="285"/>
      <c r="D3" s="285"/>
      <c r="E3" s="285"/>
      <c r="F3" s="285"/>
      <c r="G3" s="285"/>
      <c r="H3" s="285"/>
      <c r="I3" s="285"/>
      <c r="J3" s="285"/>
      <c r="K3" s="176"/>
      <c r="L3" s="176"/>
    </row>
    <row r="4" spans="2:12" ht="15">
      <c r="B4" s="287" t="s">
        <v>317</v>
      </c>
      <c r="C4" s="287"/>
      <c r="D4" s="287"/>
      <c r="E4" s="287"/>
      <c r="F4" s="287"/>
      <c r="G4" s="287"/>
      <c r="H4" s="287"/>
      <c r="I4" s="287"/>
      <c r="J4" s="287"/>
      <c r="K4" s="176"/>
      <c r="L4" s="176"/>
    </row>
    <row r="5" spans="2:12" ht="15">
      <c r="B5" s="287" t="s">
        <v>318</v>
      </c>
      <c r="C5" s="287"/>
      <c r="D5" s="287"/>
      <c r="E5" s="287"/>
      <c r="F5" s="287"/>
      <c r="G5" s="287"/>
      <c r="H5" s="287"/>
      <c r="I5" s="287"/>
      <c r="J5" s="287"/>
      <c r="K5" s="176"/>
      <c r="L5" s="176"/>
    </row>
    <row r="6" spans="2:12" ht="15">
      <c r="B6" s="287" t="s">
        <v>319</v>
      </c>
      <c r="C6" s="287"/>
      <c r="D6" s="287"/>
      <c r="E6" s="287"/>
      <c r="F6" s="287"/>
      <c r="G6" s="287"/>
      <c r="H6" s="287"/>
      <c r="I6" s="287"/>
      <c r="J6" s="287"/>
      <c r="K6" s="176"/>
      <c r="L6" s="176"/>
    </row>
    <row r="7" spans="2:12" ht="15.6" customHeight="1">
      <c r="B7" s="287" t="s">
        <v>320</v>
      </c>
      <c r="C7" s="287"/>
      <c r="D7" s="287"/>
      <c r="E7" s="287"/>
      <c r="F7" s="287"/>
      <c r="G7" s="287"/>
      <c r="H7" s="287"/>
      <c r="I7" s="287"/>
      <c r="J7" s="287"/>
      <c r="K7" s="176"/>
      <c r="L7" s="176"/>
    </row>
    <row r="8" spans="2:12" ht="15">
      <c r="B8" s="291" t="s">
        <v>321</v>
      </c>
      <c r="C8" s="291"/>
      <c r="D8" s="291"/>
      <c r="E8" s="291"/>
      <c r="F8" s="291"/>
      <c r="G8" s="291"/>
      <c r="H8" s="291"/>
      <c r="I8" s="291"/>
      <c r="J8" s="291"/>
      <c r="K8" s="176"/>
      <c r="L8" s="176"/>
    </row>
    <row r="9" spans="2:12" ht="15">
      <c r="B9" s="176"/>
      <c r="C9" s="176"/>
      <c r="D9" s="176"/>
      <c r="E9" s="176"/>
      <c r="F9" s="176"/>
      <c r="G9" s="176"/>
      <c r="H9" s="176"/>
      <c r="I9" s="176"/>
      <c r="J9" s="176"/>
      <c r="K9" s="176"/>
      <c r="L9" s="176"/>
    </row>
    <row r="10" spans="2:12" ht="22.5">
      <c r="B10" s="301" t="s">
        <v>322</v>
      </c>
      <c r="C10" s="301"/>
      <c r="D10" s="301"/>
      <c r="E10" s="301"/>
      <c r="F10" s="301"/>
      <c r="G10" s="301"/>
      <c r="H10" s="301"/>
      <c r="I10" s="301"/>
      <c r="J10" s="301"/>
      <c r="K10" s="176"/>
      <c r="L10" s="176"/>
    </row>
    <row r="11" spans="2:12" s="156" customFormat="1" ht="25.5" customHeight="1">
      <c r="B11" s="302" t="s">
        <v>323</v>
      </c>
      <c r="C11" s="302"/>
      <c r="D11" s="302"/>
      <c r="E11" s="302"/>
      <c r="F11" s="302"/>
      <c r="G11" s="302"/>
      <c r="H11" s="302"/>
      <c r="I11" s="302"/>
      <c r="J11" s="302"/>
    </row>
    <row r="12" spans="2:12" s="31" customFormat="1" ht="15">
      <c r="B12" s="303"/>
      <c r="C12" s="303"/>
      <c r="D12" s="303"/>
      <c r="E12" s="303"/>
      <c r="F12" s="303"/>
      <c r="G12" s="303"/>
      <c r="H12" s="303"/>
      <c r="I12" s="303"/>
      <c r="J12" s="303"/>
    </row>
    <row r="13" spans="2:12" s="31" customFormat="1" ht="18.95">
      <c r="B13" s="304" t="s">
        <v>324</v>
      </c>
      <c r="C13" s="304"/>
      <c r="D13" s="304"/>
      <c r="E13" s="304"/>
      <c r="F13" s="304"/>
      <c r="G13" s="304"/>
      <c r="H13" s="304"/>
      <c r="I13" s="304"/>
      <c r="J13" s="304"/>
    </row>
    <row r="14" spans="2:12" s="31" customFormat="1" ht="15">
      <c r="B14" s="132" t="s">
        <v>325</v>
      </c>
      <c r="C14" s="132" t="s">
        <v>326</v>
      </c>
      <c r="D14" s="176" t="s">
        <v>327</v>
      </c>
      <c r="E14" s="176" t="s">
        <v>328</v>
      </c>
      <c r="F14" s="133"/>
      <c r="G14" s="134"/>
    </row>
    <row r="15" spans="2:12" s="31" customFormat="1" ht="15">
      <c r="B15" s="176" t="s">
        <v>329</v>
      </c>
      <c r="C15" s="176" t="s">
        <v>330</v>
      </c>
      <c r="D15" s="176" t="s">
        <v>331</v>
      </c>
      <c r="E15" s="205">
        <f>SUMIF(Government_revenues_table[Government entity],Government_agencies[[#This Row],[Full name of agency]],Government_revenues_table[Revenue value])</f>
        <v>9101310075.9700012</v>
      </c>
      <c r="F15" s="134"/>
      <c r="G15" s="134"/>
    </row>
    <row r="16" spans="2:12" s="31" customFormat="1" ht="15">
      <c r="B16" s="31" t="s">
        <v>332</v>
      </c>
      <c r="C16" s="176" t="s">
        <v>330</v>
      </c>
      <c r="D16" s="176" t="s">
        <v>331</v>
      </c>
      <c r="E16" s="205">
        <f>SUMIF(Government_revenues_table[Government entity],Government_agencies[[#This Row],[Full name of agency]],Government_revenues_table[Revenue value])</f>
        <v>2223660855.5999999</v>
      </c>
      <c r="F16" s="134"/>
      <c r="G16" s="176"/>
      <c r="J16" s="133"/>
      <c r="K16" s="133"/>
      <c r="L16" s="133"/>
    </row>
    <row r="17" spans="2:12" s="31" customFormat="1" ht="15">
      <c r="B17" s="31" t="s">
        <v>333</v>
      </c>
      <c r="C17" s="176" t="s">
        <v>330</v>
      </c>
      <c r="D17" s="176" t="s">
        <v>331</v>
      </c>
      <c r="E17" s="205">
        <f>SUMIF(Government_revenues_table[Government entity],Government_agencies[[#This Row],[Full name of agency]],Government_revenues_table[Revenue value])</f>
        <v>14180288</v>
      </c>
      <c r="F17" s="134"/>
      <c r="G17" s="176"/>
      <c r="J17" s="134"/>
      <c r="K17" s="134"/>
      <c r="L17" s="134"/>
    </row>
    <row r="18" spans="2:12" s="31" customFormat="1" ht="15">
      <c r="C18" s="176"/>
      <c r="D18" s="135"/>
    </row>
    <row r="19" spans="2:12" s="31" customFormat="1" ht="18.95">
      <c r="B19" s="304" t="s">
        <v>334</v>
      </c>
      <c r="C19" s="304"/>
      <c r="D19" s="304"/>
      <c r="E19" s="304"/>
      <c r="F19" s="304"/>
      <c r="G19" s="304"/>
      <c r="H19" s="304"/>
      <c r="I19" s="304"/>
      <c r="J19" s="304"/>
    </row>
    <row r="20" spans="2:12" s="31" customFormat="1" ht="15">
      <c r="B20" s="305" t="s">
        <v>335</v>
      </c>
      <c r="C20" s="306"/>
      <c r="D20" s="307"/>
      <c r="E20" s="133"/>
    </row>
    <row r="21" spans="2:12" s="31" customFormat="1" ht="15">
      <c r="B21" s="137" t="s">
        <v>336</v>
      </c>
      <c r="C21" s="138" t="s">
        <v>337</v>
      </c>
      <c r="D21" s="139" t="s">
        <v>338</v>
      </c>
    </row>
    <row r="22" spans="2:12" s="31" customFormat="1" ht="15"/>
    <row r="23" spans="2:12" s="31" customFormat="1" ht="15">
      <c r="B23" s="132" t="s">
        <v>339</v>
      </c>
      <c r="C23" s="132" t="s">
        <v>340</v>
      </c>
      <c r="D23" s="176" t="s">
        <v>341</v>
      </c>
      <c r="E23" s="176" t="s">
        <v>342</v>
      </c>
      <c r="F23" s="176" t="s">
        <v>343</v>
      </c>
      <c r="G23" s="176" t="s">
        <v>344</v>
      </c>
      <c r="H23" s="176" t="s">
        <v>345</v>
      </c>
      <c r="I23" s="176" t="s">
        <v>346</v>
      </c>
    </row>
    <row r="24" spans="2:12" s="31" customFormat="1" ht="60">
      <c r="B24" s="176" t="s">
        <v>347</v>
      </c>
      <c r="C24" s="31" t="s">
        <v>348</v>
      </c>
      <c r="D24" s="213" t="s">
        <v>349</v>
      </c>
      <c r="E24" s="176" t="s">
        <v>350</v>
      </c>
      <c r="F24" s="176" t="s">
        <v>351</v>
      </c>
      <c r="G24" s="212" t="s">
        <v>352</v>
      </c>
      <c r="H24" s="136" t="s">
        <v>353</v>
      </c>
      <c r="I24" s="135">
        <f>SUMIF(Table10[Company],Companies[[#This Row],[Full company name]],Table10[Revenue value])</f>
        <v>-26150881</v>
      </c>
    </row>
    <row r="25" spans="2:12" s="31" customFormat="1" ht="15">
      <c r="B25" s="176" t="s">
        <v>354</v>
      </c>
      <c r="C25" s="176" t="s">
        <v>355</v>
      </c>
      <c r="D25" s="176" t="s">
        <v>356</v>
      </c>
      <c r="E25" s="176" t="s">
        <v>350</v>
      </c>
      <c r="F25" s="176" t="s">
        <v>351</v>
      </c>
      <c r="G25" s="211" t="s">
        <v>357</v>
      </c>
      <c r="H25" s="136"/>
      <c r="I25" s="135">
        <f>SUMIF(Table10[Company],Companies[[#This Row],[Full company name]],Table10[Revenue value])</f>
        <v>7047030700.9700003</v>
      </c>
    </row>
    <row r="26" spans="2:12" s="31" customFormat="1" ht="15">
      <c r="B26" s="176" t="s">
        <v>358</v>
      </c>
      <c r="C26" s="176" t="s">
        <v>348</v>
      </c>
      <c r="D26" s="176" t="s">
        <v>359</v>
      </c>
      <c r="E26" s="176" t="s">
        <v>350</v>
      </c>
      <c r="F26" s="176" t="s">
        <v>351</v>
      </c>
      <c r="G26" s="136" t="s">
        <v>360</v>
      </c>
      <c r="H26" s="136" t="s">
        <v>353</v>
      </c>
      <c r="I26" s="135">
        <f>SUMIF(Table10[Company],Companies[[#This Row],[Full company name]],Table10[Revenue value])</f>
        <v>82899914</v>
      </c>
    </row>
    <row r="27" spans="2:12" s="31" customFormat="1" ht="15">
      <c r="B27" s="31" t="s">
        <v>361</v>
      </c>
      <c r="C27" s="31" t="s">
        <v>348</v>
      </c>
      <c r="D27" s="176" t="s">
        <v>362</v>
      </c>
      <c r="E27" s="31" t="s">
        <v>363</v>
      </c>
      <c r="F27" s="31" t="s">
        <v>363</v>
      </c>
      <c r="G27" s="214" t="s">
        <v>364</v>
      </c>
      <c r="H27" s="136" t="s">
        <v>353</v>
      </c>
      <c r="I27" s="135">
        <f>SUMIF(Table10[Company],Companies[[#This Row],[Full company name]],Table10[Revenue value])</f>
        <v>3002541.6</v>
      </c>
    </row>
    <row r="28" spans="2:12" s="31" customFormat="1" ht="56.1">
      <c r="B28" s="176" t="s">
        <v>365</v>
      </c>
      <c r="C28" s="31" t="s">
        <v>348</v>
      </c>
      <c r="D28" s="176" t="s">
        <v>366</v>
      </c>
      <c r="E28" s="176" t="s">
        <v>350</v>
      </c>
      <c r="F28" s="176" t="s">
        <v>351</v>
      </c>
      <c r="G28" s="212" t="s">
        <v>367</v>
      </c>
      <c r="H28" s="136" t="s">
        <v>353</v>
      </c>
      <c r="I28" s="135">
        <f>SUMIF(Table10[Company],Companies[[#This Row],[Full company name]],Table10[Revenue value])</f>
        <v>0</v>
      </c>
    </row>
    <row r="29" spans="2:12" s="31" customFormat="1" ht="15">
      <c r="B29" s="176" t="s">
        <v>368</v>
      </c>
      <c r="C29" s="31" t="s">
        <v>348</v>
      </c>
      <c r="D29" s="176">
        <v>63699788</v>
      </c>
      <c r="E29" s="176" t="s">
        <v>350</v>
      </c>
      <c r="F29" s="176" t="s">
        <v>351</v>
      </c>
      <c r="G29" s="211" t="s">
        <v>369</v>
      </c>
      <c r="H29" s="136" t="s">
        <v>353</v>
      </c>
      <c r="I29" s="135">
        <f>SUMIF(Table10[Company],Companies[[#This Row],[Full company name]],Table10[Revenue value])</f>
        <v>218684</v>
      </c>
      <c r="L29" s="216">
        <f>Companies[[#This Row],[Payments to Governments Report]]-'[2]Bronbestand na recon'!$M$12</f>
        <v>-1159510615</v>
      </c>
    </row>
    <row r="30" spans="2:12" s="31" customFormat="1" ht="42">
      <c r="B30" s="176" t="s">
        <v>370</v>
      </c>
      <c r="C30" s="31" t="s">
        <v>348</v>
      </c>
      <c r="D30" s="213" t="s">
        <v>371</v>
      </c>
      <c r="E30" s="176" t="s">
        <v>350</v>
      </c>
      <c r="F30" s="176" t="s">
        <v>351</v>
      </c>
      <c r="G30" s="212" t="s">
        <v>372</v>
      </c>
      <c r="H30" s="136" t="s">
        <v>353</v>
      </c>
      <c r="I30" s="135">
        <f>SUMIF(Table10[Company],Companies[[#This Row],[Full company name]],Table10[Revenue value])</f>
        <v>34547948</v>
      </c>
    </row>
    <row r="31" spans="2:12" s="31" customFormat="1" ht="15">
      <c r="B31" s="176" t="s">
        <v>373</v>
      </c>
      <c r="C31" s="31" t="s">
        <v>348</v>
      </c>
      <c r="D31" s="176" t="s">
        <v>374</v>
      </c>
      <c r="E31" s="176" t="s">
        <v>350</v>
      </c>
      <c r="F31" s="176" t="s">
        <v>351</v>
      </c>
      <c r="G31" s="212" t="s">
        <v>375</v>
      </c>
      <c r="H31" s="136" t="s">
        <v>353</v>
      </c>
      <c r="I31" s="135">
        <f>SUMIF(Table10[Company],Companies[[#This Row],[Full company name]],Table10[Revenue value])</f>
        <v>3676056965</v>
      </c>
    </row>
    <row r="32" spans="2:12" s="31" customFormat="1" ht="15">
      <c r="B32" s="31" t="s">
        <v>376</v>
      </c>
      <c r="C32" s="31" t="s">
        <v>348</v>
      </c>
      <c r="D32" s="176" t="s">
        <v>377</v>
      </c>
      <c r="E32" s="31" t="s">
        <v>363</v>
      </c>
      <c r="F32" s="31" t="s">
        <v>363</v>
      </c>
      <c r="G32" s="214" t="s">
        <v>378</v>
      </c>
      <c r="H32" s="136" t="s">
        <v>353</v>
      </c>
      <c r="I32" s="135">
        <f>SUMIF(Table10[Company],Companies[[#This Row],[Full company name]],Table10[Revenue value])</f>
        <v>1094565</v>
      </c>
    </row>
    <row r="33" spans="2:10" s="31" customFormat="1" ht="27.75" customHeight="1">
      <c r="B33" s="176" t="s">
        <v>379</v>
      </c>
      <c r="C33" s="31" t="s">
        <v>348</v>
      </c>
      <c r="D33" s="213" t="s">
        <v>380</v>
      </c>
      <c r="E33" s="176" t="s">
        <v>350</v>
      </c>
      <c r="F33" s="176" t="s">
        <v>351</v>
      </c>
      <c r="G33" s="212" t="s">
        <v>381</v>
      </c>
      <c r="H33" s="136" t="s">
        <v>353</v>
      </c>
      <c r="I33" s="135">
        <f>SUMIF(Table10[Company],Companies[[#This Row],[Full company name]],Table10[Revenue value])</f>
        <v>39786443.000000007</v>
      </c>
    </row>
    <row r="34" spans="2:10" s="31" customFormat="1" ht="42">
      <c r="B34" s="176" t="s">
        <v>382</v>
      </c>
      <c r="C34" s="31" t="s">
        <v>348</v>
      </c>
      <c r="D34" s="176" t="s">
        <v>383</v>
      </c>
      <c r="E34" s="176" t="s">
        <v>350</v>
      </c>
      <c r="F34" s="176" t="s">
        <v>351</v>
      </c>
      <c r="G34" s="212" t="s">
        <v>384</v>
      </c>
      <c r="H34" s="136" t="s">
        <v>353</v>
      </c>
      <c r="I34" s="135">
        <f>SUMIF(Table10[Company],Companies[[#This Row],[Full company name]],Table10[Revenue value])</f>
        <v>3730426</v>
      </c>
    </row>
    <row r="35" spans="2:10" s="31" customFormat="1" ht="15">
      <c r="B35" s="176" t="s">
        <v>385</v>
      </c>
      <c r="C35" s="176" t="s">
        <v>348</v>
      </c>
      <c r="D35" s="176"/>
      <c r="E35" s="176" t="s">
        <v>386</v>
      </c>
      <c r="F35" s="176" t="s">
        <v>351</v>
      </c>
      <c r="G35" s="136" t="s">
        <v>360</v>
      </c>
      <c r="H35" s="136" t="s">
        <v>353</v>
      </c>
      <c r="I35" s="135">
        <f>SUMIF(Table10[Company],Companies[[#This Row],[Full company name]],Table10[Revenue value])</f>
        <v>23428443</v>
      </c>
    </row>
    <row r="36" spans="2:10" s="31" customFormat="1" ht="15">
      <c r="B36" s="176" t="s">
        <v>387</v>
      </c>
      <c r="C36" s="31" t="s">
        <v>348</v>
      </c>
      <c r="D36" s="176" t="s">
        <v>388</v>
      </c>
      <c r="E36" s="176" t="s">
        <v>350</v>
      </c>
      <c r="F36" s="176" t="s">
        <v>351</v>
      </c>
      <c r="G36" s="212" t="s">
        <v>389</v>
      </c>
      <c r="H36" s="136" t="s">
        <v>353</v>
      </c>
      <c r="I36" s="135">
        <f>SUMIF(Table10[Company],Companies[[#This Row],[Full company name]],Table10[Revenue value])</f>
        <v>9922786</v>
      </c>
    </row>
    <row r="37" spans="2:10" s="31" customFormat="1" ht="90">
      <c r="B37" s="176" t="s">
        <v>390</v>
      </c>
      <c r="C37" s="31" t="s">
        <v>348</v>
      </c>
      <c r="D37" s="213" t="s">
        <v>391</v>
      </c>
      <c r="E37" s="176" t="s">
        <v>350</v>
      </c>
      <c r="F37" s="176" t="s">
        <v>351</v>
      </c>
      <c r="G37" s="212" t="s">
        <v>392</v>
      </c>
      <c r="H37" s="136" t="s">
        <v>353</v>
      </c>
      <c r="I37" s="135">
        <f>SUMIF(Table10[Company],Companies[[#This Row],[Full company name]],Table10[Revenue value])</f>
        <v>5056335</v>
      </c>
    </row>
    <row r="38" spans="2:10" s="31" customFormat="1" ht="60">
      <c r="B38" s="176" t="s">
        <v>393</v>
      </c>
      <c r="C38" s="31" t="s">
        <v>348</v>
      </c>
      <c r="D38" s="213" t="s">
        <v>394</v>
      </c>
      <c r="E38" s="176" t="s">
        <v>350</v>
      </c>
      <c r="F38" s="176" t="s">
        <v>351</v>
      </c>
      <c r="G38" s="212" t="s">
        <v>395</v>
      </c>
      <c r="H38" s="136" t="s">
        <v>353</v>
      </c>
      <c r="I38" s="135">
        <f>SUMIF(Table10[Company],Companies[[#This Row],[Full company name]],Table10[Revenue value])</f>
        <v>30761074</v>
      </c>
    </row>
    <row r="39" spans="2:10" s="31" customFormat="1" ht="15">
      <c r="B39" s="176" t="s">
        <v>396</v>
      </c>
      <c r="C39" s="31" t="s">
        <v>348</v>
      </c>
      <c r="D39" s="176">
        <v>30108055</v>
      </c>
      <c r="E39" s="176" t="s">
        <v>350</v>
      </c>
      <c r="F39" s="176" t="s">
        <v>351</v>
      </c>
      <c r="G39" s="212" t="s">
        <v>397</v>
      </c>
      <c r="H39" s="136" t="s">
        <v>353</v>
      </c>
      <c r="I39" s="135">
        <f>SUMIF(Table10[Company],Companies[[#This Row],[Full company name]],Table10[Revenue value])</f>
        <v>39424224</v>
      </c>
    </row>
    <row r="40" spans="2:10" s="31" customFormat="1" ht="42">
      <c r="B40" s="176" t="s">
        <v>398</v>
      </c>
      <c r="C40" s="31" t="s">
        <v>348</v>
      </c>
      <c r="D40" s="213" t="s">
        <v>399</v>
      </c>
      <c r="E40" s="176" t="s">
        <v>350</v>
      </c>
      <c r="F40" s="176" t="s">
        <v>351</v>
      </c>
      <c r="G40" s="212" t="s">
        <v>400</v>
      </c>
      <c r="H40" s="136" t="s">
        <v>353</v>
      </c>
      <c r="I40" s="135">
        <f>SUMIF(Table10[Company],Companies[[#This Row],[Full company name]],Table10[Revenue value])</f>
        <v>53142</v>
      </c>
    </row>
    <row r="41" spans="2:10" s="31" customFormat="1" ht="60">
      <c r="B41" s="176" t="s">
        <v>401</v>
      </c>
      <c r="C41" s="31" t="s">
        <v>348</v>
      </c>
      <c r="D41" s="213" t="s">
        <v>402</v>
      </c>
      <c r="E41" s="176" t="s">
        <v>350</v>
      </c>
      <c r="F41" s="176" t="s">
        <v>351</v>
      </c>
      <c r="G41" s="212" t="s">
        <v>403</v>
      </c>
      <c r="H41" s="136" t="s">
        <v>353</v>
      </c>
      <c r="I41" s="135">
        <f>SUMIF(Table10[Company],Companies[[#This Row],[Full company name]],Table10[Revenue value])</f>
        <v>9813056</v>
      </c>
    </row>
    <row r="42" spans="2:10" s="31" customFormat="1" ht="45">
      <c r="B42" s="176" t="s">
        <v>404</v>
      </c>
      <c r="C42" s="31" t="s">
        <v>348</v>
      </c>
      <c r="D42" s="213" t="s">
        <v>405</v>
      </c>
      <c r="E42" s="176" t="s">
        <v>350</v>
      </c>
      <c r="F42" s="176" t="s">
        <v>351</v>
      </c>
      <c r="G42" s="212" t="s">
        <v>406</v>
      </c>
      <c r="H42" s="136" t="s">
        <v>353</v>
      </c>
      <c r="I42" s="135">
        <f>SUMIF(Table10[Company],Companies[[#This Row],[Full company name]],Table10[Revenue value])</f>
        <v>272846902</v>
      </c>
    </row>
    <row r="43" spans="2:10" s="31" customFormat="1" ht="69.95">
      <c r="B43" s="176" t="s">
        <v>407</v>
      </c>
      <c r="C43" s="31" t="s">
        <v>348</v>
      </c>
      <c r="D43" s="213" t="s">
        <v>408</v>
      </c>
      <c r="E43" s="176" t="s">
        <v>350</v>
      </c>
      <c r="F43" s="176" t="s">
        <v>351</v>
      </c>
      <c r="G43" s="212" t="s">
        <v>409</v>
      </c>
      <c r="H43" s="136" t="s">
        <v>353</v>
      </c>
      <c r="I43" s="135">
        <f>SUMIF(Table10[Company],Companies[[#This Row],[Full company name]],Table10[Revenue value])</f>
        <v>72940231</v>
      </c>
    </row>
    <row r="44" spans="2:10" s="31" customFormat="1" ht="27.95">
      <c r="B44" s="176" t="s">
        <v>410</v>
      </c>
      <c r="C44" s="31" t="s">
        <v>348</v>
      </c>
      <c r="D44" s="176" t="s">
        <v>411</v>
      </c>
      <c r="E44" s="176" t="s">
        <v>350</v>
      </c>
      <c r="F44" s="176" t="s">
        <v>351</v>
      </c>
      <c r="G44" s="212" t="s">
        <v>412</v>
      </c>
      <c r="H44" s="136" t="s">
        <v>353</v>
      </c>
      <c r="I44" s="135">
        <f>SUMIF(Table10[Company],Companies[[#This Row],[Full company name]],Table10[Revenue value])</f>
        <v>-962280</v>
      </c>
    </row>
    <row r="45" spans="2:10" s="31" customFormat="1" ht="15">
      <c r="C45" s="176"/>
      <c r="F45" s="136"/>
      <c r="G45" s="136"/>
    </row>
    <row r="46" spans="2:10" s="31" customFormat="1" ht="18.95">
      <c r="B46" s="304" t="s">
        <v>413</v>
      </c>
      <c r="C46" s="304"/>
      <c r="D46" s="304"/>
      <c r="E46" s="304"/>
      <c r="F46" s="304"/>
      <c r="G46" s="304"/>
      <c r="H46" s="304"/>
      <c r="I46" s="304"/>
      <c r="J46" s="304"/>
    </row>
    <row r="47" spans="2:10" s="31" customFormat="1" ht="15">
      <c r="B47" s="132" t="s">
        <v>414</v>
      </c>
      <c r="C47" s="206" t="s">
        <v>415</v>
      </c>
      <c r="D47" s="206" t="s">
        <v>416</v>
      </c>
      <c r="E47" s="206" t="s">
        <v>417</v>
      </c>
      <c r="F47" s="176" t="s">
        <v>418</v>
      </c>
      <c r="G47" s="176" t="s">
        <v>419</v>
      </c>
      <c r="H47" s="176" t="s">
        <v>420</v>
      </c>
      <c r="I47" s="176" t="s">
        <v>421</v>
      </c>
      <c r="J47" s="176" t="s">
        <v>422</v>
      </c>
    </row>
    <row r="48" spans="2:10" s="31" customFormat="1" ht="15">
      <c r="B48" s="132" t="s">
        <v>423</v>
      </c>
      <c r="C48" s="206"/>
      <c r="D48" s="176" t="s">
        <v>347</v>
      </c>
      <c r="F48" s="176" t="s">
        <v>113</v>
      </c>
      <c r="G48" s="176"/>
      <c r="H48" s="176"/>
    </row>
    <row r="49" spans="2:8" s="31" customFormat="1" ht="15">
      <c r="B49" s="132" t="s">
        <v>424</v>
      </c>
      <c r="C49" s="206"/>
      <c r="D49" s="176" t="s">
        <v>347</v>
      </c>
      <c r="F49" s="176" t="s">
        <v>113</v>
      </c>
      <c r="G49" s="176"/>
      <c r="H49" s="176"/>
    </row>
    <row r="50" spans="2:8" s="31" customFormat="1" ht="15">
      <c r="B50" s="132" t="s">
        <v>425</v>
      </c>
      <c r="C50" s="206"/>
      <c r="D50" s="176" t="s">
        <v>347</v>
      </c>
      <c r="F50" s="176" t="s">
        <v>113</v>
      </c>
      <c r="G50" s="176"/>
      <c r="H50" s="176"/>
    </row>
    <row r="51" spans="2:8" s="31" customFormat="1" ht="15">
      <c r="B51" s="132" t="s">
        <v>426</v>
      </c>
      <c r="C51" s="206"/>
      <c r="D51" s="176" t="s">
        <v>347</v>
      </c>
      <c r="F51" s="176" t="s">
        <v>113</v>
      </c>
      <c r="G51" s="176"/>
      <c r="H51" s="176"/>
    </row>
    <row r="52" spans="2:8" s="31" customFormat="1" ht="15">
      <c r="B52" s="132" t="s">
        <v>427</v>
      </c>
      <c r="C52" s="206"/>
      <c r="D52" s="176" t="s">
        <v>347</v>
      </c>
      <c r="F52" s="176" t="s">
        <v>113</v>
      </c>
      <c r="G52" s="176"/>
      <c r="H52" s="176"/>
    </row>
    <row r="53" spans="2:8" s="31" customFormat="1" ht="15">
      <c r="B53" s="132" t="s">
        <v>428</v>
      </c>
      <c r="C53" s="206"/>
      <c r="D53" s="176" t="s">
        <v>368</v>
      </c>
      <c r="F53" s="176" t="s">
        <v>113</v>
      </c>
      <c r="G53" s="176"/>
      <c r="H53" s="176"/>
    </row>
    <row r="54" spans="2:8" s="31" customFormat="1" ht="15">
      <c r="B54" s="132" t="s">
        <v>429</v>
      </c>
      <c r="C54" s="206"/>
      <c r="D54" s="176" t="s">
        <v>368</v>
      </c>
      <c r="F54" s="176" t="s">
        <v>113</v>
      </c>
      <c r="G54" s="176"/>
      <c r="H54" s="176"/>
    </row>
    <row r="55" spans="2:8" s="31" customFormat="1" ht="15">
      <c r="B55" s="132" t="s">
        <v>430</v>
      </c>
      <c r="C55" s="206"/>
      <c r="D55" s="176" t="s">
        <v>370</v>
      </c>
      <c r="F55" s="176" t="s">
        <v>113</v>
      </c>
      <c r="G55" s="176"/>
      <c r="H55" s="176"/>
    </row>
    <row r="56" spans="2:8" s="31" customFormat="1" ht="15">
      <c r="B56" s="132" t="s">
        <v>431</v>
      </c>
      <c r="C56" s="206"/>
      <c r="D56" s="176" t="s">
        <v>370</v>
      </c>
      <c r="F56" s="176" t="s">
        <v>113</v>
      </c>
      <c r="G56" s="176"/>
      <c r="H56" s="176"/>
    </row>
    <row r="57" spans="2:8" s="31" customFormat="1" ht="15">
      <c r="B57" s="132" t="s">
        <v>432</v>
      </c>
      <c r="C57" s="206"/>
      <c r="D57" s="176" t="s">
        <v>370</v>
      </c>
      <c r="F57" s="176" t="s">
        <v>113</v>
      </c>
      <c r="G57" s="176"/>
      <c r="H57" s="176"/>
    </row>
    <row r="58" spans="2:8" s="31" customFormat="1" ht="15">
      <c r="B58" s="132" t="s">
        <v>433</v>
      </c>
      <c r="C58" s="206"/>
      <c r="D58" s="176" t="s">
        <v>370</v>
      </c>
      <c r="F58" s="176" t="s">
        <v>113</v>
      </c>
      <c r="G58" s="176"/>
      <c r="H58" s="176"/>
    </row>
    <row r="59" spans="2:8" s="31" customFormat="1" ht="15">
      <c r="B59" s="132" t="s">
        <v>434</v>
      </c>
      <c r="C59" s="206"/>
      <c r="D59" s="176" t="s">
        <v>370</v>
      </c>
      <c r="F59" s="176" t="s">
        <v>113</v>
      </c>
      <c r="G59" s="176"/>
      <c r="H59" s="176"/>
    </row>
    <row r="60" spans="2:8" s="31" customFormat="1" ht="15">
      <c r="B60" s="132" t="s">
        <v>435</v>
      </c>
      <c r="C60" s="206"/>
      <c r="D60" s="176" t="s">
        <v>370</v>
      </c>
      <c r="F60" s="176" t="s">
        <v>113</v>
      </c>
      <c r="G60" s="176"/>
      <c r="H60" s="176"/>
    </row>
    <row r="61" spans="2:8" s="31" customFormat="1" ht="15">
      <c r="B61" s="132" t="s">
        <v>436</v>
      </c>
      <c r="C61" s="206"/>
      <c r="D61" s="176" t="s">
        <v>370</v>
      </c>
      <c r="F61" s="176" t="s">
        <v>113</v>
      </c>
      <c r="G61" s="176"/>
      <c r="H61" s="176"/>
    </row>
    <row r="62" spans="2:8" s="31" customFormat="1" ht="15">
      <c r="B62" s="132" t="s">
        <v>437</v>
      </c>
      <c r="C62" s="206"/>
      <c r="D62" s="176" t="s">
        <v>370</v>
      </c>
      <c r="F62" s="176" t="s">
        <v>113</v>
      </c>
      <c r="G62" s="176"/>
      <c r="H62" s="176"/>
    </row>
    <row r="63" spans="2:8" s="31" customFormat="1" ht="15">
      <c r="B63" s="132" t="s">
        <v>438</v>
      </c>
      <c r="C63" s="206"/>
      <c r="D63" s="176" t="s">
        <v>370</v>
      </c>
      <c r="F63" s="176" t="s">
        <v>113</v>
      </c>
      <c r="G63" s="176"/>
      <c r="H63" s="176"/>
    </row>
    <row r="64" spans="2:8" s="31" customFormat="1" ht="15">
      <c r="B64" s="132" t="s">
        <v>439</v>
      </c>
      <c r="C64" s="206"/>
      <c r="D64" s="176" t="s">
        <v>373</v>
      </c>
      <c r="F64" s="176" t="s">
        <v>113</v>
      </c>
      <c r="G64" s="176"/>
      <c r="H64" s="176"/>
    </row>
    <row r="65" spans="2:8" s="31" customFormat="1" ht="15">
      <c r="B65" s="132" t="s">
        <v>440</v>
      </c>
      <c r="C65" s="206"/>
      <c r="D65" s="176" t="s">
        <v>373</v>
      </c>
      <c r="F65" s="176" t="s">
        <v>113</v>
      </c>
      <c r="G65" s="176"/>
      <c r="H65" s="176"/>
    </row>
    <row r="66" spans="2:8" s="31" customFormat="1" ht="15">
      <c r="B66" s="132" t="s">
        <v>441</v>
      </c>
      <c r="C66" s="206"/>
      <c r="D66" s="176" t="s">
        <v>373</v>
      </c>
      <c r="F66" s="176" t="s">
        <v>113</v>
      </c>
      <c r="G66" s="176"/>
      <c r="H66" s="176"/>
    </row>
    <row r="67" spans="2:8" s="31" customFormat="1" ht="15">
      <c r="B67" s="132" t="s">
        <v>442</v>
      </c>
      <c r="C67" s="206"/>
      <c r="D67" s="176" t="s">
        <v>373</v>
      </c>
      <c r="F67" s="176" t="s">
        <v>113</v>
      </c>
      <c r="G67" s="176"/>
      <c r="H67" s="176"/>
    </row>
    <row r="68" spans="2:8" s="31" customFormat="1" ht="15">
      <c r="B68" s="132" t="s">
        <v>443</v>
      </c>
      <c r="C68" s="206"/>
      <c r="D68" s="176" t="s">
        <v>373</v>
      </c>
      <c r="F68" s="176" t="s">
        <v>113</v>
      </c>
      <c r="G68" s="176"/>
      <c r="H68" s="176"/>
    </row>
    <row r="69" spans="2:8" s="31" customFormat="1" ht="15">
      <c r="B69" s="132" t="s">
        <v>444</v>
      </c>
      <c r="C69" s="206"/>
      <c r="D69" s="176" t="s">
        <v>373</v>
      </c>
      <c r="F69" s="176" t="s">
        <v>113</v>
      </c>
      <c r="G69" s="176"/>
      <c r="H69" s="176"/>
    </row>
    <row r="70" spans="2:8" s="31" customFormat="1" ht="15">
      <c r="B70" s="132" t="s">
        <v>445</v>
      </c>
      <c r="C70" s="206"/>
      <c r="D70" s="176" t="s">
        <v>373</v>
      </c>
      <c r="F70" s="176" t="s">
        <v>113</v>
      </c>
      <c r="G70" s="176"/>
      <c r="H70" s="176"/>
    </row>
    <row r="71" spans="2:8" s="31" customFormat="1" ht="15">
      <c r="B71" s="132" t="s">
        <v>446</v>
      </c>
      <c r="C71" s="206"/>
      <c r="D71" s="176" t="s">
        <v>373</v>
      </c>
      <c r="F71" s="176" t="s">
        <v>113</v>
      </c>
      <c r="G71" s="176"/>
      <c r="H71" s="176"/>
    </row>
    <row r="72" spans="2:8" s="31" customFormat="1" ht="15">
      <c r="B72" s="132" t="s">
        <v>447</v>
      </c>
      <c r="C72" s="206"/>
      <c r="D72" s="176" t="s">
        <v>373</v>
      </c>
      <c r="F72" s="176" t="s">
        <v>113</v>
      </c>
      <c r="G72" s="176"/>
      <c r="H72" s="176"/>
    </row>
    <row r="73" spans="2:8" s="31" customFormat="1" ht="15">
      <c r="B73" s="132" t="s">
        <v>448</v>
      </c>
      <c r="C73" s="206"/>
      <c r="D73" s="176" t="s">
        <v>373</v>
      </c>
      <c r="F73" s="176" t="s">
        <v>113</v>
      </c>
      <c r="G73" s="176"/>
      <c r="H73" s="176"/>
    </row>
    <row r="74" spans="2:8" s="31" customFormat="1" ht="15">
      <c r="B74" s="132" t="s">
        <v>449</v>
      </c>
      <c r="C74" s="206"/>
      <c r="D74" s="176" t="s">
        <v>373</v>
      </c>
      <c r="F74" s="176" t="s">
        <v>113</v>
      </c>
      <c r="G74" s="176"/>
      <c r="H74" s="176"/>
    </row>
    <row r="75" spans="2:8" s="31" customFormat="1" ht="15">
      <c r="B75" s="132" t="s">
        <v>450</v>
      </c>
      <c r="C75" s="206"/>
      <c r="D75" s="176" t="s">
        <v>373</v>
      </c>
      <c r="F75" s="176" t="s">
        <v>113</v>
      </c>
      <c r="G75" s="176"/>
      <c r="H75" s="176"/>
    </row>
    <row r="76" spans="2:8" s="31" customFormat="1" ht="15">
      <c r="B76" s="132" t="s">
        <v>451</v>
      </c>
      <c r="C76" s="206"/>
      <c r="D76" s="176" t="s">
        <v>373</v>
      </c>
      <c r="F76" s="176" t="s">
        <v>113</v>
      </c>
      <c r="G76" s="176"/>
      <c r="H76" s="176"/>
    </row>
    <row r="77" spans="2:8" s="31" customFormat="1" ht="15">
      <c r="B77" s="132" t="s">
        <v>452</v>
      </c>
      <c r="C77" s="206"/>
      <c r="D77" s="176" t="s">
        <v>373</v>
      </c>
      <c r="F77" s="176" t="s">
        <v>113</v>
      </c>
      <c r="G77" s="176"/>
      <c r="H77" s="176"/>
    </row>
    <row r="78" spans="2:8" s="31" customFormat="1" ht="15">
      <c r="B78" s="132" t="s">
        <v>453</v>
      </c>
      <c r="C78" s="206"/>
      <c r="D78" s="176" t="s">
        <v>373</v>
      </c>
      <c r="F78" s="176" t="s">
        <v>113</v>
      </c>
      <c r="G78" s="176"/>
      <c r="H78" s="176"/>
    </row>
    <row r="79" spans="2:8" s="31" customFormat="1" ht="15">
      <c r="B79" s="132" t="s">
        <v>454</v>
      </c>
      <c r="C79" s="206"/>
      <c r="D79" s="176" t="s">
        <v>373</v>
      </c>
      <c r="F79" s="176" t="s">
        <v>113</v>
      </c>
      <c r="G79" s="176"/>
      <c r="H79" s="176"/>
    </row>
    <row r="80" spans="2:8" s="31" customFormat="1" ht="15">
      <c r="B80" s="132" t="s">
        <v>455</v>
      </c>
      <c r="C80" s="206"/>
      <c r="D80" s="176" t="s">
        <v>373</v>
      </c>
      <c r="F80" s="176" t="s">
        <v>113</v>
      </c>
      <c r="G80" s="176"/>
      <c r="H80" s="176"/>
    </row>
    <row r="81" spans="2:8" s="31" customFormat="1" ht="15">
      <c r="B81" s="132" t="s">
        <v>456</v>
      </c>
      <c r="C81" s="206"/>
      <c r="D81" s="176" t="s">
        <v>373</v>
      </c>
      <c r="F81" s="176" t="s">
        <v>113</v>
      </c>
      <c r="G81" s="176"/>
      <c r="H81" s="176"/>
    </row>
    <row r="82" spans="2:8" s="31" customFormat="1" ht="15">
      <c r="B82" s="132" t="s">
        <v>457</v>
      </c>
      <c r="C82" s="206"/>
      <c r="D82" s="176" t="s">
        <v>373</v>
      </c>
      <c r="F82" s="176" t="s">
        <v>113</v>
      </c>
      <c r="G82" s="176"/>
      <c r="H82" s="176"/>
    </row>
    <row r="83" spans="2:8" s="31" customFormat="1" ht="15">
      <c r="B83" s="132" t="s">
        <v>458</v>
      </c>
      <c r="C83" s="206"/>
      <c r="D83" s="176" t="s">
        <v>373</v>
      </c>
      <c r="F83" s="176" t="s">
        <v>113</v>
      </c>
      <c r="G83" s="176"/>
      <c r="H83" s="176"/>
    </row>
    <row r="84" spans="2:8" s="31" customFormat="1" ht="15">
      <c r="B84" s="132" t="s">
        <v>459</v>
      </c>
      <c r="C84" s="206"/>
      <c r="D84" s="176" t="s">
        <v>373</v>
      </c>
      <c r="F84" s="176" t="s">
        <v>113</v>
      </c>
      <c r="G84" s="176"/>
      <c r="H84" s="176"/>
    </row>
    <row r="85" spans="2:8" s="31" customFormat="1" ht="15">
      <c r="B85" s="132" t="s">
        <v>460</v>
      </c>
      <c r="C85" s="206"/>
      <c r="D85" s="176" t="s">
        <v>373</v>
      </c>
      <c r="F85" s="176" t="s">
        <v>113</v>
      </c>
      <c r="G85" s="176"/>
      <c r="H85" s="176"/>
    </row>
    <row r="86" spans="2:8" s="31" customFormat="1" ht="15">
      <c r="B86" s="132" t="s">
        <v>461</v>
      </c>
      <c r="C86" s="206"/>
      <c r="D86" s="176" t="s">
        <v>373</v>
      </c>
      <c r="F86" s="176" t="s">
        <v>113</v>
      </c>
      <c r="G86" s="176"/>
      <c r="H86" s="176"/>
    </row>
    <row r="87" spans="2:8" s="31" customFormat="1" ht="15">
      <c r="B87" s="132" t="s">
        <v>462</v>
      </c>
      <c r="C87" s="206"/>
      <c r="D87" s="176" t="s">
        <v>373</v>
      </c>
      <c r="F87" s="176" t="s">
        <v>113</v>
      </c>
      <c r="G87" s="176"/>
      <c r="H87" s="176"/>
    </row>
    <row r="88" spans="2:8" s="31" customFormat="1" ht="15">
      <c r="B88" s="132" t="s">
        <v>463</v>
      </c>
      <c r="C88" s="206"/>
      <c r="D88" s="176" t="s">
        <v>373</v>
      </c>
      <c r="F88" s="176" t="s">
        <v>113</v>
      </c>
      <c r="G88" s="176"/>
      <c r="H88" s="176"/>
    </row>
    <row r="89" spans="2:8" s="31" customFormat="1" ht="15">
      <c r="B89" s="132" t="s">
        <v>464</v>
      </c>
      <c r="C89" s="206"/>
      <c r="D89" s="176" t="s">
        <v>373</v>
      </c>
      <c r="F89" s="176" t="s">
        <v>113</v>
      </c>
      <c r="G89" s="176"/>
      <c r="H89" s="176"/>
    </row>
    <row r="90" spans="2:8" s="31" customFormat="1" ht="15">
      <c r="B90" s="132" t="s">
        <v>447</v>
      </c>
      <c r="C90" s="206"/>
      <c r="D90" s="176" t="s">
        <v>373</v>
      </c>
      <c r="F90" s="176" t="s">
        <v>113</v>
      </c>
      <c r="G90" s="176"/>
      <c r="H90" s="176"/>
    </row>
    <row r="91" spans="2:8" s="31" customFormat="1" ht="15">
      <c r="B91" s="132" t="s">
        <v>465</v>
      </c>
      <c r="C91" s="206"/>
      <c r="D91" s="176" t="s">
        <v>373</v>
      </c>
      <c r="F91" s="176" t="s">
        <v>113</v>
      </c>
      <c r="G91" s="176"/>
      <c r="H91" s="176"/>
    </row>
    <row r="92" spans="2:8" s="31" customFormat="1" ht="15">
      <c r="B92" s="132" t="s">
        <v>466</v>
      </c>
      <c r="C92" s="206"/>
      <c r="D92" s="176" t="s">
        <v>379</v>
      </c>
      <c r="F92" s="176" t="s">
        <v>113</v>
      </c>
      <c r="G92" s="176"/>
      <c r="H92" s="176"/>
    </row>
    <row r="93" spans="2:8" s="31" customFormat="1" ht="15">
      <c r="B93" s="132" t="s">
        <v>467</v>
      </c>
      <c r="C93" s="206"/>
      <c r="D93" s="176" t="s">
        <v>379</v>
      </c>
      <c r="F93" s="176" t="s">
        <v>113</v>
      </c>
      <c r="G93" s="176"/>
      <c r="H93" s="176"/>
    </row>
    <row r="94" spans="2:8" s="31" customFormat="1" ht="15">
      <c r="B94" s="132" t="s">
        <v>468</v>
      </c>
      <c r="C94" s="206"/>
      <c r="D94" s="176" t="s">
        <v>379</v>
      </c>
      <c r="F94" s="176" t="s">
        <v>113</v>
      </c>
      <c r="G94" s="176"/>
      <c r="H94" s="176"/>
    </row>
    <row r="95" spans="2:8" s="31" customFormat="1" ht="15">
      <c r="B95" s="132" t="s">
        <v>469</v>
      </c>
      <c r="C95" s="206"/>
      <c r="D95" s="176" t="s">
        <v>379</v>
      </c>
      <c r="F95" s="176" t="s">
        <v>113</v>
      </c>
      <c r="G95" s="176"/>
      <c r="H95" s="176"/>
    </row>
    <row r="96" spans="2:8" s="31" customFormat="1" ht="15">
      <c r="B96" s="132" t="s">
        <v>470</v>
      </c>
      <c r="C96" s="206"/>
      <c r="D96" s="176" t="s">
        <v>379</v>
      </c>
      <c r="F96" s="176" t="s">
        <v>113</v>
      </c>
      <c r="G96" s="176"/>
      <c r="H96" s="176"/>
    </row>
    <row r="97" spans="2:8" s="31" customFormat="1" ht="15">
      <c r="B97" s="132" t="s">
        <v>471</v>
      </c>
      <c r="C97" s="206"/>
      <c r="D97" s="176" t="s">
        <v>379</v>
      </c>
      <c r="F97" s="176" t="s">
        <v>113</v>
      </c>
      <c r="G97" s="176"/>
      <c r="H97" s="176"/>
    </row>
    <row r="98" spans="2:8" s="31" customFormat="1" ht="15">
      <c r="B98" s="132" t="s">
        <v>472</v>
      </c>
      <c r="C98" s="206"/>
      <c r="D98" s="176" t="s">
        <v>379</v>
      </c>
      <c r="F98" s="176" t="s">
        <v>113</v>
      </c>
      <c r="G98" s="176"/>
      <c r="H98" s="176"/>
    </row>
    <row r="99" spans="2:8" s="31" customFormat="1" ht="15">
      <c r="B99" s="132" t="s">
        <v>473</v>
      </c>
      <c r="C99" s="206"/>
      <c r="D99" s="176" t="s">
        <v>379</v>
      </c>
      <c r="F99" s="176" t="s">
        <v>113</v>
      </c>
      <c r="G99" s="176"/>
      <c r="H99" s="176"/>
    </row>
    <row r="100" spans="2:8" s="31" customFormat="1" ht="15">
      <c r="B100" s="132" t="s">
        <v>474</v>
      </c>
      <c r="C100" s="206"/>
      <c r="D100" s="176" t="s">
        <v>379</v>
      </c>
      <c r="F100" s="176" t="s">
        <v>113</v>
      </c>
      <c r="G100" s="176"/>
      <c r="H100" s="176"/>
    </row>
    <row r="101" spans="2:8" s="31" customFormat="1" ht="15">
      <c r="B101" s="132" t="s">
        <v>475</v>
      </c>
      <c r="C101" s="206"/>
      <c r="D101" s="176" t="s">
        <v>379</v>
      </c>
      <c r="F101" s="176" t="s">
        <v>113</v>
      </c>
      <c r="G101" s="176"/>
      <c r="H101" s="176"/>
    </row>
    <row r="102" spans="2:8" s="31" customFormat="1" ht="15">
      <c r="B102" s="132" t="s">
        <v>476</v>
      </c>
      <c r="C102" s="206"/>
      <c r="D102" s="176" t="s">
        <v>379</v>
      </c>
      <c r="F102" s="176" t="s">
        <v>113</v>
      </c>
      <c r="G102" s="176"/>
      <c r="H102" s="176"/>
    </row>
    <row r="103" spans="2:8" s="31" customFormat="1" ht="15">
      <c r="B103" s="132" t="s">
        <v>477</v>
      </c>
      <c r="C103" s="206"/>
      <c r="D103" s="176" t="s">
        <v>379</v>
      </c>
      <c r="F103" s="176" t="s">
        <v>113</v>
      </c>
      <c r="G103" s="176"/>
      <c r="H103" s="176"/>
    </row>
    <row r="104" spans="2:8" s="31" customFormat="1" ht="15">
      <c r="B104" s="132" t="s">
        <v>478</v>
      </c>
      <c r="C104" s="206"/>
      <c r="D104" s="176" t="s">
        <v>379</v>
      </c>
      <c r="F104" s="176" t="s">
        <v>113</v>
      </c>
      <c r="G104" s="176"/>
      <c r="H104" s="176"/>
    </row>
    <row r="105" spans="2:8" s="31" customFormat="1" ht="15">
      <c r="B105" s="132" t="s">
        <v>479</v>
      </c>
      <c r="C105" s="206"/>
      <c r="D105" s="176" t="s">
        <v>379</v>
      </c>
      <c r="F105" s="176" t="s">
        <v>113</v>
      </c>
      <c r="G105" s="176"/>
      <c r="H105" s="176"/>
    </row>
    <row r="106" spans="2:8" s="31" customFormat="1" ht="15">
      <c r="B106" s="132" t="s">
        <v>480</v>
      </c>
      <c r="C106" s="206"/>
      <c r="D106" s="176" t="s">
        <v>379</v>
      </c>
      <c r="F106" s="176" t="s">
        <v>113</v>
      </c>
      <c r="G106" s="176"/>
      <c r="H106" s="176"/>
    </row>
    <row r="107" spans="2:8" s="31" customFormat="1" ht="15">
      <c r="B107" s="132" t="s">
        <v>481</v>
      </c>
      <c r="C107" s="206"/>
      <c r="D107" s="176" t="s">
        <v>379</v>
      </c>
      <c r="F107" s="176" t="s">
        <v>113</v>
      </c>
      <c r="G107" s="176"/>
      <c r="H107" s="176"/>
    </row>
    <row r="108" spans="2:8" s="31" customFormat="1" ht="15">
      <c r="B108" s="132" t="s">
        <v>482</v>
      </c>
      <c r="C108" s="206"/>
      <c r="D108" s="176" t="s">
        <v>379</v>
      </c>
      <c r="F108" s="176" t="s">
        <v>113</v>
      </c>
      <c r="G108" s="176"/>
      <c r="H108" s="176"/>
    </row>
    <row r="109" spans="2:8" s="31" customFormat="1" ht="15">
      <c r="B109" s="132" t="s">
        <v>483</v>
      </c>
      <c r="C109" s="206"/>
      <c r="D109" s="176" t="s">
        <v>379</v>
      </c>
      <c r="F109" s="176" t="s">
        <v>113</v>
      </c>
      <c r="G109" s="176"/>
      <c r="H109" s="176"/>
    </row>
    <row r="110" spans="2:8" s="31" customFormat="1" ht="15">
      <c r="B110" s="132" t="s">
        <v>484</v>
      </c>
      <c r="C110" s="206"/>
      <c r="D110" s="176" t="s">
        <v>379</v>
      </c>
      <c r="F110" s="176" t="s">
        <v>113</v>
      </c>
      <c r="G110" s="176"/>
      <c r="H110" s="176"/>
    </row>
    <row r="111" spans="2:8" s="31" customFormat="1" ht="15">
      <c r="B111" s="132" t="s">
        <v>485</v>
      </c>
      <c r="C111" s="206"/>
      <c r="D111" s="176" t="s">
        <v>379</v>
      </c>
      <c r="F111" s="176" t="s">
        <v>113</v>
      </c>
      <c r="G111" s="176"/>
      <c r="H111" s="176"/>
    </row>
    <row r="112" spans="2:8" s="31" customFormat="1" ht="15">
      <c r="B112" s="132" t="s">
        <v>486</v>
      </c>
      <c r="C112" s="206"/>
      <c r="D112" s="176" t="s">
        <v>379</v>
      </c>
      <c r="F112" s="176" t="s">
        <v>113</v>
      </c>
      <c r="G112" s="176"/>
      <c r="H112" s="176"/>
    </row>
    <row r="113" spans="2:8" s="31" customFormat="1" ht="15">
      <c r="B113" s="132" t="s">
        <v>487</v>
      </c>
      <c r="C113" s="206"/>
      <c r="D113" s="176" t="s">
        <v>379</v>
      </c>
      <c r="F113" s="176" t="s">
        <v>113</v>
      </c>
      <c r="G113" s="176"/>
      <c r="H113" s="176"/>
    </row>
    <row r="114" spans="2:8" s="31" customFormat="1" ht="15">
      <c r="B114" s="132" t="s">
        <v>488</v>
      </c>
      <c r="C114" s="206"/>
      <c r="D114" s="176" t="s">
        <v>379</v>
      </c>
      <c r="F114" s="176" t="s">
        <v>113</v>
      </c>
      <c r="G114" s="176"/>
      <c r="H114" s="176"/>
    </row>
    <row r="115" spans="2:8" s="31" customFormat="1" ht="15">
      <c r="B115" s="132" t="s">
        <v>489</v>
      </c>
      <c r="C115" s="206"/>
      <c r="D115" s="176" t="s">
        <v>379</v>
      </c>
      <c r="F115" s="176" t="s">
        <v>113</v>
      </c>
      <c r="G115" s="176"/>
      <c r="H115" s="176"/>
    </row>
    <row r="116" spans="2:8" s="31" customFormat="1" ht="15">
      <c r="B116" s="132" t="s">
        <v>490</v>
      </c>
      <c r="C116" s="206"/>
      <c r="D116" s="176" t="s">
        <v>379</v>
      </c>
      <c r="F116" s="176" t="s">
        <v>113</v>
      </c>
      <c r="G116" s="176"/>
      <c r="H116" s="176"/>
    </row>
    <row r="117" spans="2:8" s="31" customFormat="1" ht="15">
      <c r="B117" s="132" t="s">
        <v>491</v>
      </c>
      <c r="C117" s="206"/>
      <c r="D117" s="176" t="s">
        <v>379</v>
      </c>
      <c r="F117" s="176" t="s">
        <v>113</v>
      </c>
      <c r="G117" s="176"/>
      <c r="H117" s="176"/>
    </row>
    <row r="118" spans="2:8" s="31" customFormat="1" ht="15">
      <c r="B118" s="132" t="s">
        <v>492</v>
      </c>
      <c r="C118" s="206"/>
      <c r="D118" s="176" t="s">
        <v>379</v>
      </c>
      <c r="F118" s="176" t="s">
        <v>113</v>
      </c>
      <c r="G118" s="176"/>
      <c r="H118" s="176"/>
    </row>
    <row r="119" spans="2:8" s="31" customFormat="1" ht="15">
      <c r="B119" s="132" t="s">
        <v>493</v>
      </c>
      <c r="C119" s="206"/>
      <c r="D119" s="176" t="s">
        <v>379</v>
      </c>
      <c r="F119" s="176" t="s">
        <v>113</v>
      </c>
      <c r="G119" s="176"/>
      <c r="H119" s="176"/>
    </row>
    <row r="120" spans="2:8" s="31" customFormat="1" ht="15">
      <c r="B120" s="132" t="s">
        <v>494</v>
      </c>
      <c r="C120" s="206"/>
      <c r="D120" s="176" t="s">
        <v>379</v>
      </c>
      <c r="F120" s="176" t="s">
        <v>113</v>
      </c>
      <c r="G120" s="176"/>
      <c r="H120" s="176"/>
    </row>
    <row r="121" spans="2:8" s="31" customFormat="1" ht="15">
      <c r="B121" s="132" t="s">
        <v>495</v>
      </c>
      <c r="C121" s="206"/>
      <c r="D121" s="176" t="s">
        <v>379</v>
      </c>
      <c r="F121" s="176" t="s">
        <v>113</v>
      </c>
      <c r="G121" s="176"/>
      <c r="H121" s="176"/>
    </row>
    <row r="122" spans="2:8" s="31" customFormat="1" ht="15">
      <c r="B122" s="132" t="s">
        <v>496</v>
      </c>
      <c r="C122" s="206"/>
      <c r="D122" s="176" t="s">
        <v>379</v>
      </c>
      <c r="F122" s="176" t="s">
        <v>113</v>
      </c>
      <c r="G122" s="176"/>
      <c r="H122" s="176"/>
    </row>
    <row r="123" spans="2:8" s="31" customFormat="1" ht="15">
      <c r="B123" s="132" t="s">
        <v>497</v>
      </c>
      <c r="C123" s="206"/>
      <c r="D123" s="176" t="s">
        <v>498</v>
      </c>
      <c r="F123" s="176" t="s">
        <v>113</v>
      </c>
      <c r="G123" s="176"/>
      <c r="H123" s="176"/>
    </row>
    <row r="124" spans="2:8" s="31" customFormat="1" ht="15">
      <c r="B124" s="132" t="s">
        <v>499</v>
      </c>
      <c r="C124" s="206"/>
      <c r="D124" s="176" t="s">
        <v>498</v>
      </c>
      <c r="F124" s="176" t="s">
        <v>113</v>
      </c>
      <c r="G124" s="176"/>
      <c r="H124" s="176"/>
    </row>
    <row r="125" spans="2:8" s="31" customFormat="1" ht="15">
      <c r="B125" s="132" t="s">
        <v>500</v>
      </c>
      <c r="C125" s="206"/>
      <c r="D125" s="176" t="s">
        <v>498</v>
      </c>
      <c r="F125" s="176" t="s">
        <v>113</v>
      </c>
      <c r="G125" s="176"/>
      <c r="H125" s="176"/>
    </row>
    <row r="126" spans="2:8" s="31" customFormat="1" ht="15">
      <c r="B126" s="132" t="s">
        <v>501</v>
      </c>
      <c r="C126" s="206"/>
      <c r="D126" s="176" t="s">
        <v>498</v>
      </c>
      <c r="F126" s="176" t="s">
        <v>113</v>
      </c>
      <c r="G126" s="176"/>
      <c r="H126" s="176"/>
    </row>
    <row r="127" spans="2:8" s="31" customFormat="1" ht="15">
      <c r="B127" s="132" t="s">
        <v>502</v>
      </c>
      <c r="C127" s="206"/>
      <c r="D127" s="176" t="s">
        <v>498</v>
      </c>
      <c r="F127" s="176" t="s">
        <v>113</v>
      </c>
      <c r="G127" s="176"/>
      <c r="H127" s="176"/>
    </row>
    <row r="128" spans="2:8" s="31" customFormat="1" ht="15">
      <c r="B128" s="132" t="s">
        <v>503</v>
      </c>
      <c r="C128" s="206"/>
      <c r="D128" s="176" t="s">
        <v>498</v>
      </c>
      <c r="F128" s="176" t="s">
        <v>113</v>
      </c>
      <c r="G128" s="176"/>
      <c r="H128" s="176"/>
    </row>
    <row r="129" spans="2:8" s="31" customFormat="1" ht="15">
      <c r="B129" s="132" t="s">
        <v>504</v>
      </c>
      <c r="C129" s="206"/>
      <c r="D129" s="176" t="s">
        <v>498</v>
      </c>
      <c r="F129" s="176" t="s">
        <v>113</v>
      </c>
      <c r="G129" s="176"/>
      <c r="H129" s="176"/>
    </row>
    <row r="130" spans="2:8" s="31" customFormat="1" ht="15">
      <c r="B130" s="132" t="s">
        <v>505</v>
      </c>
      <c r="C130" s="206"/>
      <c r="D130" s="176" t="s">
        <v>498</v>
      </c>
      <c r="F130" s="176" t="s">
        <v>113</v>
      </c>
      <c r="G130" s="176"/>
      <c r="H130" s="176"/>
    </row>
    <row r="131" spans="2:8" s="31" customFormat="1" ht="15">
      <c r="B131" s="132" t="s">
        <v>506</v>
      </c>
      <c r="C131" s="206"/>
      <c r="D131" s="176" t="s">
        <v>498</v>
      </c>
      <c r="F131" s="176" t="s">
        <v>113</v>
      </c>
      <c r="G131" s="176"/>
      <c r="H131" s="176"/>
    </row>
    <row r="132" spans="2:8" s="31" customFormat="1" ht="15">
      <c r="B132" s="132" t="s">
        <v>507</v>
      </c>
      <c r="C132" s="206"/>
      <c r="D132" s="176" t="s">
        <v>498</v>
      </c>
      <c r="F132" s="176" t="s">
        <v>113</v>
      </c>
      <c r="G132" s="176"/>
      <c r="H132" s="176"/>
    </row>
    <row r="133" spans="2:8" s="31" customFormat="1" ht="15">
      <c r="B133" s="132" t="s">
        <v>508</v>
      </c>
      <c r="C133" s="206"/>
      <c r="D133" s="176" t="s">
        <v>498</v>
      </c>
      <c r="F133" s="176" t="s">
        <v>113</v>
      </c>
      <c r="G133" s="176"/>
      <c r="H133" s="176"/>
    </row>
    <row r="134" spans="2:8" s="31" customFormat="1" ht="15">
      <c r="B134" s="132" t="s">
        <v>509</v>
      </c>
      <c r="C134" s="206"/>
      <c r="D134" s="176" t="s">
        <v>498</v>
      </c>
      <c r="F134" s="176" t="s">
        <v>113</v>
      </c>
      <c r="G134" s="176"/>
      <c r="H134" s="176"/>
    </row>
    <row r="135" spans="2:8" s="31" customFormat="1" ht="15">
      <c r="B135" s="132" t="s">
        <v>510</v>
      </c>
      <c r="C135" s="206"/>
      <c r="D135" s="176" t="s">
        <v>511</v>
      </c>
      <c r="F135" s="176" t="s">
        <v>113</v>
      </c>
      <c r="G135" s="176"/>
      <c r="H135" s="176"/>
    </row>
    <row r="136" spans="2:8" s="31" customFormat="1" ht="15">
      <c r="B136" s="132" t="s">
        <v>512</v>
      </c>
      <c r="C136" s="206"/>
      <c r="D136" s="176" t="s">
        <v>513</v>
      </c>
      <c r="F136" s="176" t="s">
        <v>113</v>
      </c>
      <c r="G136" s="176"/>
      <c r="H136" s="176"/>
    </row>
    <row r="137" spans="2:8" s="31" customFormat="1" ht="15">
      <c r="B137" s="132" t="s">
        <v>514</v>
      </c>
      <c r="C137" s="206"/>
      <c r="D137" s="176" t="s">
        <v>513</v>
      </c>
      <c r="F137" s="176" t="s">
        <v>113</v>
      </c>
      <c r="G137" s="176"/>
      <c r="H137" s="176"/>
    </row>
    <row r="138" spans="2:8" s="31" customFormat="1" ht="15">
      <c r="B138" s="132" t="s">
        <v>515</v>
      </c>
      <c r="C138" s="206"/>
      <c r="D138" s="176" t="s">
        <v>513</v>
      </c>
      <c r="F138" s="176" t="s">
        <v>113</v>
      </c>
      <c r="G138" s="176"/>
      <c r="H138" s="176"/>
    </row>
    <row r="139" spans="2:8" s="31" customFormat="1" ht="15">
      <c r="B139" s="132" t="s">
        <v>516</v>
      </c>
      <c r="C139" s="206"/>
      <c r="D139" s="176" t="s">
        <v>513</v>
      </c>
      <c r="F139" s="176" t="s">
        <v>113</v>
      </c>
      <c r="G139" s="176"/>
      <c r="H139" s="176"/>
    </row>
    <row r="140" spans="2:8" s="31" customFormat="1" ht="15">
      <c r="B140" s="132" t="s">
        <v>517</v>
      </c>
      <c r="C140" s="206"/>
      <c r="D140" s="176" t="s">
        <v>513</v>
      </c>
      <c r="F140" s="176" t="s">
        <v>113</v>
      </c>
      <c r="G140" s="176"/>
      <c r="H140" s="176"/>
    </row>
    <row r="141" spans="2:8" s="31" customFormat="1" ht="15">
      <c r="B141" s="132" t="s">
        <v>518</v>
      </c>
      <c r="C141" s="206"/>
      <c r="D141" s="176" t="s">
        <v>513</v>
      </c>
      <c r="F141" s="176" t="s">
        <v>113</v>
      </c>
      <c r="G141" s="176"/>
      <c r="H141" s="176"/>
    </row>
    <row r="142" spans="2:8" s="31" customFormat="1" ht="15">
      <c r="B142" s="132" t="s">
        <v>519</v>
      </c>
      <c r="C142" s="206"/>
      <c r="D142" s="176" t="s">
        <v>513</v>
      </c>
      <c r="F142" s="176" t="s">
        <v>113</v>
      </c>
      <c r="G142" s="176"/>
      <c r="H142" s="176"/>
    </row>
    <row r="143" spans="2:8" s="31" customFormat="1" ht="15">
      <c r="B143" s="132" t="s">
        <v>520</v>
      </c>
      <c r="C143" s="206"/>
      <c r="D143" s="176" t="s">
        <v>521</v>
      </c>
      <c r="F143" s="176" t="s">
        <v>113</v>
      </c>
      <c r="G143" s="176"/>
      <c r="H143" s="176"/>
    </row>
    <row r="144" spans="2:8" s="31" customFormat="1" ht="15">
      <c r="B144" s="132" t="s">
        <v>522</v>
      </c>
      <c r="C144" s="206"/>
      <c r="D144" s="176" t="s">
        <v>521</v>
      </c>
      <c r="F144" s="176" t="s">
        <v>113</v>
      </c>
      <c r="G144" s="176"/>
      <c r="H144" s="176"/>
    </row>
    <row r="145" spans="2:8" s="31" customFormat="1" ht="15">
      <c r="B145" s="132" t="s">
        <v>523</v>
      </c>
      <c r="C145" s="206"/>
      <c r="D145" s="176" t="s">
        <v>521</v>
      </c>
      <c r="F145" s="176" t="s">
        <v>113</v>
      </c>
      <c r="G145" s="176"/>
      <c r="H145" s="176"/>
    </row>
    <row r="146" spans="2:8" s="31" customFormat="1" ht="15">
      <c r="B146" s="132" t="s">
        <v>524</v>
      </c>
      <c r="C146" s="206"/>
      <c r="D146" s="176" t="s">
        <v>521</v>
      </c>
      <c r="F146" s="176" t="s">
        <v>113</v>
      </c>
      <c r="G146" s="176"/>
      <c r="H146" s="176"/>
    </row>
    <row r="147" spans="2:8" s="31" customFormat="1" ht="15">
      <c r="B147" s="132" t="s">
        <v>525</v>
      </c>
      <c r="C147" s="206"/>
      <c r="D147" s="176" t="s">
        <v>521</v>
      </c>
      <c r="F147" s="176" t="s">
        <v>113</v>
      </c>
      <c r="G147" s="176"/>
      <c r="H147" s="176"/>
    </row>
    <row r="148" spans="2:8" s="31" customFormat="1" ht="15">
      <c r="B148" s="132" t="s">
        <v>526</v>
      </c>
      <c r="C148" s="206"/>
      <c r="D148" s="176" t="s">
        <v>521</v>
      </c>
      <c r="F148" s="176" t="s">
        <v>113</v>
      </c>
      <c r="G148" s="176"/>
      <c r="H148" s="176"/>
    </row>
    <row r="149" spans="2:8" s="31" customFormat="1" ht="15">
      <c r="B149" s="132" t="s">
        <v>527</v>
      </c>
      <c r="C149" s="206"/>
      <c r="D149" s="176" t="s">
        <v>521</v>
      </c>
      <c r="F149" s="176" t="s">
        <v>113</v>
      </c>
      <c r="G149" s="176"/>
      <c r="H149" s="176"/>
    </row>
    <row r="150" spans="2:8" s="31" customFormat="1" ht="15">
      <c r="B150" s="132" t="s">
        <v>528</v>
      </c>
      <c r="C150" s="206"/>
      <c r="D150" s="176" t="s">
        <v>521</v>
      </c>
      <c r="F150" s="176" t="s">
        <v>113</v>
      </c>
      <c r="G150" s="176"/>
      <c r="H150" s="176"/>
    </row>
    <row r="151" spans="2:8" s="31" customFormat="1" ht="15">
      <c r="B151" s="132" t="s">
        <v>529</v>
      </c>
      <c r="C151" s="206"/>
      <c r="D151" s="176" t="s">
        <v>521</v>
      </c>
      <c r="F151" s="176" t="s">
        <v>113</v>
      </c>
      <c r="G151" s="176"/>
      <c r="H151" s="176"/>
    </row>
    <row r="152" spans="2:8" s="31" customFormat="1" ht="15">
      <c r="B152" s="132" t="s">
        <v>530</v>
      </c>
      <c r="C152" s="206"/>
      <c r="D152" s="176" t="s">
        <v>521</v>
      </c>
      <c r="F152" s="176" t="s">
        <v>113</v>
      </c>
      <c r="G152" s="176"/>
      <c r="H152" s="176"/>
    </row>
    <row r="153" spans="2:8" s="31" customFormat="1" ht="15">
      <c r="B153" s="132" t="s">
        <v>531</v>
      </c>
      <c r="C153" s="206"/>
      <c r="D153" s="176" t="s">
        <v>521</v>
      </c>
      <c r="F153" s="176" t="s">
        <v>113</v>
      </c>
      <c r="G153" s="176"/>
      <c r="H153" s="176"/>
    </row>
    <row r="154" spans="2:8" s="31" customFormat="1" ht="15">
      <c r="B154" s="132" t="s">
        <v>532</v>
      </c>
      <c r="C154" s="206"/>
      <c r="D154" s="176" t="s">
        <v>521</v>
      </c>
      <c r="F154" s="176" t="s">
        <v>113</v>
      </c>
      <c r="G154" s="176"/>
      <c r="H154" s="176"/>
    </row>
    <row r="155" spans="2:8" s="31" customFormat="1" ht="15">
      <c r="B155" s="132" t="s">
        <v>533</v>
      </c>
      <c r="C155" s="206"/>
      <c r="D155" s="176" t="s">
        <v>521</v>
      </c>
      <c r="F155" s="176" t="s">
        <v>113</v>
      </c>
      <c r="G155" s="176"/>
      <c r="H155" s="176"/>
    </row>
    <row r="156" spans="2:8" s="31" customFormat="1" ht="15">
      <c r="B156" s="132" t="s">
        <v>534</v>
      </c>
      <c r="C156" s="206"/>
      <c r="D156" s="176" t="s">
        <v>521</v>
      </c>
      <c r="F156" s="176" t="s">
        <v>113</v>
      </c>
      <c r="G156" s="176"/>
      <c r="H156" s="176"/>
    </row>
    <row r="157" spans="2:8" s="31" customFormat="1" ht="15">
      <c r="B157" s="132" t="s">
        <v>535</v>
      </c>
      <c r="C157" s="206"/>
      <c r="D157" s="176" t="s">
        <v>521</v>
      </c>
      <c r="F157" s="176" t="s">
        <v>113</v>
      </c>
      <c r="G157" s="176"/>
      <c r="H157" s="176"/>
    </row>
    <row r="158" spans="2:8" s="31" customFormat="1" ht="15">
      <c r="B158" s="132" t="s">
        <v>536</v>
      </c>
      <c r="C158" s="206"/>
      <c r="D158" s="176" t="s">
        <v>537</v>
      </c>
      <c r="F158" s="176" t="s">
        <v>113</v>
      </c>
      <c r="G158" s="176"/>
      <c r="H158" s="176"/>
    </row>
    <row r="159" spans="2:8" s="31" customFormat="1" ht="15">
      <c r="B159" s="132" t="s">
        <v>538</v>
      </c>
      <c r="C159" s="206"/>
      <c r="D159" s="176" t="s">
        <v>537</v>
      </c>
      <c r="F159" s="176" t="s">
        <v>113</v>
      </c>
      <c r="G159" s="176"/>
      <c r="H159" s="176"/>
    </row>
    <row r="160" spans="2:8" s="31" customFormat="1" ht="15">
      <c r="B160" s="132" t="s">
        <v>539</v>
      </c>
      <c r="C160" s="206"/>
      <c r="D160" s="176" t="s">
        <v>537</v>
      </c>
      <c r="F160" s="176" t="s">
        <v>113</v>
      </c>
      <c r="G160" s="176"/>
      <c r="H160" s="176"/>
    </row>
    <row r="161" spans="2:8" s="31" customFormat="1" ht="15">
      <c r="B161" s="132" t="s">
        <v>540</v>
      </c>
      <c r="C161" s="206"/>
      <c r="D161" s="176" t="s">
        <v>537</v>
      </c>
      <c r="F161" s="176" t="s">
        <v>113</v>
      </c>
      <c r="G161" s="176"/>
      <c r="H161" s="176"/>
    </row>
    <row r="162" spans="2:8" s="31" customFormat="1" ht="15">
      <c r="B162" s="132" t="s">
        <v>541</v>
      </c>
      <c r="C162" s="206"/>
      <c r="D162" s="176" t="s">
        <v>537</v>
      </c>
      <c r="F162" s="176" t="s">
        <v>113</v>
      </c>
      <c r="G162" s="176"/>
      <c r="H162" s="176"/>
    </row>
    <row r="163" spans="2:8" s="31" customFormat="1" ht="15">
      <c r="B163" s="132" t="s">
        <v>542</v>
      </c>
      <c r="C163" s="206"/>
      <c r="D163" s="176" t="s">
        <v>537</v>
      </c>
      <c r="F163" s="176" t="s">
        <v>113</v>
      </c>
      <c r="G163" s="176"/>
      <c r="H163" s="176"/>
    </row>
    <row r="164" spans="2:8" s="31" customFormat="1" ht="15">
      <c r="B164" s="132" t="s">
        <v>543</v>
      </c>
      <c r="C164" s="206"/>
      <c r="D164" s="176" t="s">
        <v>537</v>
      </c>
      <c r="F164" s="176" t="s">
        <v>113</v>
      </c>
      <c r="G164" s="176"/>
      <c r="H164" s="176"/>
    </row>
    <row r="165" spans="2:8" s="31" customFormat="1" ht="15">
      <c r="B165" s="132" t="s">
        <v>544</v>
      </c>
      <c r="C165" s="206"/>
      <c r="D165" s="176" t="s">
        <v>537</v>
      </c>
      <c r="F165" s="176" t="s">
        <v>113</v>
      </c>
      <c r="G165" s="176"/>
      <c r="H165" s="176"/>
    </row>
    <row r="166" spans="2:8" s="31" customFormat="1" ht="15">
      <c r="B166" s="132" t="s">
        <v>545</v>
      </c>
      <c r="C166" s="206"/>
      <c r="D166" s="176" t="s">
        <v>537</v>
      </c>
      <c r="F166" s="176" t="s">
        <v>113</v>
      </c>
      <c r="G166" s="176"/>
      <c r="H166" s="176"/>
    </row>
    <row r="167" spans="2:8" s="31" customFormat="1" ht="15">
      <c r="B167" s="132" t="s">
        <v>546</v>
      </c>
      <c r="C167" s="206"/>
      <c r="D167" s="176" t="s">
        <v>537</v>
      </c>
      <c r="F167" s="176" t="s">
        <v>113</v>
      </c>
      <c r="G167" s="176"/>
      <c r="H167" s="176"/>
    </row>
    <row r="168" spans="2:8" s="31" customFormat="1" ht="15">
      <c r="B168" s="132" t="s">
        <v>547</v>
      </c>
      <c r="C168" s="206"/>
      <c r="D168" s="176" t="s">
        <v>537</v>
      </c>
      <c r="F168" s="176" t="s">
        <v>113</v>
      </c>
      <c r="G168" s="176"/>
      <c r="H168" s="176"/>
    </row>
    <row r="169" spans="2:8" s="31" customFormat="1" ht="15">
      <c r="B169" s="132" t="s">
        <v>548</v>
      </c>
      <c r="C169" s="206"/>
      <c r="D169" s="176" t="s">
        <v>537</v>
      </c>
      <c r="F169" s="176" t="s">
        <v>113</v>
      </c>
      <c r="G169" s="176"/>
      <c r="H169" s="176"/>
    </row>
    <row r="170" spans="2:8" s="31" customFormat="1" ht="15">
      <c r="B170" s="132" t="s">
        <v>549</v>
      </c>
      <c r="C170" s="206"/>
      <c r="D170" s="176" t="s">
        <v>537</v>
      </c>
      <c r="F170" s="176" t="s">
        <v>113</v>
      </c>
      <c r="G170" s="176"/>
      <c r="H170" s="176"/>
    </row>
    <row r="171" spans="2:8" s="31" customFormat="1" ht="15">
      <c r="B171" s="132" t="s">
        <v>550</v>
      </c>
      <c r="C171" s="206"/>
      <c r="D171" s="176" t="s">
        <v>537</v>
      </c>
      <c r="F171" s="176" t="s">
        <v>113</v>
      </c>
      <c r="G171" s="176"/>
      <c r="H171" s="176"/>
    </row>
    <row r="172" spans="2:8" s="31" customFormat="1" ht="15">
      <c r="B172" s="132" t="s">
        <v>551</v>
      </c>
      <c r="C172" s="206"/>
      <c r="D172" s="176" t="s">
        <v>537</v>
      </c>
      <c r="F172" s="176" t="s">
        <v>113</v>
      </c>
      <c r="G172" s="176"/>
      <c r="H172" s="176"/>
    </row>
    <row r="173" spans="2:8" s="31" customFormat="1" ht="15">
      <c r="B173" s="132" t="s">
        <v>552</v>
      </c>
      <c r="C173" s="206"/>
      <c r="D173" s="176" t="s">
        <v>537</v>
      </c>
      <c r="F173" s="176" t="s">
        <v>113</v>
      </c>
      <c r="G173" s="176"/>
      <c r="H173" s="176"/>
    </row>
    <row r="174" spans="2:8" s="31" customFormat="1" ht="15">
      <c r="B174" s="132" t="s">
        <v>553</v>
      </c>
      <c r="C174" s="206"/>
      <c r="D174" s="176" t="s">
        <v>537</v>
      </c>
      <c r="F174" s="176" t="s">
        <v>113</v>
      </c>
      <c r="G174" s="176"/>
      <c r="H174" s="176"/>
    </row>
    <row r="175" spans="2:8" s="31" customFormat="1" ht="15">
      <c r="B175" s="132" t="s">
        <v>554</v>
      </c>
      <c r="C175" s="206"/>
      <c r="D175" s="176" t="s">
        <v>537</v>
      </c>
      <c r="F175" s="176" t="s">
        <v>113</v>
      </c>
      <c r="G175" s="176"/>
      <c r="H175" s="176"/>
    </row>
    <row r="176" spans="2:8" s="31" customFormat="1" ht="15">
      <c r="B176" s="132" t="s">
        <v>555</v>
      </c>
      <c r="C176" s="206"/>
      <c r="D176" s="176" t="s">
        <v>556</v>
      </c>
      <c r="F176" s="176" t="s">
        <v>113</v>
      </c>
      <c r="G176" s="176"/>
      <c r="H176" s="176"/>
    </row>
    <row r="177" spans="2:8" s="31" customFormat="1" ht="15">
      <c r="B177" s="132" t="s">
        <v>557</v>
      </c>
      <c r="C177" s="206"/>
      <c r="D177" s="176" t="s">
        <v>556</v>
      </c>
      <c r="F177" s="176" t="s">
        <v>113</v>
      </c>
      <c r="G177" s="176"/>
      <c r="H177" s="176"/>
    </row>
    <row r="178" spans="2:8" s="31" customFormat="1" ht="15">
      <c r="B178" s="132" t="s">
        <v>558</v>
      </c>
      <c r="C178" s="206"/>
      <c r="D178" s="176" t="s">
        <v>556</v>
      </c>
      <c r="F178" s="176" t="s">
        <v>113</v>
      </c>
      <c r="G178" s="176"/>
      <c r="H178" s="176"/>
    </row>
    <row r="179" spans="2:8" s="31" customFormat="1" ht="15">
      <c r="B179" s="132" t="s">
        <v>559</v>
      </c>
      <c r="C179" s="206"/>
      <c r="D179" s="176" t="s">
        <v>556</v>
      </c>
      <c r="F179" s="176" t="s">
        <v>113</v>
      </c>
      <c r="G179" s="176"/>
      <c r="H179" s="176"/>
    </row>
    <row r="180" spans="2:8" s="31" customFormat="1" ht="15">
      <c r="B180" s="132" t="s">
        <v>560</v>
      </c>
      <c r="C180" s="206"/>
      <c r="D180" s="176" t="s">
        <v>556</v>
      </c>
      <c r="F180" s="176" t="s">
        <v>113</v>
      </c>
      <c r="G180" s="176"/>
      <c r="H180" s="176"/>
    </row>
    <row r="181" spans="2:8" s="31" customFormat="1" ht="15">
      <c r="B181" s="132" t="s">
        <v>561</v>
      </c>
      <c r="C181" s="206"/>
      <c r="D181" s="176" t="s">
        <v>556</v>
      </c>
      <c r="F181" s="176" t="s">
        <v>113</v>
      </c>
      <c r="G181" s="176"/>
      <c r="H181" s="176"/>
    </row>
    <row r="182" spans="2:8" s="31" customFormat="1" ht="15">
      <c r="B182" s="132" t="s">
        <v>562</v>
      </c>
      <c r="C182" s="206"/>
      <c r="D182" s="176" t="s">
        <v>556</v>
      </c>
      <c r="F182" s="176" t="s">
        <v>113</v>
      </c>
      <c r="G182" s="176"/>
      <c r="H182" s="176"/>
    </row>
    <row r="183" spans="2:8" s="31" customFormat="1" ht="15">
      <c r="B183" s="132" t="s">
        <v>563</v>
      </c>
      <c r="C183" s="206"/>
      <c r="D183" s="176" t="s">
        <v>556</v>
      </c>
      <c r="F183" s="176" t="s">
        <v>113</v>
      </c>
      <c r="G183" s="176"/>
      <c r="H183" s="176"/>
    </row>
    <row r="184" spans="2:8" s="31" customFormat="1" ht="15">
      <c r="B184" s="132" t="s">
        <v>564</v>
      </c>
      <c r="C184" s="206"/>
      <c r="D184" s="176" t="s">
        <v>556</v>
      </c>
      <c r="F184" s="176" t="s">
        <v>113</v>
      </c>
      <c r="G184" s="176"/>
      <c r="H184" s="176"/>
    </row>
    <row r="185" spans="2:8" s="31" customFormat="1" ht="15">
      <c r="B185" s="132" t="s">
        <v>565</v>
      </c>
      <c r="C185" s="206"/>
      <c r="D185" s="176" t="s">
        <v>556</v>
      </c>
      <c r="F185" s="176" t="s">
        <v>113</v>
      </c>
      <c r="G185" s="176"/>
      <c r="H185" s="176"/>
    </row>
    <row r="186" spans="2:8" s="31" customFormat="1" ht="15">
      <c r="B186" s="132" t="s">
        <v>566</v>
      </c>
      <c r="C186" s="206"/>
      <c r="D186" s="176" t="s">
        <v>556</v>
      </c>
      <c r="F186" s="176" t="s">
        <v>113</v>
      </c>
      <c r="G186" s="176"/>
      <c r="H186" s="176"/>
    </row>
    <row r="187" spans="2:8" s="31" customFormat="1" ht="15">
      <c r="B187" s="132" t="s">
        <v>567</v>
      </c>
      <c r="C187" s="206"/>
      <c r="D187" s="176" t="s">
        <v>556</v>
      </c>
      <c r="F187" s="176" t="s">
        <v>113</v>
      </c>
      <c r="G187" s="176"/>
      <c r="H187" s="176"/>
    </row>
    <row r="188" spans="2:8" s="31" customFormat="1" ht="15">
      <c r="B188" s="132" t="s">
        <v>568</v>
      </c>
      <c r="C188" s="206"/>
      <c r="D188" s="176" t="s">
        <v>556</v>
      </c>
      <c r="F188" s="176" t="s">
        <v>113</v>
      </c>
      <c r="G188" s="176"/>
      <c r="H188" s="176"/>
    </row>
    <row r="189" spans="2:8" s="31" customFormat="1" ht="15">
      <c r="B189" s="132" t="s">
        <v>569</v>
      </c>
      <c r="C189" s="206"/>
      <c r="D189" s="176" t="s">
        <v>556</v>
      </c>
      <c r="F189" s="176" t="s">
        <v>113</v>
      </c>
      <c r="G189" s="176"/>
      <c r="H189" s="176"/>
    </row>
    <row r="190" spans="2:8" s="31" customFormat="1" ht="15">
      <c r="B190" s="132" t="s">
        <v>570</v>
      </c>
      <c r="C190" s="206"/>
      <c r="D190" s="176" t="s">
        <v>556</v>
      </c>
      <c r="F190" s="176" t="s">
        <v>113</v>
      </c>
      <c r="G190" s="176"/>
      <c r="H190" s="176"/>
    </row>
    <row r="191" spans="2:8" s="31" customFormat="1" ht="15">
      <c r="B191" s="132" t="s">
        <v>571</v>
      </c>
      <c r="C191" s="206"/>
      <c r="D191" s="176" t="s">
        <v>556</v>
      </c>
      <c r="F191" s="176" t="s">
        <v>113</v>
      </c>
      <c r="G191" s="176"/>
      <c r="H191" s="176"/>
    </row>
    <row r="192" spans="2:8" s="31" customFormat="1" ht="15">
      <c r="B192" s="132" t="s">
        <v>572</v>
      </c>
      <c r="C192" s="206"/>
      <c r="D192" s="176" t="s">
        <v>556</v>
      </c>
      <c r="F192" s="176" t="s">
        <v>113</v>
      </c>
      <c r="G192" s="176"/>
      <c r="H192" s="176"/>
    </row>
    <row r="193" spans="2:8" s="31" customFormat="1" ht="15">
      <c r="B193" s="132" t="s">
        <v>573</v>
      </c>
      <c r="C193" s="206"/>
      <c r="D193" s="176" t="s">
        <v>556</v>
      </c>
      <c r="F193" s="176" t="s">
        <v>113</v>
      </c>
      <c r="G193" s="176"/>
      <c r="H193" s="176"/>
    </row>
    <row r="194" spans="2:8" s="31" customFormat="1" ht="15">
      <c r="B194" s="132" t="s">
        <v>574</v>
      </c>
      <c r="C194" s="206"/>
      <c r="D194" s="176" t="s">
        <v>556</v>
      </c>
      <c r="F194" s="176" t="s">
        <v>113</v>
      </c>
      <c r="G194" s="176"/>
      <c r="H194" s="176"/>
    </row>
    <row r="195" spans="2:8" s="31" customFormat="1" ht="15">
      <c r="B195" s="132" t="s">
        <v>575</v>
      </c>
      <c r="C195" s="206"/>
      <c r="D195" s="176" t="s">
        <v>556</v>
      </c>
      <c r="F195" s="176" t="s">
        <v>113</v>
      </c>
      <c r="G195" s="176"/>
      <c r="H195" s="176"/>
    </row>
    <row r="196" spans="2:8" s="31" customFormat="1" ht="15">
      <c r="B196" s="132" t="s">
        <v>576</v>
      </c>
      <c r="C196" s="206"/>
      <c r="D196" s="176" t="s">
        <v>577</v>
      </c>
      <c r="F196" s="176" t="s">
        <v>113</v>
      </c>
      <c r="G196" s="176"/>
      <c r="H196" s="176"/>
    </row>
    <row r="197" spans="2:8" s="31" customFormat="1" ht="15">
      <c r="B197" s="132" t="s">
        <v>448</v>
      </c>
      <c r="C197" s="206"/>
      <c r="D197" s="176" t="s">
        <v>578</v>
      </c>
      <c r="F197" s="176" t="s">
        <v>113</v>
      </c>
      <c r="G197" s="176"/>
      <c r="H197" s="176"/>
    </row>
    <row r="198" spans="2:8" s="31" customFormat="1" ht="15">
      <c r="B198" s="132" t="s">
        <v>579</v>
      </c>
      <c r="C198" s="206"/>
      <c r="D198" s="176" t="s">
        <v>578</v>
      </c>
      <c r="F198" s="176" t="s">
        <v>113</v>
      </c>
      <c r="G198" s="176"/>
      <c r="H198" s="176"/>
    </row>
    <row r="199" spans="2:8" s="31" customFormat="1" ht="15">
      <c r="B199" s="132" t="s">
        <v>444</v>
      </c>
      <c r="C199" s="206"/>
      <c r="D199" s="176" t="s">
        <v>578</v>
      </c>
      <c r="F199" s="176" t="s">
        <v>113</v>
      </c>
      <c r="G199" s="176"/>
      <c r="H199" s="176"/>
    </row>
    <row r="200" spans="2:8" s="31" customFormat="1" ht="15">
      <c r="B200" s="132" t="s">
        <v>547</v>
      </c>
      <c r="C200" s="206"/>
      <c r="D200" s="176" t="s">
        <v>580</v>
      </c>
      <c r="F200" s="176" t="s">
        <v>113</v>
      </c>
      <c r="G200" s="176"/>
      <c r="H200" s="176"/>
    </row>
    <row r="201" spans="2:8" s="31" customFormat="1" ht="15">
      <c r="B201" s="132" t="s">
        <v>547</v>
      </c>
      <c r="C201" s="206"/>
      <c r="D201" s="176" t="s">
        <v>580</v>
      </c>
      <c r="F201" s="176" t="s">
        <v>113</v>
      </c>
      <c r="G201" s="176"/>
      <c r="H201" s="176"/>
    </row>
    <row r="202" spans="2:8" s="31" customFormat="1" ht="15">
      <c r="B202" s="132" t="s">
        <v>547</v>
      </c>
      <c r="C202" s="206"/>
      <c r="D202" s="176" t="s">
        <v>580</v>
      </c>
      <c r="F202" s="176" t="s">
        <v>113</v>
      </c>
      <c r="G202" s="176"/>
      <c r="H202" s="176"/>
    </row>
    <row r="203" spans="2:8" s="31" customFormat="1" ht="15">
      <c r="B203" s="132" t="s">
        <v>424</v>
      </c>
      <c r="C203" s="206"/>
      <c r="D203" s="176" t="s">
        <v>581</v>
      </c>
      <c r="F203" s="176" t="s">
        <v>113</v>
      </c>
      <c r="G203" s="176"/>
      <c r="H203" s="176"/>
    </row>
    <row r="204" spans="2:8" s="31" customFormat="1" ht="15">
      <c r="B204" s="132" t="s">
        <v>424</v>
      </c>
      <c r="C204" s="206"/>
      <c r="D204" s="176" t="s">
        <v>581</v>
      </c>
      <c r="F204" s="176" t="s">
        <v>113</v>
      </c>
      <c r="G204" s="176"/>
      <c r="H204" s="176"/>
    </row>
    <row r="205" spans="2:8" s="31" customFormat="1" ht="15">
      <c r="B205" s="132" t="s">
        <v>582</v>
      </c>
      <c r="C205" s="206"/>
      <c r="D205" s="176" t="s">
        <v>581</v>
      </c>
      <c r="F205" s="176" t="s">
        <v>113</v>
      </c>
      <c r="G205" s="176"/>
      <c r="H205" s="176"/>
    </row>
    <row r="206" spans="2:8" s="31" customFormat="1" ht="15">
      <c r="B206" s="132" t="s">
        <v>424</v>
      </c>
      <c r="C206" s="206"/>
      <c r="D206" s="176" t="s">
        <v>581</v>
      </c>
      <c r="F206" s="176" t="s">
        <v>113</v>
      </c>
      <c r="G206" s="176"/>
      <c r="H206" s="176"/>
    </row>
    <row r="207" spans="2:8" s="31" customFormat="1" ht="15">
      <c r="B207" s="132" t="s">
        <v>423</v>
      </c>
      <c r="C207" s="206"/>
      <c r="D207" s="176" t="s">
        <v>581</v>
      </c>
      <c r="F207" s="176" t="s">
        <v>113</v>
      </c>
      <c r="G207" s="176"/>
      <c r="H207" s="176"/>
    </row>
    <row r="208" spans="2:8" s="31" customFormat="1" ht="15">
      <c r="B208" s="132" t="s">
        <v>583</v>
      </c>
      <c r="C208" s="206"/>
      <c r="D208" s="176" t="s">
        <v>584</v>
      </c>
      <c r="F208" s="176" t="s">
        <v>113</v>
      </c>
      <c r="G208" s="176"/>
      <c r="H208" s="176"/>
    </row>
    <row r="209" spans="2:8" s="31" customFormat="1" ht="15">
      <c r="B209" s="132" t="s">
        <v>585</v>
      </c>
      <c r="C209" s="206"/>
      <c r="D209" s="176" t="s">
        <v>584</v>
      </c>
      <c r="F209" s="176" t="s">
        <v>113</v>
      </c>
      <c r="G209" s="176"/>
      <c r="H209" s="176"/>
    </row>
    <row r="210" spans="2:8" s="31" customFormat="1" ht="15">
      <c r="B210" s="132" t="s">
        <v>586</v>
      </c>
      <c r="C210" s="206"/>
      <c r="D210" s="176" t="s">
        <v>584</v>
      </c>
      <c r="F210" s="176" t="s">
        <v>113</v>
      </c>
      <c r="G210" s="176"/>
      <c r="H210" s="176"/>
    </row>
    <row r="211" spans="2:8" s="31" customFormat="1" ht="15">
      <c r="B211" s="132" t="s">
        <v>587</v>
      </c>
      <c r="C211" s="206"/>
      <c r="D211" s="176" t="s">
        <v>584</v>
      </c>
      <c r="F211" s="176" t="s">
        <v>113</v>
      </c>
      <c r="G211" s="176"/>
      <c r="H211" s="176"/>
    </row>
    <row r="212" spans="2:8" s="31" customFormat="1" ht="15">
      <c r="B212" s="132" t="s">
        <v>588</v>
      </c>
      <c r="C212" s="206"/>
      <c r="D212" s="176" t="s">
        <v>584</v>
      </c>
      <c r="F212" s="176" t="s">
        <v>113</v>
      </c>
      <c r="G212" s="176"/>
      <c r="H212" s="176"/>
    </row>
    <row r="213" spans="2:8" s="31" customFormat="1" ht="15">
      <c r="B213" s="132" t="s">
        <v>589</v>
      </c>
      <c r="C213" s="206"/>
      <c r="D213" s="176" t="s">
        <v>584</v>
      </c>
      <c r="F213" s="176" t="s">
        <v>113</v>
      </c>
      <c r="G213" s="176"/>
      <c r="H213" s="176"/>
    </row>
    <row r="214" spans="2:8" s="31" customFormat="1" ht="15">
      <c r="B214" s="132" t="s">
        <v>590</v>
      </c>
      <c r="C214" s="206"/>
      <c r="D214" s="176" t="s">
        <v>584</v>
      </c>
      <c r="F214" s="176" t="s">
        <v>113</v>
      </c>
      <c r="G214" s="176"/>
      <c r="H214" s="176"/>
    </row>
    <row r="215" spans="2:8" s="31" customFormat="1" ht="15">
      <c r="B215" s="132" t="s">
        <v>591</v>
      </c>
      <c r="C215" s="206"/>
      <c r="D215" s="176" t="s">
        <v>584</v>
      </c>
      <c r="F215" s="176" t="s">
        <v>113</v>
      </c>
      <c r="G215" s="176"/>
      <c r="H215" s="176"/>
    </row>
    <row r="216" spans="2:8" s="31" customFormat="1" ht="15">
      <c r="B216" s="132" t="s">
        <v>592</v>
      </c>
      <c r="C216" s="206"/>
      <c r="D216" s="176" t="s">
        <v>584</v>
      </c>
      <c r="F216" s="176" t="s">
        <v>113</v>
      </c>
      <c r="G216" s="176"/>
      <c r="H216" s="176"/>
    </row>
    <row r="217" spans="2:8" s="31" customFormat="1" ht="15">
      <c r="B217" s="132" t="s">
        <v>593</v>
      </c>
      <c r="C217" s="206"/>
      <c r="D217" s="176" t="s">
        <v>584</v>
      </c>
      <c r="F217" s="176" t="s">
        <v>113</v>
      </c>
      <c r="G217" s="176"/>
      <c r="H217" s="176"/>
    </row>
    <row r="218" spans="2:8" s="31" customFormat="1" ht="15">
      <c r="B218" s="132" t="s">
        <v>594</v>
      </c>
      <c r="C218" s="206"/>
      <c r="D218" s="176" t="s">
        <v>584</v>
      </c>
      <c r="F218" s="176" t="s">
        <v>113</v>
      </c>
      <c r="G218" s="176"/>
      <c r="H218" s="176"/>
    </row>
    <row r="219" spans="2:8" s="31" customFormat="1" ht="15">
      <c r="B219" s="132" t="s">
        <v>595</v>
      </c>
      <c r="C219" s="206"/>
      <c r="D219" s="176" t="s">
        <v>584</v>
      </c>
      <c r="F219" s="176" t="s">
        <v>113</v>
      </c>
      <c r="G219" s="176"/>
      <c r="H219" s="176"/>
    </row>
    <row r="220" spans="2:8" s="31" customFormat="1" ht="15">
      <c r="B220" s="132" t="s">
        <v>596</v>
      </c>
      <c r="C220" s="206"/>
      <c r="D220" s="176" t="s">
        <v>584</v>
      </c>
      <c r="F220" s="176" t="s">
        <v>113</v>
      </c>
      <c r="G220" s="176"/>
      <c r="H220" s="176"/>
    </row>
    <row r="221" spans="2:8" s="31" customFormat="1" ht="15">
      <c r="B221" s="132" t="s">
        <v>597</v>
      </c>
      <c r="C221" s="206"/>
      <c r="D221" s="176" t="s">
        <v>584</v>
      </c>
      <c r="F221" s="176" t="s">
        <v>113</v>
      </c>
      <c r="G221" s="176"/>
      <c r="H221" s="176"/>
    </row>
    <row r="222" spans="2:8" s="31" customFormat="1" ht="15">
      <c r="B222" s="132" t="s">
        <v>598</v>
      </c>
      <c r="C222" s="206"/>
      <c r="D222" s="176" t="s">
        <v>584</v>
      </c>
      <c r="F222" s="176" t="s">
        <v>113</v>
      </c>
      <c r="G222" s="176"/>
      <c r="H222" s="176"/>
    </row>
    <row r="223" spans="2:8" s="31" customFormat="1" ht="15">
      <c r="B223" s="132" t="s">
        <v>599</v>
      </c>
      <c r="C223" s="206"/>
      <c r="D223" s="176" t="s">
        <v>584</v>
      </c>
      <c r="F223" s="176" t="s">
        <v>113</v>
      </c>
      <c r="G223" s="176"/>
      <c r="H223" s="176"/>
    </row>
    <row r="224" spans="2:8" s="31" customFormat="1" ht="15">
      <c r="B224" s="132" t="s">
        <v>600</v>
      </c>
      <c r="C224" s="206"/>
      <c r="D224" s="176" t="s">
        <v>584</v>
      </c>
      <c r="F224" s="176" t="s">
        <v>113</v>
      </c>
      <c r="G224" s="176"/>
      <c r="H224" s="176"/>
    </row>
    <row r="225" spans="2:8" s="31" customFormat="1" ht="15">
      <c r="B225" s="132" t="s">
        <v>601</v>
      </c>
      <c r="C225" s="206"/>
      <c r="D225" s="176" t="s">
        <v>584</v>
      </c>
      <c r="F225" s="176" t="s">
        <v>113</v>
      </c>
      <c r="G225" s="176"/>
      <c r="H225" s="176"/>
    </row>
    <row r="226" spans="2:8" s="31" customFormat="1" ht="15">
      <c r="B226" s="132" t="s">
        <v>602</v>
      </c>
      <c r="C226" s="206"/>
      <c r="D226" s="176" t="s">
        <v>584</v>
      </c>
      <c r="F226" s="176" t="s">
        <v>113</v>
      </c>
      <c r="G226" s="176"/>
      <c r="H226" s="176"/>
    </row>
    <row r="227" spans="2:8" s="31" customFormat="1" ht="15">
      <c r="B227" s="132" t="s">
        <v>603</v>
      </c>
      <c r="C227" s="206"/>
      <c r="D227" s="176" t="s">
        <v>584</v>
      </c>
      <c r="F227" s="176" t="s">
        <v>113</v>
      </c>
      <c r="G227" s="176"/>
      <c r="H227" s="176"/>
    </row>
    <row r="228" spans="2:8" s="31" customFormat="1" ht="15">
      <c r="B228" s="132" t="s">
        <v>604</v>
      </c>
      <c r="C228" s="206"/>
      <c r="D228" s="176" t="s">
        <v>584</v>
      </c>
      <c r="F228" s="176" t="s">
        <v>113</v>
      </c>
      <c r="G228" s="176"/>
      <c r="H228" s="176"/>
    </row>
    <row r="229" spans="2:8" s="31" customFormat="1" ht="15">
      <c r="B229" s="132" t="s">
        <v>605</v>
      </c>
      <c r="C229" s="206"/>
      <c r="D229" s="176" t="s">
        <v>584</v>
      </c>
      <c r="F229" s="176" t="s">
        <v>113</v>
      </c>
      <c r="G229" s="176"/>
      <c r="H229" s="176"/>
    </row>
    <row r="230" spans="2:8" s="31" customFormat="1" ht="15">
      <c r="B230" s="132" t="s">
        <v>606</v>
      </c>
      <c r="C230" s="206"/>
      <c r="D230" s="176" t="s">
        <v>584</v>
      </c>
      <c r="F230" s="176" t="s">
        <v>113</v>
      </c>
      <c r="G230" s="176"/>
      <c r="H230" s="176"/>
    </row>
    <row r="231" spans="2:8" s="31" customFormat="1" ht="15">
      <c r="B231" s="132" t="s">
        <v>607</v>
      </c>
      <c r="C231" s="206"/>
      <c r="D231" s="176" t="s">
        <v>584</v>
      </c>
      <c r="F231" s="176" t="s">
        <v>113</v>
      </c>
      <c r="G231" s="176"/>
      <c r="H231" s="176"/>
    </row>
    <row r="232" spans="2:8" s="31" customFormat="1" ht="15">
      <c r="B232" s="132" t="s">
        <v>608</v>
      </c>
      <c r="C232" s="206"/>
      <c r="D232" s="176" t="s">
        <v>584</v>
      </c>
      <c r="F232" s="176" t="s">
        <v>113</v>
      </c>
      <c r="G232" s="176"/>
      <c r="H232" s="176"/>
    </row>
    <row r="233" spans="2:8" s="31" customFormat="1" ht="15">
      <c r="B233" s="132" t="s">
        <v>609</v>
      </c>
      <c r="C233" s="206"/>
      <c r="D233" s="176" t="s">
        <v>584</v>
      </c>
      <c r="F233" s="176" t="s">
        <v>113</v>
      </c>
      <c r="G233" s="176"/>
      <c r="H233" s="176"/>
    </row>
    <row r="234" spans="2:8" s="31" customFormat="1" ht="15">
      <c r="B234" s="132" t="s">
        <v>610</v>
      </c>
      <c r="C234" s="206"/>
      <c r="D234" s="176" t="s">
        <v>584</v>
      </c>
      <c r="F234" s="176" t="s">
        <v>113</v>
      </c>
      <c r="G234" s="176"/>
      <c r="H234" s="176"/>
    </row>
    <row r="235" spans="2:8" s="31" customFormat="1" ht="15">
      <c r="B235" s="132" t="s">
        <v>611</v>
      </c>
      <c r="C235" s="206"/>
      <c r="D235" s="176" t="s">
        <v>584</v>
      </c>
      <c r="F235" s="176" t="s">
        <v>113</v>
      </c>
      <c r="G235" s="176"/>
      <c r="H235" s="176"/>
    </row>
    <row r="236" spans="2:8" s="31" customFormat="1" ht="15">
      <c r="B236" s="132" t="s">
        <v>612</v>
      </c>
      <c r="C236" s="206"/>
      <c r="D236" s="176" t="s">
        <v>584</v>
      </c>
      <c r="F236" s="176" t="s">
        <v>113</v>
      </c>
      <c r="G236" s="176"/>
      <c r="H236" s="176"/>
    </row>
    <row r="237" spans="2:8" s="31" customFormat="1" ht="15">
      <c r="B237" s="132" t="s">
        <v>613</v>
      </c>
      <c r="C237" s="206"/>
      <c r="D237" s="176" t="s">
        <v>584</v>
      </c>
      <c r="F237" s="176" t="s">
        <v>113</v>
      </c>
      <c r="G237" s="176"/>
      <c r="H237" s="176"/>
    </row>
    <row r="238" spans="2:8" s="31" customFormat="1" ht="15">
      <c r="B238" s="132" t="s">
        <v>614</v>
      </c>
      <c r="C238" s="206"/>
      <c r="D238" s="176" t="s">
        <v>379</v>
      </c>
      <c r="F238" s="176" t="s">
        <v>113</v>
      </c>
      <c r="G238" s="176"/>
      <c r="H238" s="176"/>
    </row>
    <row r="239" spans="2:8" s="31" customFormat="1" ht="15">
      <c r="B239" s="132" t="s">
        <v>494</v>
      </c>
      <c r="C239" s="206"/>
      <c r="D239" s="176" t="s">
        <v>379</v>
      </c>
      <c r="F239" s="176" t="s">
        <v>113</v>
      </c>
      <c r="G239" s="176"/>
      <c r="H239" s="176"/>
    </row>
    <row r="240" spans="2:8" s="31" customFormat="1" ht="15">
      <c r="B240" s="132" t="s">
        <v>615</v>
      </c>
      <c r="C240" s="206"/>
      <c r="D240" s="176" t="s">
        <v>379</v>
      </c>
      <c r="F240" s="176" t="s">
        <v>113</v>
      </c>
      <c r="G240" s="176"/>
      <c r="H240" s="176"/>
    </row>
    <row r="241" spans="2:8" s="31" customFormat="1" ht="15">
      <c r="B241" s="132" t="s">
        <v>616</v>
      </c>
      <c r="C241" s="206"/>
      <c r="D241" s="176" t="s">
        <v>379</v>
      </c>
      <c r="F241" s="176" t="s">
        <v>113</v>
      </c>
      <c r="G241" s="176"/>
      <c r="H241" s="176"/>
    </row>
    <row r="242" spans="2:8" s="31" customFormat="1" ht="15">
      <c r="B242" s="132" t="s">
        <v>617</v>
      </c>
      <c r="C242" s="206"/>
      <c r="D242" s="176" t="s">
        <v>379</v>
      </c>
      <c r="F242" s="176" t="s">
        <v>113</v>
      </c>
      <c r="G242" s="176"/>
      <c r="H242" s="176"/>
    </row>
    <row r="243" spans="2:8" s="31" customFormat="1" ht="15">
      <c r="B243" s="132" t="s">
        <v>618</v>
      </c>
      <c r="C243" s="206"/>
      <c r="D243" s="176" t="s">
        <v>379</v>
      </c>
      <c r="F243" s="176" t="s">
        <v>113</v>
      </c>
      <c r="G243" s="176"/>
      <c r="H243" s="176"/>
    </row>
    <row r="244" spans="2:8" s="31" customFormat="1" ht="15">
      <c r="B244" s="132" t="s">
        <v>619</v>
      </c>
      <c r="C244" s="206"/>
      <c r="D244" s="176" t="s">
        <v>379</v>
      </c>
      <c r="F244" s="176" t="s">
        <v>113</v>
      </c>
      <c r="G244" s="176"/>
      <c r="H244" s="176"/>
    </row>
    <row r="245" spans="2:8" s="31" customFormat="1" ht="15">
      <c r="B245" s="132" t="s">
        <v>620</v>
      </c>
      <c r="C245" s="206"/>
      <c r="D245" s="176" t="s">
        <v>379</v>
      </c>
      <c r="F245" s="176" t="s">
        <v>113</v>
      </c>
      <c r="G245" s="176"/>
      <c r="H245" s="176"/>
    </row>
    <row r="246" spans="2:8" s="31" customFormat="1" ht="15">
      <c r="B246" s="132" t="s">
        <v>621</v>
      </c>
      <c r="C246" s="206"/>
      <c r="D246" s="176" t="s">
        <v>379</v>
      </c>
      <c r="F246" s="176" t="s">
        <v>113</v>
      </c>
      <c r="G246" s="176"/>
      <c r="H246" s="176"/>
    </row>
    <row r="247" spans="2:8" s="31" customFormat="1" ht="15">
      <c r="B247" s="132" t="s">
        <v>622</v>
      </c>
      <c r="C247" s="206"/>
      <c r="D247" s="176" t="s">
        <v>379</v>
      </c>
      <c r="F247" s="176" t="s">
        <v>113</v>
      </c>
      <c r="G247" s="176"/>
      <c r="H247" s="176"/>
    </row>
    <row r="248" spans="2:8" s="31" customFormat="1" ht="15">
      <c r="B248" s="132" t="s">
        <v>623</v>
      </c>
      <c r="C248" s="206"/>
      <c r="D248" s="176" t="s">
        <v>379</v>
      </c>
      <c r="F248" s="176" t="s">
        <v>113</v>
      </c>
      <c r="G248" s="176"/>
      <c r="H248" s="176"/>
    </row>
    <row r="249" spans="2:8" s="31" customFormat="1" ht="15">
      <c r="B249" s="132" t="s">
        <v>624</v>
      </c>
      <c r="C249" s="206"/>
      <c r="D249" s="176" t="s">
        <v>379</v>
      </c>
      <c r="F249" s="176" t="s">
        <v>113</v>
      </c>
      <c r="G249" s="176"/>
      <c r="H249" s="176"/>
    </row>
    <row r="250" spans="2:8" s="31" customFormat="1" ht="15">
      <c r="B250" s="132" t="s">
        <v>625</v>
      </c>
      <c r="C250" s="206"/>
      <c r="D250" s="176" t="s">
        <v>626</v>
      </c>
      <c r="F250" s="176" t="s">
        <v>113</v>
      </c>
      <c r="G250" s="176"/>
      <c r="H250" s="176"/>
    </row>
    <row r="251" spans="2:8" s="31" customFormat="1" ht="15">
      <c r="B251" s="132" t="s">
        <v>627</v>
      </c>
      <c r="C251" s="206"/>
      <c r="D251" s="176" t="s">
        <v>626</v>
      </c>
      <c r="F251" s="176" t="s">
        <v>113</v>
      </c>
      <c r="G251" s="176"/>
      <c r="H251" s="176"/>
    </row>
    <row r="252" spans="2:8" s="31" customFormat="1" ht="15">
      <c r="B252" s="132" t="s">
        <v>628</v>
      </c>
      <c r="C252" s="206"/>
      <c r="D252" s="176" t="s">
        <v>626</v>
      </c>
      <c r="F252" s="176" t="s">
        <v>113</v>
      </c>
      <c r="G252" s="176"/>
      <c r="H252" s="176"/>
    </row>
    <row r="253" spans="2:8" s="31" customFormat="1" ht="15">
      <c r="B253" s="132" t="s">
        <v>629</v>
      </c>
      <c r="C253" s="206"/>
      <c r="D253" s="176" t="s">
        <v>626</v>
      </c>
      <c r="F253" s="176" t="s">
        <v>113</v>
      </c>
      <c r="G253" s="176"/>
      <c r="H253" s="176"/>
    </row>
    <row r="254" spans="2:8" s="31" customFormat="1" ht="15">
      <c r="B254" s="132" t="s">
        <v>630</v>
      </c>
      <c r="C254" s="206"/>
      <c r="D254" s="176" t="s">
        <v>626</v>
      </c>
      <c r="F254" s="176" t="s">
        <v>113</v>
      </c>
      <c r="G254" s="176"/>
      <c r="H254" s="176"/>
    </row>
    <row r="255" spans="2:8" s="31" customFormat="1" ht="15">
      <c r="B255" s="132" t="s">
        <v>631</v>
      </c>
      <c r="C255" s="206"/>
      <c r="D255" s="176" t="s">
        <v>626</v>
      </c>
      <c r="F255" s="176" t="s">
        <v>113</v>
      </c>
      <c r="G255" s="176"/>
      <c r="H255" s="176"/>
    </row>
    <row r="256" spans="2:8" s="31" customFormat="1" ht="15">
      <c r="B256" s="132" t="s">
        <v>632</v>
      </c>
      <c r="C256" s="206"/>
      <c r="D256" s="176" t="s">
        <v>626</v>
      </c>
      <c r="F256" s="176" t="s">
        <v>113</v>
      </c>
      <c r="G256" s="176"/>
      <c r="H256" s="176"/>
    </row>
    <row r="257" spans="2:8" s="31" customFormat="1" ht="15">
      <c r="B257" s="132" t="s">
        <v>633</v>
      </c>
      <c r="C257" s="206"/>
      <c r="D257" s="176" t="s">
        <v>626</v>
      </c>
      <c r="F257" s="176" t="s">
        <v>113</v>
      </c>
      <c r="G257" s="176"/>
      <c r="H257" s="176"/>
    </row>
    <row r="258" spans="2:8" s="31" customFormat="1" ht="15">
      <c r="B258" s="132" t="s">
        <v>634</v>
      </c>
      <c r="C258" s="206"/>
      <c r="D258" s="176" t="s">
        <v>626</v>
      </c>
      <c r="F258" s="176" t="s">
        <v>113</v>
      </c>
      <c r="G258" s="176"/>
      <c r="H258" s="176"/>
    </row>
    <row r="259" spans="2:8" s="31" customFormat="1" ht="15">
      <c r="B259" s="132" t="s">
        <v>635</v>
      </c>
      <c r="C259" s="206"/>
      <c r="D259" s="176" t="s">
        <v>626</v>
      </c>
      <c r="F259" s="176" t="s">
        <v>113</v>
      </c>
      <c r="G259" s="176"/>
      <c r="H259" s="176"/>
    </row>
    <row r="260" spans="2:8" s="31" customFormat="1" ht="15">
      <c r="B260" s="132" t="s">
        <v>636</v>
      </c>
      <c r="C260" s="206"/>
      <c r="D260" s="176" t="s">
        <v>626</v>
      </c>
      <c r="F260" s="176" t="s">
        <v>113</v>
      </c>
      <c r="G260" s="176"/>
      <c r="H260" s="176"/>
    </row>
    <row r="261" spans="2:8" s="31" customFormat="1" ht="15">
      <c r="B261" s="132" t="s">
        <v>637</v>
      </c>
      <c r="C261" s="206"/>
      <c r="D261" s="176" t="s">
        <v>626</v>
      </c>
      <c r="F261" s="176" t="s">
        <v>113</v>
      </c>
      <c r="G261" s="176"/>
      <c r="H261" s="176"/>
    </row>
    <row r="262" spans="2:8" s="31" customFormat="1" ht="15">
      <c r="B262" s="132" t="s">
        <v>638</v>
      </c>
      <c r="C262" s="206"/>
      <c r="D262" s="176" t="s">
        <v>626</v>
      </c>
      <c r="F262" s="176" t="s">
        <v>113</v>
      </c>
      <c r="G262" s="176"/>
      <c r="H262" s="176"/>
    </row>
    <row r="263" spans="2:8" s="31" customFormat="1" ht="15">
      <c r="B263" s="132" t="s">
        <v>639</v>
      </c>
      <c r="C263" s="206"/>
      <c r="D263" s="176" t="s">
        <v>498</v>
      </c>
      <c r="F263" s="176" t="s">
        <v>113</v>
      </c>
      <c r="G263" s="176"/>
      <c r="H263" s="176"/>
    </row>
    <row r="264" spans="2:8" s="31" customFormat="1" ht="15">
      <c r="B264" s="132" t="s">
        <v>640</v>
      </c>
      <c r="C264" s="206"/>
      <c r="D264" s="176" t="s">
        <v>498</v>
      </c>
      <c r="F264" s="176" t="s">
        <v>113</v>
      </c>
      <c r="G264" s="176"/>
      <c r="H264" s="176"/>
    </row>
    <row r="265" spans="2:8" s="31" customFormat="1" ht="15">
      <c r="B265" s="132" t="s">
        <v>641</v>
      </c>
      <c r="C265" s="206"/>
      <c r="D265" s="176" t="s">
        <v>498</v>
      </c>
      <c r="F265" s="176" t="s">
        <v>113</v>
      </c>
      <c r="G265" s="176"/>
      <c r="H265" s="176"/>
    </row>
    <row r="266" spans="2:8" s="31" customFormat="1" ht="15">
      <c r="B266" s="132" t="s">
        <v>640</v>
      </c>
      <c r="C266" s="206"/>
      <c r="D266" s="176" t="s">
        <v>498</v>
      </c>
      <c r="F266" s="176" t="s">
        <v>113</v>
      </c>
      <c r="G266" s="176"/>
      <c r="H266" s="176"/>
    </row>
    <row r="267" spans="2:8" s="31" customFormat="1" ht="15">
      <c r="B267" s="132" t="s">
        <v>641</v>
      </c>
      <c r="C267" s="206"/>
      <c r="D267" s="176" t="s">
        <v>498</v>
      </c>
      <c r="F267" s="176" t="s">
        <v>113</v>
      </c>
      <c r="G267" s="176"/>
      <c r="H267" s="176"/>
    </row>
    <row r="268" spans="2:8" s="31" customFormat="1" ht="15">
      <c r="B268" s="132" t="s">
        <v>500</v>
      </c>
      <c r="C268" s="206"/>
      <c r="D268" s="176" t="s">
        <v>498</v>
      </c>
      <c r="F268" s="176" t="s">
        <v>113</v>
      </c>
      <c r="G268" s="176"/>
      <c r="H268" s="176"/>
    </row>
    <row r="269" spans="2:8" s="31" customFormat="1" ht="15">
      <c r="B269" s="132" t="s">
        <v>500</v>
      </c>
      <c r="C269" s="206"/>
      <c r="D269" s="176" t="s">
        <v>498</v>
      </c>
      <c r="F269" s="176" t="s">
        <v>113</v>
      </c>
      <c r="G269" s="176"/>
      <c r="H269" s="176"/>
    </row>
    <row r="270" spans="2:8" s="31" customFormat="1" ht="15">
      <c r="B270" s="132" t="s">
        <v>641</v>
      </c>
      <c r="C270" s="206"/>
      <c r="D270" s="176" t="s">
        <v>498</v>
      </c>
      <c r="F270" s="176" t="s">
        <v>113</v>
      </c>
      <c r="G270" s="176"/>
      <c r="H270" s="176"/>
    </row>
    <row r="271" spans="2:8" s="31" customFormat="1" ht="15">
      <c r="B271" s="132" t="s">
        <v>640</v>
      </c>
      <c r="C271" s="206"/>
      <c r="D271" s="176" t="s">
        <v>498</v>
      </c>
      <c r="F271" s="176" t="s">
        <v>113</v>
      </c>
      <c r="G271" s="176"/>
      <c r="H271" s="176"/>
    </row>
    <row r="272" spans="2:8" s="31" customFormat="1" ht="15">
      <c r="B272" s="132" t="s">
        <v>501</v>
      </c>
      <c r="C272" s="206"/>
      <c r="D272" s="176" t="s">
        <v>498</v>
      </c>
      <c r="F272" s="176" t="s">
        <v>113</v>
      </c>
      <c r="G272" s="176"/>
      <c r="H272" s="176"/>
    </row>
    <row r="273" spans="2:8" s="31" customFormat="1" ht="15">
      <c r="B273" s="132" t="s">
        <v>499</v>
      </c>
      <c r="C273" s="206"/>
      <c r="D273" s="176" t="s">
        <v>498</v>
      </c>
      <c r="F273" s="176" t="s">
        <v>113</v>
      </c>
      <c r="G273" s="176"/>
      <c r="H273" s="176"/>
    </row>
    <row r="274" spans="2:8" s="31" customFormat="1" ht="15">
      <c r="B274" s="132" t="s">
        <v>502</v>
      </c>
      <c r="C274" s="206"/>
      <c r="D274" s="176" t="s">
        <v>498</v>
      </c>
      <c r="F274" s="176" t="s">
        <v>113</v>
      </c>
      <c r="G274" s="176"/>
      <c r="H274" s="176"/>
    </row>
    <row r="275" spans="2:8" s="31" customFormat="1" ht="15">
      <c r="B275" s="132" t="s">
        <v>505</v>
      </c>
      <c r="C275" s="206"/>
      <c r="D275" s="176" t="s">
        <v>498</v>
      </c>
      <c r="F275" s="176" t="s">
        <v>113</v>
      </c>
      <c r="G275" s="176"/>
      <c r="H275" s="176"/>
    </row>
    <row r="276" spans="2:8" s="31" customFormat="1" ht="15">
      <c r="B276" s="132" t="s">
        <v>497</v>
      </c>
      <c r="C276" s="206"/>
      <c r="D276" s="176" t="s">
        <v>498</v>
      </c>
      <c r="F276" s="176" t="s">
        <v>113</v>
      </c>
      <c r="G276" s="176"/>
      <c r="H276" s="176"/>
    </row>
    <row r="277" spans="2:8" s="31" customFormat="1" ht="15">
      <c r="B277" s="132" t="s">
        <v>503</v>
      </c>
      <c r="C277" s="206"/>
      <c r="D277" s="176" t="s">
        <v>498</v>
      </c>
      <c r="F277" s="176" t="s">
        <v>113</v>
      </c>
      <c r="G277" s="176"/>
      <c r="H277" s="176"/>
    </row>
    <row r="278" spans="2:8" s="31" customFormat="1" ht="15">
      <c r="B278" s="132" t="s">
        <v>642</v>
      </c>
      <c r="C278" s="206"/>
      <c r="D278" s="176" t="s">
        <v>498</v>
      </c>
      <c r="F278" s="176" t="s">
        <v>113</v>
      </c>
      <c r="G278" s="176"/>
      <c r="H278" s="176"/>
    </row>
    <row r="279" spans="2:8" s="31" customFormat="1" ht="15">
      <c r="B279" s="132" t="s">
        <v>643</v>
      </c>
      <c r="C279" s="206"/>
      <c r="D279" s="176" t="s">
        <v>498</v>
      </c>
      <c r="F279" s="176" t="s">
        <v>113</v>
      </c>
      <c r="G279" s="176"/>
      <c r="H279" s="176"/>
    </row>
    <row r="280" spans="2:8" s="31" customFormat="1" ht="15">
      <c r="B280" s="132" t="s">
        <v>644</v>
      </c>
      <c r="C280" s="206"/>
      <c r="D280" s="176" t="s">
        <v>498</v>
      </c>
      <c r="F280" s="176" t="s">
        <v>113</v>
      </c>
      <c r="G280" s="176"/>
      <c r="H280" s="176"/>
    </row>
    <row r="281" spans="2:8" s="31" customFormat="1" ht="15">
      <c r="B281" s="132" t="s">
        <v>640</v>
      </c>
      <c r="C281" s="206"/>
      <c r="D281" s="176" t="s">
        <v>498</v>
      </c>
      <c r="F281" s="176" t="s">
        <v>113</v>
      </c>
      <c r="G281" s="176"/>
      <c r="H281" s="176"/>
    </row>
    <row r="282" spans="2:8" s="31" customFormat="1" ht="15">
      <c r="B282" s="132" t="s">
        <v>641</v>
      </c>
      <c r="C282" s="206"/>
      <c r="D282" s="176" t="s">
        <v>498</v>
      </c>
      <c r="F282" s="176" t="s">
        <v>113</v>
      </c>
      <c r="G282" s="176"/>
      <c r="H282" s="176"/>
    </row>
    <row r="283" spans="2:8" s="31" customFormat="1" ht="15">
      <c r="B283" s="132" t="s">
        <v>642</v>
      </c>
      <c r="C283" s="206"/>
      <c r="D283" s="176" t="s">
        <v>498</v>
      </c>
      <c r="F283" s="176" t="s">
        <v>113</v>
      </c>
      <c r="G283" s="176"/>
      <c r="H283" s="176"/>
    </row>
    <row r="284" spans="2:8" s="31" customFormat="1" ht="15">
      <c r="B284" s="132" t="s">
        <v>642</v>
      </c>
      <c r="C284" s="206"/>
      <c r="D284" s="176" t="s">
        <v>498</v>
      </c>
      <c r="F284" s="176" t="s">
        <v>113</v>
      </c>
      <c r="G284" s="176"/>
      <c r="H284" s="176"/>
    </row>
    <row r="285" spans="2:8" s="31" customFormat="1" ht="15">
      <c r="B285" s="132" t="s">
        <v>642</v>
      </c>
      <c r="C285" s="206"/>
      <c r="D285" s="176" t="s">
        <v>498</v>
      </c>
      <c r="F285" s="176" t="s">
        <v>113</v>
      </c>
      <c r="G285" s="176"/>
      <c r="H285" s="176"/>
    </row>
    <row r="286" spans="2:8" s="31" customFormat="1" ht="15">
      <c r="B286" s="132" t="s">
        <v>645</v>
      </c>
      <c r="C286" s="206"/>
      <c r="D286" s="176" t="s">
        <v>498</v>
      </c>
      <c r="F286" s="176" t="s">
        <v>113</v>
      </c>
      <c r="G286" s="176"/>
      <c r="H286" s="176"/>
    </row>
    <row r="287" spans="2:8" s="31" customFormat="1" ht="15">
      <c r="B287" s="132" t="s">
        <v>646</v>
      </c>
      <c r="C287" s="206"/>
      <c r="D287" s="176" t="s">
        <v>647</v>
      </c>
      <c r="F287" s="176" t="s">
        <v>113</v>
      </c>
      <c r="G287" s="176"/>
      <c r="H287" s="176"/>
    </row>
    <row r="288" spans="2:8" s="31" customFormat="1" ht="15">
      <c r="B288" s="132" t="s">
        <v>648</v>
      </c>
      <c r="C288" s="206"/>
      <c r="D288" s="176" t="s">
        <v>647</v>
      </c>
      <c r="F288" s="176" t="s">
        <v>113</v>
      </c>
      <c r="G288" s="176"/>
      <c r="H288" s="176"/>
    </row>
    <row r="289" spans="2:8" s="31" customFormat="1" ht="15">
      <c r="B289" s="132" t="s">
        <v>649</v>
      </c>
      <c r="C289" s="206"/>
      <c r="D289" s="176" t="s">
        <v>647</v>
      </c>
      <c r="F289" s="176" t="s">
        <v>113</v>
      </c>
      <c r="G289" s="176"/>
      <c r="H289" s="176"/>
    </row>
    <row r="290" spans="2:8" s="31" customFormat="1" ht="15">
      <c r="B290" s="132" t="s">
        <v>650</v>
      </c>
      <c r="C290" s="206"/>
      <c r="D290" s="176" t="s">
        <v>647</v>
      </c>
      <c r="F290" s="176" t="s">
        <v>113</v>
      </c>
      <c r="G290" s="176"/>
      <c r="H290" s="176"/>
    </row>
    <row r="291" spans="2:8" s="31" customFormat="1" ht="15">
      <c r="B291" s="132" t="s">
        <v>651</v>
      </c>
      <c r="C291" s="206"/>
      <c r="D291" s="176" t="s">
        <v>647</v>
      </c>
      <c r="F291" s="176" t="s">
        <v>113</v>
      </c>
      <c r="G291" s="176"/>
      <c r="H291" s="176"/>
    </row>
    <row r="292" spans="2:8" s="31" customFormat="1" ht="15">
      <c r="B292" s="132" t="s">
        <v>652</v>
      </c>
      <c r="C292" s="206"/>
      <c r="D292" s="176" t="s">
        <v>647</v>
      </c>
      <c r="F292" s="176" t="s">
        <v>113</v>
      </c>
      <c r="G292" s="176"/>
      <c r="H292" s="176"/>
    </row>
    <row r="293" spans="2:8" s="31" customFormat="1" ht="15">
      <c r="B293" s="132" t="s">
        <v>653</v>
      </c>
      <c r="C293" s="206"/>
      <c r="D293" s="176" t="s">
        <v>654</v>
      </c>
      <c r="F293" s="176" t="s">
        <v>113</v>
      </c>
      <c r="G293" s="176"/>
      <c r="H293" s="176"/>
    </row>
    <row r="294" spans="2:8" s="31" customFormat="1" ht="15">
      <c r="B294" s="132" t="s">
        <v>655</v>
      </c>
      <c r="C294" s="206"/>
      <c r="D294" s="176" t="s">
        <v>654</v>
      </c>
      <c r="F294" s="176" t="s">
        <v>113</v>
      </c>
      <c r="G294" s="176"/>
      <c r="H294" s="176"/>
    </row>
    <row r="295" spans="2:8" s="31" customFormat="1" ht="15">
      <c r="B295" s="132" t="s">
        <v>656</v>
      </c>
      <c r="C295" s="206"/>
      <c r="D295" s="176" t="s">
        <v>654</v>
      </c>
      <c r="F295" s="176" t="s">
        <v>113</v>
      </c>
      <c r="G295" s="176"/>
      <c r="H295" s="176"/>
    </row>
    <row r="296" spans="2:8" s="31" customFormat="1" ht="15">
      <c r="B296" s="132" t="s">
        <v>657</v>
      </c>
      <c r="C296" s="206"/>
      <c r="D296" s="176" t="s">
        <v>654</v>
      </c>
      <c r="F296" s="176" t="s">
        <v>113</v>
      </c>
      <c r="G296" s="176"/>
      <c r="H296" s="176"/>
    </row>
    <row r="297" spans="2:8" s="31" customFormat="1" ht="15">
      <c r="B297" s="132" t="s">
        <v>658</v>
      </c>
      <c r="C297" s="206"/>
      <c r="D297" s="176" t="s">
        <v>654</v>
      </c>
      <c r="F297" s="176" t="s">
        <v>113</v>
      </c>
      <c r="G297" s="176"/>
      <c r="H297" s="176"/>
    </row>
    <row r="298" spans="2:8" s="31" customFormat="1" ht="15">
      <c r="B298" s="132" t="s">
        <v>659</v>
      </c>
      <c r="C298" s="206"/>
      <c r="D298" s="176" t="s">
        <v>654</v>
      </c>
      <c r="F298" s="176" t="s">
        <v>113</v>
      </c>
      <c r="G298" s="176"/>
      <c r="H298" s="176"/>
    </row>
    <row r="299" spans="2:8" s="31" customFormat="1" ht="15">
      <c r="B299" s="132" t="s">
        <v>660</v>
      </c>
      <c r="C299" s="206"/>
      <c r="D299" s="176" t="s">
        <v>654</v>
      </c>
      <c r="F299" s="176" t="s">
        <v>113</v>
      </c>
      <c r="G299" s="176"/>
      <c r="H299" s="176"/>
    </row>
    <row r="300" spans="2:8" s="31" customFormat="1" ht="15">
      <c r="B300" s="132" t="s">
        <v>661</v>
      </c>
      <c r="C300" s="206"/>
      <c r="D300" s="176" t="s">
        <v>654</v>
      </c>
      <c r="F300" s="176" t="s">
        <v>113</v>
      </c>
      <c r="G300" s="176"/>
      <c r="H300" s="176"/>
    </row>
    <row r="301" spans="2:8" s="31" customFormat="1" ht="15">
      <c r="B301" s="132" t="s">
        <v>662</v>
      </c>
      <c r="C301" s="206"/>
      <c r="D301" s="176" t="s">
        <v>654</v>
      </c>
      <c r="F301" s="176" t="s">
        <v>113</v>
      </c>
      <c r="G301" s="176"/>
      <c r="H301" s="176"/>
    </row>
    <row r="302" spans="2:8" s="31" customFormat="1" ht="15">
      <c r="B302" s="132" t="s">
        <v>663</v>
      </c>
      <c r="C302" s="206"/>
      <c r="D302" s="176" t="s">
        <v>654</v>
      </c>
      <c r="F302" s="176" t="s">
        <v>113</v>
      </c>
      <c r="G302" s="176"/>
      <c r="H302" s="176"/>
    </row>
    <row r="303" spans="2:8" s="31" customFormat="1" ht="15">
      <c r="B303" s="132" t="s">
        <v>664</v>
      </c>
      <c r="C303" s="206"/>
      <c r="D303" s="176" t="s">
        <v>407</v>
      </c>
      <c r="F303" s="176" t="s">
        <v>113</v>
      </c>
      <c r="G303" s="176"/>
      <c r="H303" s="176"/>
    </row>
    <row r="304" spans="2:8" s="31" customFormat="1" ht="15">
      <c r="B304" s="132" t="s">
        <v>665</v>
      </c>
      <c r="C304" s="206"/>
      <c r="D304" s="176" t="s">
        <v>407</v>
      </c>
      <c r="F304" s="176" t="s">
        <v>113</v>
      </c>
      <c r="G304" s="176"/>
      <c r="H304" s="176"/>
    </row>
    <row r="305" spans="2:8" s="31" customFormat="1" ht="15">
      <c r="B305" s="132" t="s">
        <v>666</v>
      </c>
      <c r="C305" s="206"/>
      <c r="D305" s="176" t="s">
        <v>407</v>
      </c>
      <c r="F305" s="176" t="s">
        <v>113</v>
      </c>
      <c r="G305" s="176"/>
      <c r="H305" s="176"/>
    </row>
    <row r="306" spans="2:8" s="31" customFormat="1" ht="15">
      <c r="B306" s="132" t="s">
        <v>667</v>
      </c>
      <c r="C306" s="206"/>
      <c r="D306" s="176" t="s">
        <v>407</v>
      </c>
      <c r="F306" s="176" t="s">
        <v>113</v>
      </c>
      <c r="G306" s="176"/>
      <c r="H306" s="176"/>
    </row>
    <row r="307" spans="2:8" s="31" customFormat="1" ht="15">
      <c r="B307" s="132" t="s">
        <v>668</v>
      </c>
      <c r="C307" s="206"/>
      <c r="D307" s="176" t="s">
        <v>407</v>
      </c>
      <c r="F307" s="176" t="s">
        <v>113</v>
      </c>
      <c r="G307" s="176"/>
      <c r="H307" s="176"/>
    </row>
    <row r="308" spans="2:8" s="31" customFormat="1" ht="15">
      <c r="B308" s="132" t="s">
        <v>668</v>
      </c>
      <c r="C308" s="206"/>
      <c r="D308" s="176" t="s">
        <v>407</v>
      </c>
      <c r="F308" s="176" t="s">
        <v>113</v>
      </c>
      <c r="G308" s="176"/>
      <c r="H308" s="176"/>
    </row>
    <row r="309" spans="2:8" s="31" customFormat="1" ht="15">
      <c r="B309" s="132" t="s">
        <v>664</v>
      </c>
      <c r="C309" s="206"/>
      <c r="D309" s="176" t="s">
        <v>407</v>
      </c>
      <c r="F309" s="176" t="s">
        <v>113</v>
      </c>
      <c r="G309" s="176"/>
      <c r="H309" s="176"/>
    </row>
    <row r="310" spans="2:8" s="31" customFormat="1" ht="15">
      <c r="B310" s="132" t="s">
        <v>669</v>
      </c>
      <c r="C310" s="206"/>
      <c r="D310" s="176" t="s">
        <v>407</v>
      </c>
      <c r="F310" s="176" t="s">
        <v>113</v>
      </c>
      <c r="G310" s="176"/>
      <c r="H310" s="176"/>
    </row>
    <row r="311" spans="2:8" s="31" customFormat="1" ht="15">
      <c r="B311" s="132" t="s">
        <v>670</v>
      </c>
      <c r="C311" s="206"/>
      <c r="D311" s="176" t="s">
        <v>407</v>
      </c>
      <c r="F311" s="176" t="s">
        <v>113</v>
      </c>
      <c r="G311" s="176"/>
      <c r="H311" s="176"/>
    </row>
    <row r="312" spans="2:8" s="31" customFormat="1" ht="15">
      <c r="B312" s="132" t="s">
        <v>667</v>
      </c>
      <c r="C312" s="206"/>
      <c r="D312" s="176" t="s">
        <v>407</v>
      </c>
      <c r="F312" s="176" t="s">
        <v>113</v>
      </c>
      <c r="G312" s="176"/>
      <c r="H312" s="176"/>
    </row>
    <row r="313" spans="2:8" s="31" customFormat="1" ht="15">
      <c r="B313" s="132" t="s">
        <v>667</v>
      </c>
      <c r="C313" s="206"/>
      <c r="D313" s="176" t="s">
        <v>407</v>
      </c>
      <c r="F313" s="176" t="s">
        <v>113</v>
      </c>
      <c r="G313" s="176"/>
      <c r="H313" s="176"/>
    </row>
    <row r="314" spans="2:8" s="31" customFormat="1" ht="15">
      <c r="B314" s="132" t="s">
        <v>667</v>
      </c>
      <c r="C314" s="206"/>
      <c r="D314" s="176" t="s">
        <v>407</v>
      </c>
      <c r="F314" s="176" t="s">
        <v>113</v>
      </c>
      <c r="G314" s="176"/>
      <c r="H314" s="176"/>
    </row>
    <row r="315" spans="2:8" s="31" customFormat="1" ht="15">
      <c r="B315" s="132" t="s">
        <v>671</v>
      </c>
      <c r="C315" s="206"/>
      <c r="D315" s="176" t="s">
        <v>407</v>
      </c>
      <c r="F315" s="176" t="s">
        <v>113</v>
      </c>
      <c r="G315" s="176"/>
      <c r="H315" s="176"/>
    </row>
    <row r="316" spans="2:8" s="31" customFormat="1" ht="15">
      <c r="B316" s="132" t="s">
        <v>671</v>
      </c>
      <c r="C316" s="206"/>
      <c r="D316" s="176" t="s">
        <v>407</v>
      </c>
      <c r="F316" s="176" t="s">
        <v>113</v>
      </c>
      <c r="G316" s="176"/>
      <c r="H316" s="176"/>
    </row>
    <row r="317" spans="2:8" s="31" customFormat="1" ht="15">
      <c r="B317" s="132" t="s">
        <v>672</v>
      </c>
      <c r="C317" s="206"/>
      <c r="D317" s="176" t="s">
        <v>407</v>
      </c>
      <c r="F317" s="176" t="s">
        <v>113</v>
      </c>
      <c r="G317" s="176"/>
      <c r="H317" s="176"/>
    </row>
    <row r="318" spans="2:8" s="31" customFormat="1" ht="15">
      <c r="B318" s="132" t="s">
        <v>673</v>
      </c>
      <c r="C318" s="206"/>
      <c r="D318" s="176" t="s">
        <v>556</v>
      </c>
      <c r="F318" s="176" t="s">
        <v>113</v>
      </c>
      <c r="G318" s="176"/>
      <c r="H318" s="176"/>
    </row>
    <row r="319" spans="2:8" s="31" customFormat="1" ht="15">
      <c r="B319" s="132" t="s">
        <v>674</v>
      </c>
      <c r="C319" s="206"/>
      <c r="D319" s="176" t="s">
        <v>556</v>
      </c>
      <c r="F319" s="176" t="s">
        <v>113</v>
      </c>
      <c r="G319" s="176"/>
      <c r="H319" s="176"/>
    </row>
    <row r="320" spans="2:8" s="31" customFormat="1" ht="15">
      <c r="B320" s="132" t="s">
        <v>675</v>
      </c>
      <c r="C320" s="206"/>
      <c r="D320" s="176" t="s">
        <v>556</v>
      </c>
      <c r="F320" s="176" t="s">
        <v>113</v>
      </c>
      <c r="G320" s="176"/>
      <c r="H320" s="176"/>
    </row>
    <row r="321" spans="2:8" s="31" customFormat="1" ht="15">
      <c r="B321" s="132" t="s">
        <v>676</v>
      </c>
      <c r="C321" s="206"/>
      <c r="D321" s="176" t="s">
        <v>556</v>
      </c>
      <c r="F321" s="176" t="s">
        <v>113</v>
      </c>
      <c r="G321" s="176"/>
      <c r="H321" s="176"/>
    </row>
    <row r="322" spans="2:8" s="31" customFormat="1" ht="15">
      <c r="B322" s="132" t="s">
        <v>677</v>
      </c>
      <c r="C322" s="206"/>
      <c r="D322" s="176" t="s">
        <v>556</v>
      </c>
      <c r="F322" s="176" t="s">
        <v>113</v>
      </c>
      <c r="G322" s="176"/>
      <c r="H322" s="176"/>
    </row>
    <row r="323" spans="2:8" s="31" customFormat="1" ht="15">
      <c r="B323" s="132" t="s">
        <v>678</v>
      </c>
      <c r="C323" s="206"/>
      <c r="D323" s="176" t="s">
        <v>556</v>
      </c>
      <c r="F323" s="176" t="s">
        <v>113</v>
      </c>
      <c r="G323" s="176"/>
      <c r="H323" s="176"/>
    </row>
    <row r="324" spans="2:8" s="31" customFormat="1" ht="15">
      <c r="B324" s="132" t="s">
        <v>679</v>
      </c>
      <c r="C324" s="206"/>
      <c r="D324" s="176" t="s">
        <v>556</v>
      </c>
      <c r="F324" s="176" t="s">
        <v>113</v>
      </c>
      <c r="G324" s="176"/>
      <c r="H324" s="176"/>
    </row>
    <row r="325" spans="2:8" s="31" customFormat="1" ht="15">
      <c r="B325" s="132" t="s">
        <v>680</v>
      </c>
      <c r="C325" s="206"/>
      <c r="D325" s="176" t="s">
        <v>556</v>
      </c>
      <c r="F325" s="176" t="s">
        <v>113</v>
      </c>
      <c r="G325" s="176"/>
      <c r="H325" s="176"/>
    </row>
    <row r="326" spans="2:8" s="31" customFormat="1" ht="15">
      <c r="B326" s="132" t="s">
        <v>681</v>
      </c>
      <c r="C326" s="206"/>
      <c r="D326" s="176" t="s">
        <v>556</v>
      </c>
      <c r="F326" s="176" t="s">
        <v>113</v>
      </c>
      <c r="G326" s="176"/>
      <c r="H326" s="176"/>
    </row>
    <row r="327" spans="2:8" s="31" customFormat="1" ht="15">
      <c r="B327" s="132" t="s">
        <v>682</v>
      </c>
      <c r="C327" s="206"/>
      <c r="D327" s="176" t="s">
        <v>370</v>
      </c>
      <c r="F327" s="176" t="s">
        <v>113</v>
      </c>
      <c r="G327" s="176"/>
      <c r="H327" s="176"/>
    </row>
    <row r="328" spans="2:8" s="31" customFormat="1" ht="15">
      <c r="B328" s="132" t="s">
        <v>683</v>
      </c>
      <c r="C328" s="206"/>
      <c r="D328" s="176" t="s">
        <v>361</v>
      </c>
      <c r="F328" s="176" t="s">
        <v>113</v>
      </c>
      <c r="G328" s="176"/>
      <c r="H328" s="176"/>
    </row>
    <row r="329" spans="2:8" s="31" customFormat="1" ht="15">
      <c r="B329" s="132"/>
      <c r="C329" s="206"/>
      <c r="D329" s="176" t="s">
        <v>361</v>
      </c>
      <c r="F329" s="176" t="s">
        <v>113</v>
      </c>
      <c r="G329" s="176"/>
      <c r="H329" s="176"/>
    </row>
    <row r="330" spans="2:8" s="31" customFormat="1" ht="15">
      <c r="B330" s="132"/>
      <c r="C330" s="206"/>
      <c r="D330" s="176" t="s">
        <v>684</v>
      </c>
      <c r="F330" s="176" t="s">
        <v>113</v>
      </c>
      <c r="G330" s="176"/>
      <c r="H330" s="176"/>
    </row>
    <row r="331" spans="2:8" s="31" customFormat="1" ht="15">
      <c r="B331" s="132"/>
      <c r="C331" s="206"/>
      <c r="D331" s="176" t="s">
        <v>684</v>
      </c>
      <c r="F331" s="176" t="s">
        <v>113</v>
      </c>
      <c r="G331" s="176"/>
      <c r="H331" s="176"/>
    </row>
    <row r="332" spans="2:8" s="31" customFormat="1" ht="15">
      <c r="B332" s="132" t="s">
        <v>685</v>
      </c>
      <c r="C332" s="206"/>
      <c r="D332" s="176" t="s">
        <v>686</v>
      </c>
      <c r="F332" s="176" t="s">
        <v>113</v>
      </c>
      <c r="G332" s="176"/>
      <c r="H332" s="176"/>
    </row>
    <row r="333" spans="2:8" s="31" customFormat="1" ht="15">
      <c r="B333" s="132"/>
      <c r="C333" s="206"/>
      <c r="D333" s="176" t="s">
        <v>686</v>
      </c>
      <c r="F333" s="176" t="s">
        <v>113</v>
      </c>
      <c r="G333" s="176"/>
      <c r="H333" s="176"/>
    </row>
    <row r="334" spans="2:8" s="31" customFormat="1" ht="15">
      <c r="B334" s="132" t="s">
        <v>423</v>
      </c>
      <c r="C334" s="206"/>
      <c r="D334" s="176" t="s">
        <v>581</v>
      </c>
      <c r="F334" s="176" t="s">
        <v>113</v>
      </c>
      <c r="G334" s="176"/>
      <c r="H334" s="176"/>
    </row>
    <row r="335" spans="2:8" s="31" customFormat="1" ht="15">
      <c r="B335" s="132" t="s">
        <v>687</v>
      </c>
      <c r="C335" s="206"/>
      <c r="D335" s="176" t="s">
        <v>581</v>
      </c>
      <c r="F335" s="176" t="s">
        <v>113</v>
      </c>
      <c r="G335" s="176"/>
      <c r="H335" s="176"/>
    </row>
    <row r="336" spans="2:8" s="31" customFormat="1" ht="15">
      <c r="B336" s="132" t="s">
        <v>688</v>
      </c>
      <c r="C336" s="206"/>
      <c r="D336" s="176" t="s">
        <v>379</v>
      </c>
      <c r="F336" s="176" t="s">
        <v>113</v>
      </c>
      <c r="G336" s="176"/>
      <c r="H336" s="176"/>
    </row>
    <row r="337" spans="2:8" s="31" customFormat="1" ht="15">
      <c r="B337" s="132" t="s">
        <v>689</v>
      </c>
      <c r="C337" s="206"/>
      <c r="D337" s="176" t="s">
        <v>379</v>
      </c>
      <c r="F337" s="176" t="s">
        <v>113</v>
      </c>
      <c r="G337" s="176"/>
      <c r="H337" s="176"/>
    </row>
    <row r="338" spans="2:8" s="31" customFormat="1" ht="15">
      <c r="B338" s="132" t="s">
        <v>690</v>
      </c>
      <c r="C338" s="206"/>
      <c r="D338" s="176" t="s">
        <v>379</v>
      </c>
      <c r="F338" s="176" t="s">
        <v>113</v>
      </c>
      <c r="G338" s="176"/>
      <c r="H338" s="176"/>
    </row>
    <row r="339" spans="2:8" s="31" customFormat="1" ht="15">
      <c r="B339" s="132" t="s">
        <v>691</v>
      </c>
      <c r="C339" s="206"/>
      <c r="D339" s="176" t="s">
        <v>379</v>
      </c>
      <c r="F339" s="176" t="s">
        <v>113</v>
      </c>
      <c r="G339" s="176"/>
      <c r="H339" s="176"/>
    </row>
    <row r="340" spans="2:8" s="31" customFormat="1" ht="15">
      <c r="B340" s="132" t="s">
        <v>692</v>
      </c>
      <c r="C340" s="206"/>
      <c r="D340" s="176" t="s">
        <v>379</v>
      </c>
      <c r="F340" s="176" t="s">
        <v>113</v>
      </c>
      <c r="G340" s="176"/>
      <c r="H340" s="176"/>
    </row>
    <row r="341" spans="2:8" s="31" customFormat="1" ht="15">
      <c r="B341" s="132" t="s">
        <v>693</v>
      </c>
      <c r="C341" s="206"/>
      <c r="D341" s="176" t="s">
        <v>379</v>
      </c>
      <c r="F341" s="176" t="s">
        <v>113</v>
      </c>
      <c r="G341" s="176"/>
      <c r="H341" s="176"/>
    </row>
    <row r="342" spans="2:8" s="31" customFormat="1" ht="15">
      <c r="B342" s="132" t="s">
        <v>694</v>
      </c>
      <c r="C342" s="206"/>
      <c r="D342" s="176" t="s">
        <v>379</v>
      </c>
      <c r="F342" s="176" t="s">
        <v>113</v>
      </c>
      <c r="G342" s="176"/>
      <c r="H342" s="176"/>
    </row>
    <row r="343" spans="2:8" s="31" customFormat="1" ht="15">
      <c r="B343" s="132" t="s">
        <v>695</v>
      </c>
      <c r="C343" s="206"/>
      <c r="D343" s="176" t="s">
        <v>379</v>
      </c>
      <c r="F343" s="176" t="s">
        <v>113</v>
      </c>
      <c r="G343" s="176"/>
      <c r="H343" s="176"/>
    </row>
    <row r="344" spans="2:8" s="31" customFormat="1" ht="15">
      <c r="B344" s="132" t="s">
        <v>696</v>
      </c>
      <c r="C344" s="206"/>
      <c r="D344" s="176" t="s">
        <v>379</v>
      </c>
      <c r="F344" s="176" t="s">
        <v>113</v>
      </c>
      <c r="G344" s="176"/>
      <c r="H344" s="176"/>
    </row>
    <row r="345" spans="2:8" s="31" customFormat="1" ht="15">
      <c r="B345" s="132" t="s">
        <v>697</v>
      </c>
      <c r="C345" s="206"/>
      <c r="D345" s="176" t="s">
        <v>379</v>
      </c>
      <c r="F345" s="176" t="s">
        <v>113</v>
      </c>
      <c r="G345" s="176"/>
      <c r="H345" s="176"/>
    </row>
    <row r="346" spans="2:8" s="31" customFormat="1" ht="15">
      <c r="B346" s="132" t="s">
        <v>698</v>
      </c>
      <c r="C346" s="206"/>
      <c r="D346" s="176" t="s">
        <v>379</v>
      </c>
      <c r="F346" s="176" t="s">
        <v>113</v>
      </c>
      <c r="G346" s="176"/>
      <c r="H346" s="176"/>
    </row>
    <row r="347" spans="2:8" s="31" customFormat="1" ht="15">
      <c r="B347" s="132" t="s">
        <v>699</v>
      </c>
      <c r="C347" s="206"/>
      <c r="D347" s="176" t="s">
        <v>379</v>
      </c>
      <c r="F347" s="176" t="s">
        <v>113</v>
      </c>
      <c r="G347" s="176"/>
      <c r="H347" s="176"/>
    </row>
    <row r="348" spans="2:8" s="31" customFormat="1" ht="15">
      <c r="B348" s="132" t="s">
        <v>700</v>
      </c>
      <c r="C348" s="206"/>
      <c r="D348" s="176" t="s">
        <v>379</v>
      </c>
      <c r="F348" s="176" t="s">
        <v>113</v>
      </c>
      <c r="G348" s="176"/>
      <c r="H348" s="176"/>
    </row>
    <row r="349" spans="2:8" s="31" customFormat="1" ht="15">
      <c r="B349" s="132" t="s">
        <v>701</v>
      </c>
      <c r="C349" s="206"/>
      <c r="D349" s="176" t="s">
        <v>379</v>
      </c>
      <c r="F349" s="176" t="s">
        <v>113</v>
      </c>
      <c r="G349" s="176"/>
      <c r="H349" s="176"/>
    </row>
    <row r="350" spans="2:8" s="31" customFormat="1" ht="15">
      <c r="B350" s="132" t="s">
        <v>702</v>
      </c>
      <c r="C350" s="206"/>
      <c r="D350" s="176" t="s">
        <v>379</v>
      </c>
      <c r="F350" s="176" t="s">
        <v>113</v>
      </c>
      <c r="G350" s="176"/>
      <c r="H350" s="176"/>
    </row>
    <row r="351" spans="2:8" s="31" customFormat="1" ht="15">
      <c r="B351" s="132"/>
      <c r="C351" s="206"/>
      <c r="D351" s="176" t="s">
        <v>626</v>
      </c>
      <c r="F351" s="176" t="s">
        <v>113</v>
      </c>
      <c r="G351" s="176"/>
      <c r="H351" s="176"/>
    </row>
    <row r="352" spans="2:8" s="31" customFormat="1" ht="15">
      <c r="B352" s="132"/>
      <c r="C352" s="206"/>
      <c r="D352" s="176" t="s">
        <v>626</v>
      </c>
      <c r="F352" s="176" t="s">
        <v>113</v>
      </c>
      <c r="G352" s="176"/>
      <c r="H352" s="176"/>
    </row>
    <row r="353" spans="2:8" s="31" customFormat="1" ht="15">
      <c r="B353" s="132"/>
      <c r="C353" s="206"/>
      <c r="D353" s="176" t="s">
        <v>626</v>
      </c>
      <c r="F353" s="176" t="s">
        <v>113</v>
      </c>
      <c r="G353" s="176"/>
      <c r="H353" s="176"/>
    </row>
    <row r="354" spans="2:8" s="31" customFormat="1" ht="15">
      <c r="B354" s="132" t="s">
        <v>703</v>
      </c>
      <c r="C354" s="206"/>
      <c r="D354" s="176" t="s">
        <v>498</v>
      </c>
      <c r="F354" s="176" t="s">
        <v>113</v>
      </c>
      <c r="G354" s="176"/>
      <c r="H354" s="176"/>
    </row>
    <row r="355" spans="2:8" s="31" customFormat="1" ht="15">
      <c r="B355" s="132" t="s">
        <v>704</v>
      </c>
      <c r="C355" s="206"/>
      <c r="D355" s="176" t="s">
        <v>498</v>
      </c>
      <c r="F355" s="176" t="s">
        <v>113</v>
      </c>
      <c r="G355" s="176"/>
      <c r="H355" s="176"/>
    </row>
    <row r="356" spans="2:8" s="31" customFormat="1" ht="15">
      <c r="B356" s="132" t="s">
        <v>703</v>
      </c>
      <c r="C356" s="206"/>
      <c r="D356" s="176" t="s">
        <v>498</v>
      </c>
      <c r="F356" s="176" t="s">
        <v>113</v>
      </c>
      <c r="G356" s="176"/>
      <c r="H356" s="176"/>
    </row>
    <row r="357" spans="2:8" s="31" customFormat="1" ht="15">
      <c r="B357" s="132" t="s">
        <v>704</v>
      </c>
      <c r="C357" s="206"/>
      <c r="D357" s="176" t="s">
        <v>498</v>
      </c>
      <c r="F357" s="176" t="s">
        <v>113</v>
      </c>
      <c r="G357" s="176"/>
      <c r="H357" s="176"/>
    </row>
    <row r="358" spans="2:8" s="31" customFormat="1" ht="15">
      <c r="B358" s="132" t="s">
        <v>703</v>
      </c>
      <c r="C358" s="206"/>
      <c r="D358" s="176" t="s">
        <v>498</v>
      </c>
      <c r="F358" s="176" t="s">
        <v>113</v>
      </c>
      <c r="G358" s="176"/>
      <c r="H358" s="176"/>
    </row>
    <row r="359" spans="2:8" s="31" customFormat="1" ht="15">
      <c r="B359" s="132" t="s">
        <v>703</v>
      </c>
      <c r="C359" s="206"/>
      <c r="D359" s="176" t="s">
        <v>498</v>
      </c>
      <c r="F359" s="176" t="s">
        <v>113</v>
      </c>
      <c r="G359" s="176"/>
      <c r="H359" s="176"/>
    </row>
    <row r="360" spans="2:8" s="31" customFormat="1" ht="15">
      <c r="B360" s="132" t="s">
        <v>704</v>
      </c>
      <c r="C360" s="206"/>
      <c r="D360" s="176" t="s">
        <v>498</v>
      </c>
      <c r="F360" s="176" t="s">
        <v>113</v>
      </c>
      <c r="G360" s="176"/>
      <c r="H360" s="176"/>
    </row>
    <row r="361" spans="2:8" s="31" customFormat="1" ht="15">
      <c r="B361" s="132" t="s">
        <v>703</v>
      </c>
      <c r="C361" s="206"/>
      <c r="D361" s="176" t="s">
        <v>498</v>
      </c>
      <c r="F361" s="176" t="s">
        <v>113</v>
      </c>
      <c r="G361" s="176"/>
      <c r="H361" s="176"/>
    </row>
    <row r="362" spans="2:8" s="31" customFormat="1" ht="15">
      <c r="B362" s="132" t="s">
        <v>705</v>
      </c>
      <c r="C362" s="206"/>
      <c r="D362" s="176" t="s">
        <v>498</v>
      </c>
      <c r="F362" s="176" t="s">
        <v>113</v>
      </c>
      <c r="G362" s="176"/>
      <c r="H362" s="176"/>
    </row>
    <row r="363" spans="2:8" s="31" customFormat="1" ht="15">
      <c r="B363" s="132" t="s">
        <v>642</v>
      </c>
      <c r="C363" s="206"/>
      <c r="D363" s="176" t="s">
        <v>498</v>
      </c>
      <c r="F363" s="176" t="s">
        <v>113</v>
      </c>
      <c r="G363" s="176"/>
      <c r="H363" s="176"/>
    </row>
    <row r="364" spans="2:8" s="31" customFormat="1" ht="15">
      <c r="B364" s="132" t="s">
        <v>706</v>
      </c>
      <c r="C364" s="206"/>
      <c r="D364" s="176" t="s">
        <v>498</v>
      </c>
      <c r="F364" s="176" t="s">
        <v>113</v>
      </c>
      <c r="G364" s="176"/>
      <c r="H364" s="176"/>
    </row>
    <row r="365" spans="2:8" s="31" customFormat="1" ht="15">
      <c r="B365" s="132" t="s">
        <v>642</v>
      </c>
      <c r="C365" s="206"/>
      <c r="D365" s="176" t="s">
        <v>498</v>
      </c>
      <c r="F365" s="176" t="s">
        <v>113</v>
      </c>
      <c r="G365" s="176"/>
      <c r="H365" s="176"/>
    </row>
    <row r="366" spans="2:8" s="31" customFormat="1" ht="15">
      <c r="B366" s="132" t="s">
        <v>642</v>
      </c>
      <c r="C366" s="206"/>
      <c r="D366" s="176" t="s">
        <v>498</v>
      </c>
      <c r="F366" s="176" t="s">
        <v>113</v>
      </c>
      <c r="G366" s="176"/>
      <c r="H366" s="176"/>
    </row>
    <row r="367" spans="2:8" s="31" customFormat="1" ht="15">
      <c r="B367" s="132" t="s">
        <v>645</v>
      </c>
      <c r="C367" s="206"/>
      <c r="D367" s="176" t="s">
        <v>498</v>
      </c>
      <c r="F367" s="176" t="s">
        <v>113</v>
      </c>
      <c r="G367" s="176"/>
      <c r="H367" s="176"/>
    </row>
    <row r="368" spans="2:8" s="31" customFormat="1" ht="15">
      <c r="B368" s="132" t="s">
        <v>707</v>
      </c>
      <c r="C368" s="206"/>
      <c r="D368" s="176" t="s">
        <v>498</v>
      </c>
      <c r="F368" s="176" t="s">
        <v>113</v>
      </c>
      <c r="G368" s="176"/>
      <c r="H368" s="176"/>
    </row>
    <row r="369" spans="2:10" s="31" customFormat="1" ht="15">
      <c r="B369" s="132" t="s">
        <v>708</v>
      </c>
      <c r="C369" s="206"/>
      <c r="D369" s="176" t="s">
        <v>498</v>
      </c>
      <c r="F369" s="176" t="s">
        <v>113</v>
      </c>
      <c r="G369" s="176"/>
      <c r="H369" s="176"/>
    </row>
    <row r="370" spans="2:10" s="31" customFormat="1" ht="15">
      <c r="B370" s="132" t="s">
        <v>709</v>
      </c>
      <c r="C370" s="206"/>
      <c r="D370" s="176" t="s">
        <v>498</v>
      </c>
      <c r="F370" s="176" t="s">
        <v>113</v>
      </c>
      <c r="G370" s="176"/>
      <c r="H370" s="176"/>
    </row>
    <row r="371" spans="2:10" s="31" customFormat="1" ht="15">
      <c r="B371" s="132" t="s">
        <v>710</v>
      </c>
      <c r="C371" s="206"/>
      <c r="D371" s="176" t="s">
        <v>511</v>
      </c>
      <c r="F371" s="176" t="s">
        <v>113</v>
      </c>
      <c r="G371" s="176"/>
      <c r="H371" s="176"/>
    </row>
    <row r="372" spans="2:10" s="31" customFormat="1" ht="15">
      <c r="B372" s="132"/>
      <c r="C372" s="206"/>
      <c r="D372" s="176" t="s">
        <v>647</v>
      </c>
      <c r="F372" s="176" t="s">
        <v>113</v>
      </c>
      <c r="G372" s="176"/>
      <c r="H372" s="176"/>
    </row>
    <row r="373" spans="2:10" s="31" customFormat="1" ht="15">
      <c r="B373" s="132"/>
      <c r="C373" s="206"/>
      <c r="D373" s="176" t="s">
        <v>654</v>
      </c>
      <c r="F373" s="176" t="s">
        <v>113</v>
      </c>
      <c r="G373" s="176"/>
      <c r="H373" s="176"/>
    </row>
    <row r="374" spans="2:10" s="31" customFormat="1" ht="15">
      <c r="B374" s="132" t="s">
        <v>710</v>
      </c>
      <c r="C374" s="206"/>
      <c r="D374" s="176" t="s">
        <v>407</v>
      </c>
      <c r="F374" s="176" t="s">
        <v>113</v>
      </c>
      <c r="G374" s="176"/>
      <c r="H374" s="176"/>
    </row>
    <row r="375" spans="2:10" s="31" customFormat="1" ht="15">
      <c r="B375" s="132" t="s">
        <v>711</v>
      </c>
      <c r="C375" s="206"/>
      <c r="D375" s="176" t="s">
        <v>556</v>
      </c>
      <c r="F375" s="176" t="s">
        <v>113</v>
      </c>
      <c r="G375" s="176"/>
      <c r="H375" s="176"/>
    </row>
    <row r="376" spans="2:10" s="31" customFormat="1" ht="15">
      <c r="B376" s="132" t="s">
        <v>710</v>
      </c>
      <c r="C376" s="206"/>
      <c r="D376" s="176" t="s">
        <v>370</v>
      </c>
      <c r="F376" s="176" t="s">
        <v>113</v>
      </c>
      <c r="G376" s="176"/>
      <c r="H376" s="176"/>
    </row>
    <row r="377" spans="2:10" s="31" customFormat="1" ht="15">
      <c r="B377" s="132" t="s">
        <v>710</v>
      </c>
      <c r="C377" s="206"/>
      <c r="D377" s="215" t="s">
        <v>370</v>
      </c>
      <c r="F377" s="176" t="s">
        <v>113</v>
      </c>
      <c r="G377" s="176"/>
      <c r="H377" s="176"/>
    </row>
    <row r="378" spans="2:10" s="31" customFormat="1" ht="15">
      <c r="B378" s="132"/>
      <c r="C378" s="206"/>
      <c r="D378" s="206"/>
      <c r="F378" s="176"/>
      <c r="G378" s="176"/>
      <c r="H378" s="176"/>
    </row>
    <row r="379" spans="2:10" s="31" customFormat="1" ht="15">
      <c r="B379" s="132"/>
      <c r="C379" s="206"/>
      <c r="D379" s="206"/>
      <c r="F379" s="176"/>
      <c r="G379" s="176"/>
      <c r="H379" s="176"/>
    </row>
    <row r="380" spans="2:10" s="31" customFormat="1" ht="15">
      <c r="B380" s="132"/>
      <c r="C380" s="206"/>
      <c r="D380" s="206"/>
      <c r="F380" s="176"/>
      <c r="G380" s="176"/>
      <c r="H380" s="176"/>
    </row>
    <row r="381" spans="2:10" ht="15">
      <c r="B381" s="31" t="s">
        <v>712</v>
      </c>
      <c r="C381" s="206"/>
      <c r="D381" s="206"/>
      <c r="E381" s="206"/>
      <c r="F381" s="206"/>
      <c r="G381" s="176"/>
      <c r="H381" s="31" t="s">
        <v>713</v>
      </c>
      <c r="I381" s="176"/>
      <c r="J381" s="31" t="s">
        <v>714</v>
      </c>
    </row>
    <row r="382" spans="2:10" s="31" customFormat="1" ht="15.6" thickBot="1">
      <c r="B382" s="96"/>
      <c r="C382" s="71"/>
      <c r="D382" s="72"/>
      <c r="E382" s="71"/>
      <c r="F382" s="82"/>
      <c r="G382" s="82"/>
      <c r="H382" s="82"/>
      <c r="I382" s="82"/>
      <c r="J382" s="82"/>
    </row>
    <row r="383" spans="2:10" ht="15">
      <c r="B383" s="25"/>
      <c r="C383" s="25"/>
      <c r="D383" s="25"/>
      <c r="E383" s="25"/>
      <c r="F383" s="176"/>
      <c r="G383" s="176"/>
      <c r="H383" s="176"/>
      <c r="I383" s="176"/>
      <c r="J383" s="176"/>
    </row>
    <row r="384" spans="2:10" s="31" customFormat="1" ht="15.6" thickBot="1">
      <c r="B384" s="295" t="s">
        <v>33</v>
      </c>
      <c r="C384" s="296"/>
      <c r="D384" s="296"/>
      <c r="E384" s="296"/>
      <c r="F384" s="296"/>
      <c r="G384" s="296"/>
      <c r="H384" s="296"/>
      <c r="I384" s="296"/>
      <c r="J384" s="296"/>
    </row>
    <row r="385" spans="2:10" s="31" customFormat="1" ht="15">
      <c r="B385" s="297" t="s">
        <v>34</v>
      </c>
      <c r="C385" s="298"/>
      <c r="D385" s="298"/>
      <c r="E385" s="298"/>
      <c r="F385" s="298"/>
      <c r="G385" s="298"/>
      <c r="H385" s="298"/>
      <c r="I385" s="298"/>
      <c r="J385" s="298"/>
    </row>
    <row r="386" spans="2:10" ht="15.6" thickBot="1">
      <c r="B386" s="25"/>
      <c r="C386" s="25"/>
      <c r="D386" s="25"/>
      <c r="E386" s="25"/>
      <c r="F386" s="176"/>
      <c r="G386" s="176"/>
      <c r="H386" s="176"/>
      <c r="I386" s="176"/>
      <c r="J386" s="176"/>
    </row>
    <row r="387" spans="2:10" ht="15">
      <c r="B387" s="290" t="s">
        <v>35</v>
      </c>
      <c r="C387" s="290"/>
      <c r="D387" s="290"/>
      <c r="E387" s="290"/>
      <c r="F387" s="290"/>
      <c r="G387" s="290"/>
      <c r="H387" s="290"/>
      <c r="I387" s="290"/>
      <c r="J387" s="290"/>
    </row>
    <row r="388" spans="2:10" ht="16.5" customHeight="1">
      <c r="B388" s="274" t="s">
        <v>36</v>
      </c>
      <c r="C388" s="274"/>
      <c r="D388" s="274"/>
      <c r="E388" s="274"/>
      <c r="F388" s="274"/>
      <c r="G388" s="274"/>
      <c r="H388" s="274"/>
      <c r="I388" s="274"/>
      <c r="J388" s="274"/>
    </row>
    <row r="389" spans="2:10" ht="15">
      <c r="B389" s="283" t="s">
        <v>38</v>
      </c>
      <c r="C389" s="283"/>
      <c r="D389" s="283"/>
      <c r="E389" s="283"/>
      <c r="F389" s="283"/>
      <c r="G389" s="283"/>
      <c r="H389" s="283"/>
      <c r="I389" s="283"/>
      <c r="J389" s="283"/>
    </row>
    <row r="390" spans="2:10" ht="15">
      <c r="B390" s="300"/>
      <c r="C390" s="300"/>
      <c r="D390" s="300"/>
      <c r="E390" s="300"/>
      <c r="F390" s="300"/>
      <c r="G390" s="300"/>
      <c r="H390" s="300"/>
      <c r="I390" s="300"/>
      <c r="J390" s="300"/>
    </row>
    <row r="391" spans="2:10" ht="15">
      <c r="B391" s="176"/>
      <c r="C391" s="176"/>
      <c r="D391" s="176"/>
      <c r="E391" s="176"/>
      <c r="F391" s="176"/>
      <c r="G391" s="176"/>
      <c r="H391" s="176"/>
      <c r="I391" s="176"/>
      <c r="J391" s="176"/>
    </row>
    <row r="392" spans="2:10" ht="15">
      <c r="B392" s="176"/>
      <c r="C392" s="176"/>
      <c r="D392" s="176"/>
      <c r="E392" s="176"/>
      <c r="F392" s="176"/>
      <c r="G392" s="176"/>
      <c r="H392" s="176"/>
      <c r="I392" s="176"/>
      <c r="J392" s="176"/>
    </row>
    <row r="393" spans="2:10" ht="15">
      <c r="B393" s="176"/>
      <c r="C393" s="176"/>
      <c r="D393" s="176"/>
      <c r="E393" s="176"/>
      <c r="F393" s="176"/>
      <c r="G393" s="176"/>
      <c r="H393" s="176"/>
      <c r="I393" s="176"/>
      <c r="J393" s="176"/>
    </row>
    <row r="394" spans="2:10" ht="15">
      <c r="B394" s="176"/>
      <c r="C394" s="176"/>
      <c r="D394" s="176"/>
      <c r="E394" s="176"/>
      <c r="F394" s="176"/>
      <c r="G394" s="176"/>
      <c r="H394" s="176"/>
      <c r="I394" s="176"/>
      <c r="J394" s="176"/>
    </row>
    <row r="395" spans="2:10" s="31" customFormat="1" ht="15">
      <c r="B395" s="176"/>
      <c r="C395" s="176"/>
      <c r="D395" s="176"/>
      <c r="E395" s="176"/>
    </row>
    <row r="396" spans="2:10" ht="15">
      <c r="B396" s="176"/>
      <c r="C396" s="176"/>
      <c r="D396" s="176"/>
      <c r="E396" s="176"/>
      <c r="F396" s="176"/>
      <c r="G396" s="176"/>
      <c r="H396" s="176"/>
      <c r="I396" s="176"/>
      <c r="J396" s="176"/>
    </row>
    <row r="397" spans="2:10" ht="15">
      <c r="B397" s="176"/>
      <c r="C397" s="176"/>
      <c r="D397" s="176"/>
      <c r="E397" s="176"/>
      <c r="F397" s="176"/>
      <c r="G397" s="176"/>
      <c r="H397" s="176"/>
      <c r="I397" s="176"/>
      <c r="J397" s="176"/>
    </row>
    <row r="398" spans="2:10" ht="15">
      <c r="B398" s="176"/>
      <c r="C398" s="176"/>
      <c r="D398" s="176"/>
      <c r="E398" s="176"/>
      <c r="F398" s="176"/>
      <c r="G398" s="176"/>
      <c r="H398" s="176"/>
      <c r="I398" s="176"/>
      <c r="J398" s="176"/>
    </row>
    <row r="399" spans="2:10" ht="15">
      <c r="B399" s="176"/>
      <c r="C399" s="176"/>
      <c r="D399" s="176"/>
      <c r="E399" s="176"/>
      <c r="F399" s="176"/>
      <c r="G399" s="176"/>
      <c r="H399" s="176"/>
      <c r="I399" s="176"/>
      <c r="J399" s="176"/>
    </row>
    <row r="400" spans="2:10" ht="15">
      <c r="B400" s="176"/>
      <c r="C400" s="176"/>
      <c r="D400" s="176"/>
      <c r="E400" s="176"/>
      <c r="F400" s="176"/>
      <c r="G400" s="176"/>
      <c r="H400" s="176"/>
      <c r="I400" s="176"/>
      <c r="J400" s="176"/>
    </row>
    <row r="401" spans="2:5" ht="15">
      <c r="B401" s="176"/>
      <c r="C401" s="176"/>
      <c r="D401" s="176"/>
      <c r="E401" s="176"/>
    </row>
    <row r="402" spans="2:5" ht="15">
      <c r="B402" s="176"/>
      <c r="C402" s="176"/>
      <c r="D402" s="176"/>
      <c r="E402" s="176"/>
    </row>
    <row r="403" spans="2:5" ht="15" customHeight="1">
      <c r="B403" s="176"/>
      <c r="C403" s="176"/>
      <c r="D403" s="176"/>
      <c r="E403" s="176"/>
    </row>
    <row r="404" spans="2:5" ht="15" customHeight="1">
      <c r="B404" s="176"/>
      <c r="C404" s="176"/>
      <c r="D404" s="176"/>
      <c r="E404" s="176"/>
    </row>
    <row r="405" spans="2:5" ht="15">
      <c r="B405" s="176"/>
      <c r="C405" s="176"/>
      <c r="D405" s="176"/>
      <c r="E405" s="176"/>
    </row>
    <row r="406" spans="2:5" ht="15">
      <c r="B406" s="176"/>
      <c r="C406" s="176"/>
      <c r="D406" s="176"/>
      <c r="E406" s="176"/>
    </row>
    <row r="407" spans="2:5" ht="18.75" customHeight="1">
      <c r="B407" s="176"/>
      <c r="C407" s="176"/>
      <c r="D407" s="176"/>
      <c r="E407" s="176"/>
    </row>
    <row r="408" spans="2:5" ht="15">
      <c r="B408" s="176"/>
      <c r="C408" s="176"/>
      <c r="D408" s="176"/>
      <c r="E408" s="176"/>
    </row>
    <row r="409" spans="2:5" ht="15">
      <c r="B409" s="176"/>
      <c r="C409" s="176"/>
      <c r="D409" s="176"/>
      <c r="E409" s="176"/>
    </row>
    <row r="410" spans="2:5" ht="15">
      <c r="B410" s="176"/>
      <c r="C410" s="176"/>
      <c r="D410" s="176"/>
      <c r="E410" s="176"/>
    </row>
    <row r="411" spans="2:5" ht="15">
      <c r="B411" s="176"/>
      <c r="C411" s="176"/>
      <c r="D411" s="176"/>
      <c r="E411" s="176"/>
    </row>
    <row r="412" spans="2:5" ht="15">
      <c r="B412" s="176"/>
      <c r="C412" s="176"/>
      <c r="D412" s="176"/>
      <c r="E412" s="176"/>
    </row>
    <row r="413" spans="2:5" ht="15">
      <c r="B413" s="176"/>
      <c r="C413" s="176"/>
      <c r="D413" s="176"/>
      <c r="E413" s="176"/>
    </row>
    <row r="414" spans="2:5" ht="15">
      <c r="B414" s="176"/>
      <c r="C414" s="176"/>
      <c r="D414" s="176"/>
      <c r="E414" s="176"/>
    </row>
    <row r="415" spans="2:5" ht="15">
      <c r="B415" s="176"/>
      <c r="C415" s="176"/>
      <c r="D415" s="176"/>
      <c r="E415" s="176"/>
    </row>
    <row r="416" spans="2:5" ht="15">
      <c r="B416" s="176"/>
      <c r="C416" s="176"/>
      <c r="D416" s="176"/>
      <c r="E416" s="176"/>
    </row>
    <row r="417" ht="15"/>
    <row r="418" ht="15"/>
    <row r="419" ht="15"/>
    <row r="420" ht="15"/>
    <row r="421" ht="15"/>
    <row r="422" ht="15"/>
    <row r="423" ht="15"/>
    <row r="424" ht="15"/>
    <row r="425" ht="15"/>
    <row r="426" ht="15"/>
    <row r="427" ht="15"/>
    <row r="428" ht="15"/>
  </sheetData>
  <mergeCells count="20">
    <mergeCell ref="B2:J2"/>
    <mergeCell ref="B3:J3"/>
    <mergeCell ref="B4:J4"/>
    <mergeCell ref="B5:J5"/>
    <mergeCell ref="B6:J6"/>
    <mergeCell ref="B389:J389"/>
    <mergeCell ref="B390:J390"/>
    <mergeCell ref="B7:J7"/>
    <mergeCell ref="B8:J8"/>
    <mergeCell ref="B10:J10"/>
    <mergeCell ref="B11:J11"/>
    <mergeCell ref="B12:J12"/>
    <mergeCell ref="B46:J46"/>
    <mergeCell ref="B384:J384"/>
    <mergeCell ref="B385:J385"/>
    <mergeCell ref="B13:J13"/>
    <mergeCell ref="B19:J19"/>
    <mergeCell ref="B20:D20"/>
    <mergeCell ref="B387:J387"/>
    <mergeCell ref="B388:J388"/>
  </mergeCells>
  <phoneticPr fontId="72" type="noConversion"/>
  <dataValidations count="25">
    <dataValidation type="list" allowBlank="1" showInputMessage="1" showErrorMessage="1" promptTitle="Please select Sector" prompt="Please select the relevant sector of the company from the list" sqref="E24:E42" xr:uid="{868FFED3-1B0C-4918-8778-E1FA1953F99F}">
      <formula1>Sector_list</formula1>
    </dataValidation>
    <dataValidation allowBlank="1" showInputMessage="1" showErrorMessage="1" promptTitle="Company name" prompt="Input company name here._x000a__x000a_Please refrain from using acronyms, and input complete name." sqref="B26:B27 B24 B29:B44 D48:D52 D64:D122" xr:uid="{C350F0E4-4E62-4F30-B87E-F27D6B9371A9}"/>
    <dataValidation allowBlank="1" showInputMessage="1" showErrorMessage="1" promptTitle="Identification #" prompt="Please input unique identification number, such as TIN, organisational number or similar" sqref="D26:D27 D24 D29:D44" xr:uid="{4120235B-D2FD-4BFD-ABFB-C2C2C7807A6F}"/>
    <dataValidation allowBlank="1" showInputMessage="1" showErrorMessage="1" promptTitle="Please insert commodities" prompt="Please insert the relevant commodities of the company here, separated by commas." sqref="E43:E44 F24:F44" xr:uid="{6A44821C-9A13-4D03-9DBE-3FE545535EDF}"/>
    <dataValidation allowBlank="1" showInputMessage="1" showErrorMessage="1" promptTitle="Name of identifier" prompt="Please input name of identifier, such as &quot;Taxpayer Identification Number&quot; or similar." sqref="B21" xr:uid="{412124B2-A34B-47AD-A7F2-2DA2FD26EE6D}"/>
    <dataValidation allowBlank="1" showInputMessage="1" showErrorMessage="1" promptTitle="Name of register" prompt="Please input name of register or agency" sqref="C21" xr:uid="{2DCD63E0-4119-4A73-AC8A-488AF5C36CD2}"/>
    <dataValidation allowBlank="1" showInputMessage="1" showErrorMessage="1" promptTitle="Registry URL" prompt="Please insert direct URL to the registry or agency" sqref="D21" xr:uid="{A7D4AC68-A245-49BE-B706-C7C76BB5669E}"/>
    <dataValidation type="textLength" allowBlank="1" showInputMessage="1" showErrorMessage="1" errorTitle="Please do not edit these cells" error="Please do not edit these cells" sqref="B21 C20:D20" xr:uid="{81EFF6B9-0948-4ED1-9FAA-6EA0DE53E4C0}">
      <formula1>10000</formula1>
      <formula2>50000</formula2>
    </dataValidation>
    <dataValidation errorStyle="warning" allowBlank="1" showInputMessage="1" showErrorMessage="1" errorTitle="URL " error="Please input a link in these cells" sqref="G26:G27 H25:H44 G24:H24 G29:G44" xr:uid="{900097FA-9B5D-417A-9DC5-30D28C0778EB}"/>
    <dataValidation allowBlank="1" showInputMessage="1" showErrorMessage="1" promptTitle="Identification" prompt="Please input identification number for the reporting government entity, if applicable." sqref="D15:D17" xr:uid="{8310B678-8255-46C8-AF1B-93E3C1B16E87}"/>
    <dataValidation type="list" allowBlank="1" showInputMessage="1" showErrorMessage="1" promptTitle="Government agency type" prompt="Choose type of government agency from the drop-down list._x000a_Please refrain from using custom types if possible." sqref="C15:C17"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D25 B25 G25 D40:D41 B40:B41 G40:G41 D28 B28 G28 D53:D54" xr:uid="{125DD936-3706-43C4-A261-DA623EB281A6}"/>
    <dataValidation type="textLength" allowBlank="1" showInputMessage="1" showErrorMessage="1" sqref="A1:K13 A18:L20 F14:K17 E21:K22 A22:D22 A21 B45:K46 A23:A46 A14:E14 B382:J386 B390:J390 J23:K44 B23:I23 D47 D55:D63 K381:K390 A381:A390 D123:D380 E47:K380 A47:C380"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4:I44" xr:uid="{56FC6F82-9F1C-496E-9C14-F149EB40B8A6}">
      <formula1>1</formula1>
      <formula2>2</formula2>
    </dataValidation>
    <dataValidation type="textLength" allowBlank="1" showInputMessage="1" showErrorMessage="1" errorTitle="Do not edit these cells" error="Please do not edit these cells" sqref="B387:J389" xr:uid="{BAF144F0-3731-4BBB-961A-1F8765C0F270}">
      <formula1>9999999</formula1>
      <formula2>99999999</formula2>
    </dataValidation>
    <dataValidation type="list" allowBlank="1" showInputMessage="1" showErrorMessage="1" sqref="C24:C44" xr:uid="{F0416102-0ADD-49AA-89C3-81F8E6280814}">
      <formula1>"&lt; Company type &gt;,State-owned enterprises &amp; public corporations,Private"</formula1>
    </dataValidation>
    <dataValidation type="textLength" allowBlank="1" showInputMessage="1" showErrorMessage="1" errorTitle="Do not edit - based on Part 4" error="These cells will be filled automatically" promptTitle="Do not edit - based on Part 4" prompt=" " sqref="E15:E17" xr:uid="{E7078589-660C-4DA2-9592-E8A92A55EA9A}">
      <formula1>999999</formula1>
      <formula2>9999999</formula2>
    </dataValidation>
    <dataValidation allowBlank="1" showInputMessage="1" showErrorMessage="1" promptTitle="Project name" prompt="Input project name here._x000a__x000a_Please refrain from using acronyms, and input complete name." sqref="B381" xr:uid="{F99FE9B0-5192-4241-983B-FDB53885E318}"/>
    <dataValidation allowBlank="1" showInputMessage="1" showErrorMessage="1" promptTitle="Affiliated Companies" prompt="Please insert the relevant companies affiliated to the project here, separated by commas." sqref="D381" xr:uid="{E12F2734-F1F8-415D-942B-52F213FABA12}"/>
    <dataValidation allowBlank="1" showInputMessage="1" showErrorMessage="1" promptTitle="Reference number" prompt="Please input the reference number of the legal agreement: contract, licence, lease, concession..." sqref="C381"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81" xr:uid="{8671A7B4-FBEE-40B4-83E1-8302DA427313}">
      <formula1>"&lt;Select unit&gt;,Sm3,Sm3 o.e.,Barrels,Tonnes,oz,carats,Scf"</formula1>
    </dataValidation>
    <dataValidation type="list" allowBlank="1" showInputMessage="1" showErrorMessage="1" sqref="F381"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81"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381"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81" xr:uid="{83119F12-BEE5-4AB0-AD82-3D216DB6144F}">
      <formula1>0</formula1>
      <formula2>1000000000000000</formula2>
    </dataValidation>
  </dataValidations>
  <hyperlinks>
    <hyperlink ref="B8" r:id="rId1" xr:uid="{DD07F9BC-AC8A-4A9E-9450-3D0391EB0CA7}"/>
    <hyperlink ref="B385:F385" r:id="rId2" display="Give us your feedback or report a conflict in the data! Write to us at  data@eiti.org" xr:uid="{7DD6EEF9-F2B1-490B-AA9F-CD09A5BE123B}"/>
    <hyperlink ref="B384:F384" r:id="rId3" display="For the latest version of Summary data templates, see  https://eiti.org/summary-data-template" xr:uid="{3F13EEFE-7DC6-4094-8E58-281FFE9ACE0E}"/>
    <hyperlink ref="G25" r:id="rId4" xr:uid="{366941F4-BA05-403A-B385-D5B99A402D5C}"/>
    <hyperlink ref="G34" r:id="rId5" xr:uid="{BB8CFA91-C8E6-4D30-AC2A-BE2E0C977C11}"/>
    <hyperlink ref="G36" r:id="rId6" xr:uid="{3490B273-86CB-4E94-9991-5E8191FD0E6C}"/>
    <hyperlink ref="G29" r:id="rId7" xr:uid="{3FE5280B-D8C0-4532-A3BC-A940399696A3}"/>
    <hyperlink ref="G24" r:id="rId8" xr:uid="{F5B120BD-15D4-4602-ADED-915FC3A4BB6D}"/>
    <hyperlink ref="G28" r:id="rId9" xr:uid="{455B40DA-4AAE-4D7D-A496-7A15383845F3}"/>
    <hyperlink ref="G39" r:id="rId10" xr:uid="{88C12453-982C-4E1E-8275-E893324B1FF1}"/>
    <hyperlink ref="G31" r:id="rId11" xr:uid="{33D4F83A-9606-4B15-8AB1-F392A9BAC51E}"/>
    <hyperlink ref="G38" r:id="rId12" xr:uid="{28174DC5-87F6-4AC8-8133-FE7D32D1082F}"/>
    <hyperlink ref="G37" r:id="rId13" xr:uid="{3C56A5F2-5A5F-4BCA-BDF1-3E0DF47387DD}"/>
    <hyperlink ref="G40" r:id="rId14" xr:uid="{4E2DBE4F-DB2C-41CE-B8FC-7090EDA7AB04}"/>
    <hyperlink ref="G42" r:id="rId15" xr:uid="{0FBF1976-CF00-4BD9-853D-DBAE7CAB9A5A}"/>
    <hyperlink ref="G43" r:id="rId16" xr:uid="{C3275471-B3FD-4468-AEC1-CA575EEAD210}"/>
    <hyperlink ref="G30" r:id="rId17" xr:uid="{A811992E-FFAE-4873-BA25-00D9A241D8EE}"/>
    <hyperlink ref="G44" r:id="rId18" xr:uid="{5693C9B7-4A5B-46B6-9569-92DCE20774FA}"/>
    <hyperlink ref="G27" r:id="rId19" xr:uid="{5DA2FC77-6A21-4E82-8DEA-68919D75201B}"/>
    <hyperlink ref="G32" r:id="rId20" xr:uid="{3BC200CC-8FC8-4350-BC5C-7EB365995618}"/>
  </hyperlinks>
  <pageMargins left="0.25" right="0.25" top="0.75" bottom="0.75" header="0.3" footer="0.3"/>
  <pageSetup paperSize="8" fitToHeight="0" orientation="landscape" horizontalDpi="2400" verticalDpi="2400" r:id="rId21"/>
  <headerFooter>
    <oddFooter>&amp;L_x000D_&amp;1#&amp;"Calibri"&amp;10&amp;K000000 Intern gebruik</oddFooter>
  </headerFooter>
  <tableParts count="3">
    <tablePart r:id="rId22"/>
    <tablePart r:id="rId23"/>
    <tablePart r:id="rId2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J381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8"/>
  <sheetViews>
    <sheetView showGridLines="0" topLeftCell="A28" zoomScale="125" zoomScaleNormal="70" workbookViewId="0">
      <selection activeCell="H36" sqref="H36"/>
    </sheetView>
  </sheetViews>
  <sheetFormatPr defaultColWidth="8.85546875" defaultRowHeight="15"/>
  <cols>
    <col min="1" max="1" width="2.85546875" style="36" customWidth="1"/>
    <col min="2" max="5" width="0" style="36" hidden="1" customWidth="1"/>
    <col min="6" max="6" width="70.42578125" style="36" customWidth="1"/>
    <col min="7" max="9" width="16.85546875" style="36" customWidth="1"/>
    <col min="10" max="10" width="52.85546875" style="36" customWidth="1"/>
    <col min="11" max="11" width="15.5703125" style="36" bestFit="1" customWidth="1"/>
    <col min="12" max="12" width="2.85546875" style="36" customWidth="1"/>
    <col min="13" max="13" width="19.5703125" style="36" bestFit="1" customWidth="1"/>
    <col min="14" max="14" width="73.42578125" style="36" bestFit="1" customWidth="1"/>
    <col min="15" max="15" width="4" style="36" customWidth="1"/>
    <col min="16" max="17" width="8.85546875" style="36"/>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76"/>
      <c r="G1" s="176"/>
      <c r="H1" s="176"/>
      <c r="I1" s="176"/>
      <c r="J1" s="176"/>
      <c r="K1" s="176"/>
      <c r="L1" s="176"/>
      <c r="M1" s="176"/>
      <c r="N1" s="176"/>
    </row>
    <row r="2" spans="6:14" s="17" customFormat="1" hidden="1">
      <c r="F2" s="176"/>
      <c r="G2" s="176"/>
      <c r="H2" s="176"/>
      <c r="I2" s="176"/>
      <c r="J2" s="176"/>
      <c r="K2" s="176"/>
      <c r="L2" s="176"/>
      <c r="M2" s="176"/>
      <c r="N2" s="176"/>
    </row>
    <row r="3" spans="6:14" s="17" customFormat="1" hidden="1">
      <c r="F3" s="176"/>
      <c r="G3" s="176"/>
      <c r="H3" s="176"/>
      <c r="I3" s="176"/>
      <c r="J3" s="176"/>
      <c r="K3" s="176"/>
      <c r="L3" s="176"/>
      <c r="M3" s="176"/>
      <c r="N3" s="187" t="s">
        <v>715</v>
      </c>
    </row>
    <row r="4" spans="6:14" s="17" customFormat="1" hidden="1">
      <c r="F4" s="176"/>
      <c r="G4" s="176"/>
      <c r="H4" s="176"/>
      <c r="I4" s="176"/>
      <c r="J4" s="176"/>
      <c r="K4" s="176"/>
      <c r="L4" s="176"/>
      <c r="M4" s="176"/>
      <c r="N4" s="187" t="str">
        <f>Introduction!G4</f>
        <v>YYYY-MM-DD</v>
      </c>
    </row>
    <row r="5" spans="6:14" s="17" customFormat="1" hidden="1">
      <c r="F5" s="176"/>
      <c r="G5" s="176"/>
      <c r="H5" s="176"/>
      <c r="I5" s="176"/>
      <c r="J5" s="176"/>
      <c r="K5" s="176"/>
      <c r="L5" s="176"/>
      <c r="M5" s="176"/>
      <c r="N5" s="176"/>
    </row>
    <row r="6" spans="6:14" s="17" customFormat="1" hidden="1">
      <c r="F6" s="176"/>
      <c r="G6" s="176"/>
      <c r="H6" s="176"/>
      <c r="I6" s="176"/>
      <c r="J6" s="176"/>
      <c r="K6" s="176"/>
      <c r="L6" s="176"/>
      <c r="M6" s="176"/>
      <c r="N6" s="176"/>
    </row>
    <row r="7" spans="6:14" s="17" customFormat="1">
      <c r="F7" s="176"/>
      <c r="G7" s="176"/>
      <c r="H7" s="176"/>
      <c r="I7" s="176"/>
      <c r="J7" s="176"/>
      <c r="K7" s="176"/>
      <c r="L7" s="176"/>
      <c r="M7" s="176"/>
      <c r="N7" s="176"/>
    </row>
    <row r="8" spans="6:14" s="17" customFormat="1">
      <c r="F8" s="284" t="s">
        <v>716</v>
      </c>
      <c r="G8" s="284"/>
      <c r="H8" s="284"/>
      <c r="I8" s="284"/>
      <c r="J8" s="284"/>
      <c r="K8" s="284"/>
      <c r="L8" s="284"/>
      <c r="M8" s="284"/>
      <c r="N8" s="284"/>
    </row>
    <row r="9" spans="6:14" s="17" customFormat="1" ht="22.5">
      <c r="F9" s="313" t="s">
        <v>40</v>
      </c>
      <c r="G9" s="313"/>
      <c r="H9" s="313"/>
      <c r="I9" s="313"/>
      <c r="J9" s="313"/>
      <c r="K9" s="313"/>
      <c r="L9" s="313"/>
      <c r="M9" s="313"/>
      <c r="N9" s="313"/>
    </row>
    <row r="10" spans="6:14" s="17" customFormat="1">
      <c r="F10" s="315" t="s">
        <v>717</v>
      </c>
      <c r="G10" s="315"/>
      <c r="H10" s="315"/>
      <c r="I10" s="315"/>
      <c r="J10" s="315"/>
      <c r="K10" s="315"/>
      <c r="L10" s="315"/>
      <c r="M10" s="315"/>
      <c r="N10" s="315"/>
    </row>
    <row r="11" spans="6:14" s="17" customFormat="1">
      <c r="F11" s="286" t="s">
        <v>718</v>
      </c>
      <c r="G11" s="286"/>
      <c r="H11" s="286"/>
      <c r="I11" s="286"/>
      <c r="J11" s="286"/>
      <c r="K11" s="286"/>
      <c r="L11" s="286"/>
      <c r="M11" s="286"/>
      <c r="N11" s="286"/>
    </row>
    <row r="12" spans="6:14" s="17" customFormat="1">
      <c r="F12" s="286" t="s">
        <v>719</v>
      </c>
      <c r="G12" s="286"/>
      <c r="H12" s="286"/>
      <c r="I12" s="286"/>
      <c r="J12" s="286"/>
      <c r="K12" s="286"/>
      <c r="L12" s="286"/>
      <c r="M12" s="286"/>
      <c r="N12" s="286"/>
    </row>
    <row r="13" spans="6:14" s="17" customFormat="1">
      <c r="F13" s="316" t="s">
        <v>720</v>
      </c>
      <c r="G13" s="316"/>
      <c r="H13" s="316"/>
      <c r="I13" s="316"/>
      <c r="J13" s="316"/>
      <c r="K13" s="316"/>
      <c r="L13" s="316"/>
      <c r="M13" s="316"/>
      <c r="N13" s="316"/>
    </row>
    <row r="14" spans="6:14" s="17" customFormat="1">
      <c r="F14" s="317" t="s">
        <v>721</v>
      </c>
      <c r="G14" s="317"/>
      <c r="H14" s="317"/>
      <c r="I14" s="317"/>
      <c r="J14" s="317"/>
      <c r="K14" s="317"/>
      <c r="L14" s="317"/>
      <c r="M14" s="317"/>
      <c r="N14" s="317"/>
    </row>
    <row r="15" spans="6:14" s="17" customFormat="1">
      <c r="F15" s="318" t="s">
        <v>722</v>
      </c>
      <c r="G15" s="318"/>
      <c r="H15" s="318"/>
      <c r="I15" s="318"/>
      <c r="J15" s="318"/>
      <c r="K15" s="318"/>
      <c r="L15" s="318"/>
      <c r="M15" s="318"/>
      <c r="N15" s="318"/>
    </row>
    <row r="16" spans="6:14" s="17" customFormat="1">
      <c r="F16" s="299" t="s">
        <v>321</v>
      </c>
      <c r="G16" s="299"/>
      <c r="H16" s="299"/>
      <c r="I16" s="299"/>
      <c r="J16" s="299"/>
      <c r="K16" s="299"/>
      <c r="L16" s="299"/>
      <c r="M16" s="299"/>
      <c r="N16" s="299"/>
    </row>
    <row r="17" spans="2:21" s="17" customFormat="1">
      <c r="B17" s="176"/>
      <c r="C17" s="176"/>
      <c r="D17" s="176"/>
      <c r="E17" s="176"/>
      <c r="F17" s="176"/>
      <c r="G17" s="176"/>
      <c r="H17" s="176"/>
      <c r="I17" s="176"/>
      <c r="J17" s="176"/>
      <c r="K17" s="176"/>
      <c r="L17" s="176"/>
      <c r="M17" s="176"/>
      <c r="N17" s="176"/>
      <c r="O17" s="176"/>
      <c r="P17" s="176"/>
      <c r="Q17" s="176"/>
      <c r="R17" s="176"/>
      <c r="S17" s="176"/>
      <c r="T17" s="176"/>
      <c r="U17" s="176"/>
    </row>
    <row r="18" spans="2:21" s="17" customFormat="1" ht="22.5">
      <c r="B18" s="176"/>
      <c r="C18" s="176"/>
      <c r="D18" s="176"/>
      <c r="E18" s="176"/>
      <c r="F18" s="301" t="s">
        <v>723</v>
      </c>
      <c r="G18" s="301"/>
      <c r="H18" s="301"/>
      <c r="I18" s="301"/>
      <c r="J18" s="301"/>
      <c r="K18" s="301"/>
      <c r="L18" s="176"/>
      <c r="M18" s="319" t="s">
        <v>724</v>
      </c>
      <c r="N18" s="319"/>
      <c r="O18" s="176"/>
      <c r="P18" s="176"/>
      <c r="Q18" s="176"/>
      <c r="R18" s="176"/>
      <c r="S18" s="176"/>
      <c r="T18" s="176"/>
      <c r="U18" s="176"/>
    </row>
    <row r="19" spans="2:21" s="17" customFormat="1" ht="15.6" customHeight="1">
      <c r="B19" s="176"/>
      <c r="C19" s="176"/>
      <c r="D19" s="176"/>
      <c r="E19" s="176"/>
      <c r="F19" s="176"/>
      <c r="G19" s="176"/>
      <c r="H19" s="176"/>
      <c r="I19" s="176"/>
      <c r="J19" s="176"/>
      <c r="K19" s="176"/>
      <c r="L19" s="176"/>
      <c r="M19" s="312" t="s">
        <v>725</v>
      </c>
      <c r="N19" s="312"/>
      <c r="O19" s="176"/>
      <c r="P19" s="176"/>
      <c r="Q19" s="176"/>
      <c r="R19" s="176"/>
      <c r="S19" s="176"/>
      <c r="T19" s="176"/>
      <c r="U19" s="176"/>
    </row>
    <row r="20" spans="2:21">
      <c r="B20" s="206"/>
      <c r="C20" s="206"/>
      <c r="D20" s="206"/>
      <c r="E20" s="206"/>
      <c r="F20" s="309" t="s">
        <v>726</v>
      </c>
      <c r="G20" s="309"/>
      <c r="H20" s="309"/>
      <c r="I20" s="309"/>
      <c r="J20" s="309"/>
      <c r="K20" s="310"/>
      <c r="L20" s="206"/>
      <c r="M20" s="176"/>
      <c r="N20" s="176"/>
      <c r="O20" s="206"/>
      <c r="P20" s="206"/>
      <c r="Q20" s="206"/>
      <c r="R20" s="206"/>
      <c r="S20" s="206"/>
      <c r="T20" s="206"/>
      <c r="U20" s="206"/>
    </row>
    <row r="21" spans="2:21" ht="22.5">
      <c r="B21" s="145" t="s">
        <v>727</v>
      </c>
      <c r="C21" s="145" t="s">
        <v>728</v>
      </c>
      <c r="D21" s="145" t="s">
        <v>729</v>
      </c>
      <c r="E21" s="145" t="s">
        <v>730</v>
      </c>
      <c r="F21" s="206" t="s">
        <v>731</v>
      </c>
      <c r="G21" s="206" t="s">
        <v>342</v>
      </c>
      <c r="H21" s="206" t="s">
        <v>732</v>
      </c>
      <c r="I21" s="206" t="s">
        <v>733</v>
      </c>
      <c r="J21" s="206" t="s">
        <v>734</v>
      </c>
      <c r="K21" s="176" t="s">
        <v>422</v>
      </c>
      <c r="L21" s="206"/>
      <c r="M21" s="313" t="s">
        <v>735</v>
      </c>
      <c r="N21" s="313"/>
      <c r="O21" s="206"/>
      <c r="P21" s="206"/>
      <c r="Q21" s="206"/>
      <c r="R21" s="206"/>
      <c r="S21" s="206"/>
      <c r="T21" s="206"/>
      <c r="U21" s="206"/>
    </row>
    <row r="22" spans="2:21" ht="15.75" customHeight="1">
      <c r="B22" s="145" t="str">
        <f>IFERROR(VLOOKUP(Government_revenues_table[[#This Row],[GFS Classification]],Table6_GFS_codes_classification[],COLUMNS($F:F)+3,FALSE),"Do not enter data")</f>
        <v>Do not enter data</v>
      </c>
      <c r="C22" s="145" t="str">
        <f>IFERROR(VLOOKUP(Government_revenues_table[[#This Row],[GFS Classification]],Table6_GFS_codes_classification[],COLUMNS($F:G)+3,FALSE),"Do not enter data")</f>
        <v>Do not enter data</v>
      </c>
      <c r="D22" s="145" t="str">
        <f>IFERROR(VLOOKUP(Government_revenues_table[[#This Row],[GFS Classification]],Table6_GFS_codes_classification[],COLUMNS($F:H)+3,FALSE),"Do not enter data")</f>
        <v>Do not enter data</v>
      </c>
      <c r="E22" s="145" t="str">
        <f>IFERROR(VLOOKUP(Government_revenues_table[[#This Row],[GFS Classification]],Table6_GFS_codes_classification[],COLUMNS($F:I)+3,FALSE),"Do not enter data")</f>
        <v>Do not enter data</v>
      </c>
      <c r="F22" s="206" t="s">
        <v>736</v>
      </c>
      <c r="G22" s="176" t="s">
        <v>350</v>
      </c>
      <c r="H22" s="206" t="s">
        <v>737</v>
      </c>
      <c r="I22" s="206" t="s">
        <v>329</v>
      </c>
      <c r="J22" s="207">
        <v>6701832972.9700003</v>
      </c>
      <c r="K22" s="206" t="s">
        <v>97</v>
      </c>
      <c r="L22" s="206"/>
      <c r="M22" s="314" t="s">
        <v>738</v>
      </c>
      <c r="N22" s="314"/>
      <c r="O22" s="206"/>
      <c r="P22" s="206"/>
      <c r="Q22" s="206"/>
      <c r="R22" s="206"/>
      <c r="S22" s="206"/>
      <c r="T22" s="206"/>
      <c r="U22" s="206"/>
    </row>
    <row r="23" spans="2:21" ht="15.75" customHeight="1">
      <c r="B23" s="145" t="str">
        <f>IFERROR(VLOOKUP(Government_revenues_table[[#This Row],[GFS Classification]],Table6_GFS_codes_classification[],COLUMNS($F:F)+3,FALSE),"Do not enter data")</f>
        <v>Do not enter data</v>
      </c>
      <c r="C23" s="145" t="str">
        <f>IFERROR(VLOOKUP(Government_revenues_table[[#This Row],[GFS Classification]],Table6_GFS_codes_classification[],COLUMNS($F:G)+3,FALSE),"Do not enter data")</f>
        <v>Do not enter data</v>
      </c>
      <c r="D23" s="145" t="str">
        <f>IFERROR(VLOOKUP(Government_revenues_table[[#This Row],[GFS Classification]],Table6_GFS_codes_classification[],COLUMNS($F:H)+3,FALSE),"Do not enter data")</f>
        <v>Do not enter data</v>
      </c>
      <c r="E23" s="145" t="str">
        <f>IFERROR(VLOOKUP(Government_revenues_table[[#This Row],[GFS Classification]],Table6_GFS_codes_classification[],COLUMNS($F:I)+3,FALSE),"Do not enter data")</f>
        <v>Do not enter data</v>
      </c>
      <c r="F23" s="206" t="s">
        <v>739</v>
      </c>
      <c r="G23" s="176" t="s">
        <v>350</v>
      </c>
      <c r="H23" s="206" t="s">
        <v>740</v>
      </c>
      <c r="I23" s="206" t="s">
        <v>329</v>
      </c>
      <c r="J23" s="207">
        <v>1927505038</v>
      </c>
      <c r="K23" s="206" t="s">
        <v>97</v>
      </c>
      <c r="L23" s="206"/>
      <c r="M23" s="314"/>
      <c r="N23" s="314"/>
      <c r="O23" s="206"/>
      <c r="P23" s="206"/>
      <c r="Q23" s="206"/>
      <c r="R23" s="206"/>
      <c r="S23" s="206"/>
      <c r="T23" s="206"/>
      <c r="U23" s="206"/>
    </row>
    <row r="24" spans="2:21" ht="15.75" customHeight="1">
      <c r="B24" s="145" t="str">
        <f>IFERROR(VLOOKUP(Government_revenues_table[[#This Row],[GFS Classification]],Table6_GFS_codes_classification[],COLUMNS($F:F)+3,FALSE),"Do not enter data")</f>
        <v>Other revenue (14E)</v>
      </c>
      <c r="C24" s="145" t="str">
        <f>IFERROR(VLOOKUP(Government_revenues_table[[#This Row],[GFS Classification]],Table6_GFS_codes_classification[],COLUMNS($F:G)+3,FALSE),"Do not enter data")</f>
        <v>Property income (141E)</v>
      </c>
      <c r="D24" s="145" t="str">
        <f>IFERROR(VLOOKUP(Government_revenues_table[[#This Row],[GFS Classification]],Table6_GFS_codes_classification[],COLUMNS($F:H)+3,FALSE),"Do not enter data")</f>
        <v>Rent (1415E)</v>
      </c>
      <c r="E24" s="145" t="str">
        <f>IFERROR(VLOOKUP(Government_revenues_table[[#This Row],[GFS Classification]],Table6_GFS_codes_classification[],COLUMNS($F:I)+3,FALSE),"Do not enter data")</f>
        <v>Other rent payments (1415E5)</v>
      </c>
      <c r="F24" s="206" t="s">
        <v>741</v>
      </c>
      <c r="G24" s="176" t="s">
        <v>350</v>
      </c>
      <c r="H24" s="206" t="s">
        <v>742</v>
      </c>
      <c r="I24" s="206" t="s">
        <v>329</v>
      </c>
      <c r="J24" s="207">
        <v>23562426</v>
      </c>
      <c r="K24" s="206" t="s">
        <v>97</v>
      </c>
      <c r="L24" s="206"/>
      <c r="M24" s="314"/>
      <c r="N24" s="314"/>
      <c r="O24" s="206"/>
      <c r="P24" s="206"/>
      <c r="Q24" s="206"/>
      <c r="R24" s="206"/>
      <c r="S24" s="206"/>
      <c r="T24" s="206"/>
      <c r="U24" s="206"/>
    </row>
    <row r="25" spans="2:21" ht="15.75" customHeight="1">
      <c r="B25" s="145" t="str">
        <f>IFERROR(VLOOKUP(Government_revenues_table[[#This Row],[GFS Classification]],Table6_GFS_codes_classification[],COLUMNS($F:F)+3,FALSE),"Do not enter data")</f>
        <v>Other revenue (14E)</v>
      </c>
      <c r="C25" s="145" t="str">
        <f>IFERROR(VLOOKUP(Government_revenues_table[[#This Row],[GFS Classification]],Table6_GFS_codes_classification[],COLUMNS($F:G)+3,FALSE),"Do not enter data")</f>
        <v>Property income (141E)</v>
      </c>
      <c r="D25" s="145" t="str">
        <f>IFERROR(VLOOKUP(Government_revenues_table[[#This Row],[GFS Classification]],Table6_GFS_codes_classification[],COLUMNS($F:H)+3,FALSE),"Do not enter data")</f>
        <v>Rent (1415E)</v>
      </c>
      <c r="E25" s="145" t="str">
        <f>IFERROR(VLOOKUP(Government_revenues_table[[#This Row],[GFS Classification]],Table6_GFS_codes_classification[],COLUMNS($F:I)+3,FALSE),"Do not enter data")</f>
        <v>Royalties (1415E1)</v>
      </c>
      <c r="F25" s="206" t="s">
        <v>743</v>
      </c>
      <c r="G25" s="176" t="s">
        <v>350</v>
      </c>
      <c r="H25" s="206" t="s">
        <v>744</v>
      </c>
      <c r="I25" s="206" t="s">
        <v>329</v>
      </c>
      <c r="J25" s="207">
        <v>423420194</v>
      </c>
      <c r="K25" s="206" t="s">
        <v>97</v>
      </c>
      <c r="L25" s="206"/>
      <c r="M25" s="314"/>
      <c r="N25" s="314"/>
      <c r="O25" s="206"/>
      <c r="P25" s="206"/>
      <c r="Q25" s="206"/>
      <c r="R25" s="206"/>
      <c r="S25" s="206"/>
      <c r="T25" s="206"/>
      <c r="U25" s="206"/>
    </row>
    <row r="26" spans="2:21" ht="15.75" customHeight="1">
      <c r="B26" s="145" t="str">
        <f>IFERROR(VLOOKUP(Government_revenues_table[[#This Row],[GFS Classification]],Table6_GFS_codes_classification[],COLUMNS($F:F)+3,FALSE),"Do not enter data")</f>
        <v>Other revenue (14E)</v>
      </c>
      <c r="C26" s="145" t="str">
        <f>IFERROR(VLOOKUP(Government_revenues_table[[#This Row],[GFS Classification]],Table6_GFS_codes_classification[],COLUMNS($F:G)+3,FALSE),"Do not enter data")</f>
        <v>Property income (141E)</v>
      </c>
      <c r="D26" s="145" t="str">
        <f>IFERROR(VLOOKUP(Government_revenues_table[[#This Row],[GFS Classification]],Table6_GFS_codes_classification[],COLUMNS($F:H)+3,FALSE),"Do not enter data")</f>
        <v>Rent (1415E)</v>
      </c>
      <c r="E26" s="145" t="str">
        <f>IFERROR(VLOOKUP(Government_revenues_table[[#This Row],[GFS Classification]],Table6_GFS_codes_classification[],COLUMNS($F:I)+3,FALSE),"Do not enter data")</f>
        <v>Other rent payments (1415E5)</v>
      </c>
      <c r="F26" s="206" t="s">
        <v>741</v>
      </c>
      <c r="G26" s="176" t="s">
        <v>350</v>
      </c>
      <c r="H26" s="206" t="s">
        <v>742</v>
      </c>
      <c r="I26" s="206" t="s">
        <v>332</v>
      </c>
      <c r="J26" s="207">
        <v>1943707</v>
      </c>
      <c r="K26" s="206" t="s">
        <v>97</v>
      </c>
      <c r="L26" s="206"/>
      <c r="M26" s="314"/>
      <c r="N26" s="314"/>
      <c r="O26" s="206"/>
      <c r="P26" s="206"/>
      <c r="Q26" s="206"/>
      <c r="R26" s="206"/>
      <c r="S26" s="206"/>
      <c r="T26" s="206"/>
      <c r="U26" s="206"/>
    </row>
    <row r="27" spans="2:21">
      <c r="B27" s="145" t="str">
        <f>IFERROR(VLOOKUP(Government_revenues_table[[#This Row],[GFS Classification]],Table6_GFS_codes_classification[],COLUMNS($F:F)+3,FALSE),"Do not enter data")</f>
        <v>Do not enter data</v>
      </c>
      <c r="C27" s="145" t="str">
        <f>IFERROR(VLOOKUP(Government_revenues_table[[#This Row],[GFS Classification]],Table6_GFS_codes_classification[],COLUMNS($F:G)+3,FALSE),"Do not enter data")</f>
        <v>Do not enter data</v>
      </c>
      <c r="D27" s="145" t="str">
        <f>IFERROR(VLOOKUP(Government_revenues_table[[#This Row],[GFS Classification]],Table6_GFS_codes_classification[],COLUMNS($F:H)+3,FALSE),"Do not enter data")</f>
        <v>Do not enter data</v>
      </c>
      <c r="E27" s="145" t="str">
        <f>IFERROR(VLOOKUP(Government_revenues_table[[#This Row],[GFS Classification]],Table6_GFS_codes_classification[],COLUMNS($F:I)+3,FALSE),"Do not enter data")</f>
        <v>Do not enter data</v>
      </c>
      <c r="F27" s="206" t="s">
        <v>739</v>
      </c>
      <c r="G27" s="176" t="s">
        <v>350</v>
      </c>
      <c r="H27" s="206" t="s">
        <v>745</v>
      </c>
      <c r="I27" s="206" t="s">
        <v>332</v>
      </c>
      <c r="J27" s="207">
        <v>47041714</v>
      </c>
      <c r="K27" s="206" t="s">
        <v>97</v>
      </c>
      <c r="L27" s="206"/>
      <c r="M27" s="291" t="s">
        <v>746</v>
      </c>
      <c r="N27" s="291"/>
      <c r="O27" s="206"/>
      <c r="P27" s="206"/>
      <c r="Q27" s="206"/>
      <c r="R27" s="206"/>
      <c r="S27" s="206"/>
      <c r="T27" s="206"/>
      <c r="U27" s="206"/>
    </row>
    <row r="28" spans="2:21">
      <c r="B28" s="219" t="str">
        <f>IFERROR(VLOOKUP(Government_revenues_table[[#This Row],[GFS Classification]],Table6_GFS_codes_classification[],COLUMNS($F:F)+3,FALSE),"Do not enter data")</f>
        <v>Other revenue (14E)</v>
      </c>
      <c r="C28" s="219" t="str">
        <f>IFERROR(VLOOKUP(Government_revenues_table[[#This Row],[GFS Classification]],Table6_GFS_codes_classification[],COLUMNS($F:G)+3,FALSE),"Do not enter data")</f>
        <v>Property income (141E)</v>
      </c>
      <c r="D28" s="219" t="str">
        <f>IFERROR(VLOOKUP(Government_revenues_table[[#This Row],[GFS Classification]],Table6_GFS_codes_classification[],COLUMNS($F:H)+3,FALSE),"Do not enter data")</f>
        <v>Dividends (1412E)</v>
      </c>
      <c r="E28" s="219" t="str">
        <f>IFERROR(VLOOKUP(Government_revenues_table[[#This Row],[GFS Classification]],Table6_GFS_codes_classification[],COLUMNS($F:I)+3,FALSE),"Do not enter data")</f>
        <v>From state-owned enterprises (1412E1)</v>
      </c>
      <c r="F28" s="206" t="s">
        <v>747</v>
      </c>
      <c r="G28" s="176" t="s">
        <v>350</v>
      </c>
      <c r="H28" s="206" t="s">
        <v>748</v>
      </c>
      <c r="I28" s="206" t="s">
        <v>332</v>
      </c>
      <c r="J28" s="207">
        <v>2171477608</v>
      </c>
      <c r="K28" s="206" t="s">
        <v>97</v>
      </c>
      <c r="L28" s="206"/>
      <c r="M28" s="218"/>
      <c r="N28" s="218"/>
      <c r="O28" s="206"/>
      <c r="P28" s="206"/>
      <c r="Q28" s="206"/>
      <c r="R28" s="206"/>
      <c r="S28" s="206"/>
      <c r="T28" s="206"/>
      <c r="U28" s="206"/>
    </row>
    <row r="29" spans="2:21">
      <c r="B29" s="145" t="str">
        <f>IFERROR(VLOOKUP(Government_revenues_table[[#This Row],[GFS Classification]],Table6_GFS_codes_classification[],COLUMNS($F:F)+3,FALSE),"Do not enter data")</f>
        <v>Other revenue (14E)</v>
      </c>
      <c r="C29" s="145" t="str">
        <f>IFERROR(VLOOKUP(Government_revenues_table[[#This Row],[GFS Classification]],Table6_GFS_codes_classification[],COLUMNS($F:G)+3,FALSE),"Do not enter data")</f>
        <v>Sales of goods and services (142E)</v>
      </c>
      <c r="D29" s="145" t="str">
        <f>IFERROR(VLOOKUP(Government_revenues_table[[#This Row],[GFS Classification]],Table6_GFS_codes_classification[],COLUMNS($F:H)+3,FALSE),"Do not enter data")</f>
        <v>Administrative fees for government services (1422E)</v>
      </c>
      <c r="E29" s="145" t="str">
        <f>IFERROR(VLOOKUP(Government_revenues_table[[#This Row],[GFS Classification]],Table6_GFS_codes_classification[],COLUMNS($F:I)+3,FALSE),"Do not enter data")</f>
        <v>Administrative fees for government services (1422E)</v>
      </c>
      <c r="F29" s="206" t="s">
        <v>749</v>
      </c>
      <c r="G29" s="206" t="s">
        <v>350</v>
      </c>
      <c r="H29" s="206" t="s">
        <v>750</v>
      </c>
      <c r="I29" s="206" t="s">
        <v>332</v>
      </c>
      <c r="J29" s="208">
        <v>661722</v>
      </c>
      <c r="K29" s="206" t="s">
        <v>97</v>
      </c>
      <c r="L29" s="206"/>
      <c r="M29" s="206"/>
      <c r="N29" s="206"/>
      <c r="O29" s="206"/>
      <c r="P29" s="311"/>
      <c r="Q29" s="311"/>
      <c r="R29" s="311"/>
      <c r="S29" s="311"/>
      <c r="T29" s="311"/>
      <c r="U29" s="311"/>
    </row>
    <row r="30" spans="2:21">
      <c r="B30" s="145" t="str">
        <f>IFERROR(VLOOKUP(Government_revenues_table[[#This Row],[GFS Classification]],Table6_GFS_codes_classification[],COLUMNS($F:F)+3,FALSE),"Do not enter data")</f>
        <v>Other revenue (14E)</v>
      </c>
      <c r="C30" s="145" t="str">
        <f>IFERROR(VLOOKUP(Government_revenues_table[[#This Row],[GFS Classification]],Table6_GFS_codes_classification[],COLUMNS($F:G)+3,FALSE),"Do not enter data")</f>
        <v>Sales of goods and services (142E)</v>
      </c>
      <c r="D30" s="145" t="str">
        <f>IFERROR(VLOOKUP(Government_revenues_table[[#This Row],[GFS Classification]],Table6_GFS_codes_classification[],COLUMNS($F:H)+3,FALSE),"Do not enter data")</f>
        <v>Administrative fees for government services (1422E)</v>
      </c>
      <c r="E30" s="145" t="str">
        <f>IFERROR(VLOOKUP(Government_revenues_table[[#This Row],[GFS Classification]],Table6_GFS_codes_classification[],COLUMNS($F:I)+3,FALSE),"Do not enter data")</f>
        <v>Administrative fees for government services (1422E)</v>
      </c>
      <c r="F30" s="206" t="s">
        <v>749</v>
      </c>
      <c r="G30" s="206" t="s">
        <v>350</v>
      </c>
      <c r="H30" s="206" t="s">
        <v>750</v>
      </c>
      <c r="I30" s="206" t="s">
        <v>333</v>
      </c>
      <c r="J30" s="208">
        <v>530288</v>
      </c>
      <c r="K30" s="206" t="s">
        <v>97</v>
      </c>
      <c r="L30" s="206"/>
      <c r="M30" s="206"/>
      <c r="N30" s="206"/>
      <c r="O30" s="206"/>
      <c r="P30" s="206"/>
      <c r="Q30" s="206"/>
      <c r="R30" s="206"/>
      <c r="S30" s="206"/>
      <c r="T30" s="206"/>
      <c r="U30" s="206"/>
    </row>
    <row r="31" spans="2:21">
      <c r="B31" s="145" t="str">
        <f>IFERROR(VLOOKUP(Government_revenues_table[[#This Row],[GFS Classification]],Table6_GFS_codes_classification[],COLUMNS($F:F)+3,FALSE),"Do not enter data")</f>
        <v>Do not enter data</v>
      </c>
      <c r="C31" s="145" t="str">
        <f>IFERROR(VLOOKUP(Government_revenues_table[[#This Row],[GFS Classification]],Table6_GFS_codes_classification[],COLUMNS($F:G)+3,FALSE),"Do not enter data")</f>
        <v>Do not enter data</v>
      </c>
      <c r="D31" s="145" t="str">
        <f>IFERROR(VLOOKUP(Government_revenues_table[[#This Row],[GFS Classification]],Table6_GFS_codes_classification[],COLUMNS($F:H)+3,FALSE),"Do not enter data")</f>
        <v>Do not enter data</v>
      </c>
      <c r="E31" s="145" t="str">
        <f>IFERROR(VLOOKUP(Government_revenues_table[[#This Row],[GFS Classification]],Table6_GFS_codes_classification[],COLUMNS($F:I)+3,FALSE),"Do not enter data")</f>
        <v>Do not enter data</v>
      </c>
      <c r="F31" s="206" t="s">
        <v>736</v>
      </c>
      <c r="G31" s="206" t="s">
        <v>751</v>
      </c>
      <c r="H31" s="206" t="s">
        <v>737</v>
      </c>
      <c r="I31" s="206" t="s">
        <v>329</v>
      </c>
      <c r="J31" s="208">
        <v>24989445</v>
      </c>
      <c r="K31" s="206" t="s">
        <v>97</v>
      </c>
      <c r="L31" s="206"/>
      <c r="M31" s="206"/>
      <c r="N31" s="206"/>
      <c r="O31" s="206"/>
      <c r="P31" s="206"/>
      <c r="Q31" s="206"/>
      <c r="R31" s="206"/>
      <c r="S31" s="206"/>
      <c r="T31" s="206"/>
      <c r="U31" s="206"/>
    </row>
    <row r="32" spans="2:21">
      <c r="B32" s="145" t="str">
        <f>IFERROR(VLOOKUP(Government_revenues_table[[#This Row],[GFS Classification]],Table6_GFS_codes_classification[],COLUMNS($F:F)+3,FALSE),"Do not enter data")</f>
        <v>Other revenue (14E)</v>
      </c>
      <c r="C32" s="145" t="str">
        <f>IFERROR(VLOOKUP(Government_revenues_table[[#This Row],[GFS Classification]],Table6_GFS_codes_classification[],COLUMNS($F:G)+3,FALSE),"Do not enter data")</f>
        <v>Sales of goods and services (142E)</v>
      </c>
      <c r="D32" s="145" t="str">
        <f>IFERROR(VLOOKUP(Government_revenues_table[[#This Row],[GFS Classification]],Table6_GFS_codes_classification[],COLUMNS($F:H)+3,FALSE),"Do not enter data")</f>
        <v>Sales of goods and services by government units (1421E)</v>
      </c>
      <c r="E32" s="145" t="str">
        <f>IFERROR(VLOOKUP(Government_revenues_table[[#This Row],[GFS Classification]],Table6_GFS_codes_classification[],COLUMNS($F:I)+3,FALSE),"Do not enter data")</f>
        <v>Sales of goods and services by government units (1421E)</v>
      </c>
      <c r="F32" s="206" t="s">
        <v>752</v>
      </c>
      <c r="G32" s="206" t="s">
        <v>386</v>
      </c>
      <c r="H32" s="206" t="s">
        <v>753</v>
      </c>
      <c r="I32" s="206" t="s">
        <v>333</v>
      </c>
      <c r="J32" s="208">
        <v>13650000</v>
      </c>
      <c r="K32" s="206" t="s">
        <v>97</v>
      </c>
      <c r="L32" s="206"/>
      <c r="M32" s="206"/>
      <c r="N32" s="206"/>
      <c r="O32" s="206"/>
      <c r="P32" s="206"/>
      <c r="Q32" s="206"/>
      <c r="R32" s="206"/>
      <c r="S32" s="206"/>
      <c r="T32" s="206"/>
      <c r="U32" s="206"/>
    </row>
    <row r="33" spans="2:21">
      <c r="B33" s="145" t="str">
        <f>IFERROR(VLOOKUP(Government_revenues_table[[#This Row],[GFS Classification]],Table6_GFS_codes_classification[],COLUMNS($F:F)+3,FALSE),"Do not enter data")</f>
        <v>Taxes (11E)</v>
      </c>
      <c r="C33" s="145" t="str">
        <f>IFERROR(VLOOKUP(Government_revenues_table[[#This Row],[GFS Classification]],Table6_GFS_codes_classification[],COLUMNS($F:G)+3,FALSE),"Do not enter data")</f>
        <v>Other taxes payable by natural resource companies (116E)</v>
      </c>
      <c r="D33" s="145" t="str">
        <f>IFERROR(VLOOKUP(Government_revenues_table[[#This Row],[GFS Classification]],Table6_GFS_codes_classification[],COLUMNS($F:H)+3,FALSE),"Do not enter data")</f>
        <v>Other taxes payable by natural resource companies (116E)</v>
      </c>
      <c r="E33" s="145" t="str">
        <f>IFERROR(VLOOKUP(Government_revenues_table[[#This Row],[GFS Classification]],Table6_GFS_codes_classification[],COLUMNS($F:I)+3,FALSE),"Do not enter data")</f>
        <v>Other taxes payable by natural resource companies (116E)</v>
      </c>
      <c r="F33" s="206" t="s">
        <v>754</v>
      </c>
      <c r="G33" s="206" t="s">
        <v>751</v>
      </c>
      <c r="H33" s="206" t="s">
        <v>750</v>
      </c>
      <c r="I33" s="206" t="s">
        <v>332</v>
      </c>
      <c r="J33" s="208">
        <v>2536104.6</v>
      </c>
      <c r="K33" s="206" t="s">
        <v>97</v>
      </c>
      <c r="L33" s="206"/>
      <c r="M33" s="206"/>
      <c r="N33" s="206"/>
      <c r="O33" s="206"/>
      <c r="P33" s="206"/>
      <c r="Q33" s="206"/>
      <c r="R33" s="209"/>
      <c r="S33" s="206"/>
      <c r="T33" s="206"/>
      <c r="U33" s="206"/>
    </row>
    <row r="34" spans="2:21" ht="15.6" thickBot="1">
      <c r="B34" s="206"/>
      <c r="C34" s="206"/>
      <c r="D34" s="206"/>
      <c r="E34" s="206"/>
      <c r="F34" s="206"/>
      <c r="G34" s="206"/>
      <c r="H34" s="206"/>
      <c r="I34" s="206"/>
      <c r="J34" s="206"/>
      <c r="K34" s="206"/>
      <c r="L34" s="206"/>
      <c r="M34" s="206"/>
      <c r="N34" s="206"/>
      <c r="O34" s="206"/>
      <c r="P34" s="206"/>
      <c r="Q34" s="206"/>
      <c r="R34" s="206"/>
      <c r="S34" s="206"/>
      <c r="T34" s="206"/>
      <c r="U34" s="206"/>
    </row>
    <row r="35" spans="2:21" ht="16.5" thickBot="1">
      <c r="B35" s="206"/>
      <c r="C35" s="206"/>
      <c r="D35" s="206"/>
      <c r="E35" s="206"/>
      <c r="F35" s="206"/>
      <c r="G35" s="206"/>
      <c r="H35" s="206"/>
      <c r="I35" s="181" t="s">
        <v>755</v>
      </c>
      <c r="J35" s="144">
        <f>(SUM(Government_revenues_table[Revenue value]))/1.0821</f>
        <v>10478838572.747437</v>
      </c>
      <c r="K35" s="206"/>
      <c r="L35" s="206"/>
      <c r="M35" s="206"/>
      <c r="N35" s="206"/>
      <c r="O35" s="206"/>
      <c r="P35" s="206"/>
      <c r="Q35" s="206"/>
      <c r="R35" s="206"/>
      <c r="S35" s="206"/>
      <c r="T35" s="210"/>
      <c r="U35" s="206"/>
    </row>
    <row r="36" spans="2:21" ht="21" customHeight="1" thickBot="1">
      <c r="B36" s="206"/>
      <c r="C36" s="206"/>
      <c r="D36" s="206"/>
      <c r="E36" s="206"/>
      <c r="F36" s="206"/>
      <c r="G36" s="206"/>
      <c r="H36" s="206"/>
      <c r="I36" s="12"/>
      <c r="J36" s="209"/>
      <c r="K36" s="206"/>
      <c r="L36" s="206"/>
      <c r="M36" s="206"/>
      <c r="N36" s="206"/>
      <c r="O36" s="206"/>
      <c r="P36" s="206"/>
      <c r="Q36" s="206"/>
      <c r="R36" s="206"/>
      <c r="S36" s="206"/>
      <c r="T36" s="206"/>
      <c r="U36" s="206"/>
    </row>
    <row r="37" spans="2:21" ht="16.5" thickBot="1">
      <c r="B37" s="206"/>
      <c r="C37" s="206"/>
      <c r="D37" s="206"/>
      <c r="E37" s="206"/>
      <c r="F37" s="206"/>
      <c r="G37" s="206"/>
      <c r="H37" s="206"/>
      <c r="I37" s="181" t="str">
        <f>"Total in "&amp;'Part 1 - About'!E44</f>
        <v>Total in EUR</v>
      </c>
      <c r="J37" s="144">
        <f>IF('Part 1 - About'!$E$44="USD",0,SUMIF(Government_revenues_table[Currency],'Part 1 - About'!$E$44,Government_revenues_table[Revenue value]))+(IFERROR(SUMIF(Government_revenues_table[Currency],"USD",Government_revenues_table[Revenue value])*'Part 1 - About'!$E$45,0))</f>
        <v>11339151219.570002</v>
      </c>
      <c r="K37" s="206"/>
      <c r="L37" s="206"/>
      <c r="M37" s="206"/>
      <c r="N37" s="206"/>
      <c r="O37" s="206"/>
      <c r="P37" s="206"/>
      <c r="Q37" s="206"/>
      <c r="R37" s="206"/>
      <c r="S37" s="206"/>
      <c r="T37" s="206"/>
      <c r="U37" s="206"/>
    </row>
    <row r="41" spans="2:21" ht="22.5">
      <c r="B41" s="206"/>
      <c r="C41" s="206"/>
      <c r="D41" s="206"/>
      <c r="E41" s="206"/>
      <c r="F41" s="140" t="s">
        <v>756</v>
      </c>
      <c r="G41" s="140"/>
      <c r="H41" s="157"/>
      <c r="I41" s="157"/>
      <c r="J41" s="157"/>
      <c r="K41" s="157"/>
      <c r="L41" s="206"/>
      <c r="M41" s="206"/>
      <c r="N41" s="206"/>
      <c r="O41" s="206"/>
      <c r="P41" s="206"/>
      <c r="Q41" s="206"/>
      <c r="R41" s="206"/>
      <c r="S41" s="206"/>
      <c r="T41" s="206"/>
      <c r="U41" s="206"/>
    </row>
    <row r="42" spans="2:21">
      <c r="B42" s="206"/>
      <c r="C42" s="206"/>
      <c r="D42" s="206"/>
      <c r="E42" s="206"/>
      <c r="F42" s="146" t="s">
        <v>757</v>
      </c>
      <c r="G42" s="147"/>
      <c r="H42" s="147"/>
      <c r="I42" s="147"/>
      <c r="J42" s="148"/>
      <c r="K42" s="147"/>
      <c r="L42" s="206"/>
      <c r="M42" s="206"/>
      <c r="N42" s="206"/>
      <c r="O42" s="206"/>
      <c r="P42" s="206"/>
      <c r="Q42" s="206"/>
      <c r="R42" s="206"/>
      <c r="S42" s="206"/>
      <c r="T42" s="206"/>
      <c r="U42" s="206"/>
    </row>
    <row r="43" spans="2:21">
      <c r="B43" s="206"/>
      <c r="C43" s="206"/>
      <c r="D43" s="206"/>
      <c r="E43" s="206"/>
      <c r="F43" s="146"/>
      <c r="G43" s="147"/>
      <c r="H43" s="147"/>
      <c r="I43" s="147"/>
      <c r="J43" s="148"/>
      <c r="K43" s="147"/>
      <c r="L43" s="206"/>
      <c r="M43" s="206"/>
      <c r="N43" s="206"/>
      <c r="O43" s="206"/>
      <c r="P43" s="206"/>
      <c r="Q43" s="206"/>
      <c r="R43" s="206"/>
      <c r="S43" s="206"/>
      <c r="T43" s="206"/>
      <c r="U43" s="206"/>
    </row>
    <row r="44" spans="2:21">
      <c r="B44" s="206"/>
      <c r="C44" s="206"/>
      <c r="D44" s="206"/>
      <c r="E44" s="206"/>
      <c r="F44" s="146"/>
      <c r="G44" s="147"/>
      <c r="H44" s="147"/>
      <c r="I44" s="147"/>
      <c r="J44" s="148"/>
      <c r="K44" s="147"/>
      <c r="L44" s="206"/>
      <c r="M44" s="206"/>
      <c r="N44" s="206"/>
      <c r="O44" s="206"/>
      <c r="P44" s="206"/>
      <c r="Q44" s="206"/>
      <c r="R44" s="206"/>
      <c r="S44" s="206"/>
      <c r="T44" s="206"/>
      <c r="U44" s="206"/>
    </row>
    <row r="45" spans="2:21">
      <c r="B45" s="206"/>
      <c r="C45" s="206"/>
      <c r="D45" s="206"/>
      <c r="E45" s="206"/>
      <c r="F45" s="146" t="s">
        <v>758</v>
      </c>
      <c r="G45" s="147" t="s">
        <v>759</v>
      </c>
      <c r="H45" s="147"/>
      <c r="I45" s="147"/>
      <c r="J45" s="148"/>
      <c r="K45" s="147"/>
      <c r="L45" s="206"/>
      <c r="M45" s="206"/>
      <c r="N45" s="206"/>
      <c r="O45" s="206"/>
      <c r="P45" s="206"/>
      <c r="Q45" s="206"/>
      <c r="R45" s="206"/>
      <c r="S45" s="206"/>
      <c r="T45" s="206"/>
      <c r="U45" s="206"/>
    </row>
    <row r="46" spans="2:21">
      <c r="B46" s="206"/>
      <c r="C46" s="206"/>
      <c r="D46" s="206"/>
      <c r="E46" s="206"/>
      <c r="F46" s="146" t="s">
        <v>760</v>
      </c>
      <c r="G46" s="147" t="s">
        <v>761</v>
      </c>
      <c r="H46" s="147"/>
      <c r="I46" s="147"/>
      <c r="J46" s="148"/>
      <c r="K46" s="147"/>
      <c r="L46" s="206"/>
      <c r="M46" s="206"/>
      <c r="N46" s="206"/>
      <c r="O46" s="206"/>
      <c r="P46" s="206"/>
      <c r="Q46" s="206"/>
      <c r="R46" s="206"/>
      <c r="S46" s="206"/>
      <c r="T46" s="206"/>
      <c r="U46" s="206"/>
    </row>
    <row r="47" spans="2:21">
      <c r="B47" s="206"/>
      <c r="C47" s="206"/>
      <c r="D47" s="206"/>
      <c r="E47" s="206"/>
      <c r="F47" s="146"/>
      <c r="G47" s="149" t="s">
        <v>342</v>
      </c>
      <c r="H47" s="149" t="s">
        <v>732</v>
      </c>
      <c r="I47" s="149" t="s">
        <v>733</v>
      </c>
      <c r="J47" s="150" t="s">
        <v>734</v>
      </c>
      <c r="K47" s="149" t="s">
        <v>422</v>
      </c>
      <c r="L47" s="206"/>
      <c r="M47" s="206"/>
      <c r="N47" s="206"/>
      <c r="O47" s="206"/>
      <c r="P47" s="206"/>
      <c r="Q47" s="206"/>
      <c r="R47" s="206"/>
      <c r="S47" s="206"/>
      <c r="T47" s="206"/>
      <c r="U47" s="206"/>
    </row>
    <row r="48" spans="2:21">
      <c r="B48" s="206"/>
      <c r="C48" s="206"/>
      <c r="D48" s="206"/>
      <c r="E48" s="206"/>
      <c r="F48" s="146"/>
      <c r="G48" s="151"/>
      <c r="H48" s="151"/>
      <c r="I48" s="151"/>
      <c r="J48" s="152"/>
      <c r="K48" s="153" t="s">
        <v>235</v>
      </c>
      <c r="L48" s="206"/>
      <c r="M48" s="206"/>
      <c r="N48" s="206"/>
      <c r="O48" s="206"/>
      <c r="P48" s="206"/>
      <c r="Q48" s="206"/>
      <c r="R48" s="206"/>
      <c r="S48" s="206"/>
      <c r="T48" s="206"/>
      <c r="U48" s="206"/>
    </row>
    <row r="49" spans="2:21">
      <c r="B49" s="206"/>
      <c r="C49" s="206"/>
      <c r="D49" s="206"/>
      <c r="E49" s="206"/>
      <c r="F49" s="146"/>
      <c r="G49" s="147"/>
      <c r="H49" s="147"/>
      <c r="I49" s="147"/>
      <c r="J49" s="148"/>
      <c r="K49" s="147" t="s">
        <v>235</v>
      </c>
      <c r="L49" s="206"/>
      <c r="M49" s="206"/>
      <c r="N49" s="206"/>
      <c r="O49" s="206"/>
      <c r="P49" s="206"/>
      <c r="Q49" s="206"/>
      <c r="R49" s="206"/>
      <c r="S49" s="206"/>
      <c r="T49" s="206"/>
      <c r="U49" s="206"/>
    </row>
    <row r="50" spans="2:21" ht="15.6" thickBot="1">
      <c r="B50" s="206"/>
      <c r="C50" s="206"/>
      <c r="D50" s="206"/>
      <c r="E50" s="206"/>
      <c r="F50" s="146"/>
      <c r="G50" s="154" t="s">
        <v>762</v>
      </c>
      <c r="H50" s="154"/>
      <c r="I50" s="154"/>
      <c r="J50" s="155">
        <f>SUM(J48:J49)</f>
        <v>0</v>
      </c>
      <c r="K50" s="154" t="s">
        <v>235</v>
      </c>
      <c r="L50" s="206"/>
      <c r="M50" s="206"/>
      <c r="N50" s="206"/>
      <c r="O50" s="206"/>
      <c r="P50" s="206"/>
      <c r="Q50" s="206"/>
      <c r="R50" s="206"/>
      <c r="S50" s="206"/>
      <c r="T50" s="206"/>
      <c r="U50" s="206"/>
    </row>
    <row r="51" spans="2:21" ht="15.6" thickTop="1">
      <c r="B51" s="206"/>
      <c r="C51" s="206"/>
      <c r="D51" s="206"/>
      <c r="E51" s="206"/>
      <c r="F51" s="146" t="s">
        <v>763</v>
      </c>
      <c r="G51" s="147" t="s">
        <v>764</v>
      </c>
      <c r="H51" s="147"/>
      <c r="I51" s="147"/>
      <c r="J51" s="148"/>
      <c r="K51" s="147"/>
      <c r="L51" s="206"/>
      <c r="M51" s="206"/>
      <c r="N51" s="206"/>
      <c r="O51" s="206"/>
      <c r="P51" s="206"/>
      <c r="Q51" s="206"/>
      <c r="R51" s="206"/>
      <c r="S51" s="206"/>
      <c r="T51" s="206"/>
      <c r="U51" s="206"/>
    </row>
    <row r="52" spans="2:21">
      <c r="B52" s="206"/>
      <c r="C52" s="206"/>
      <c r="D52" s="206"/>
      <c r="E52" s="206"/>
      <c r="F52" s="146" t="s">
        <v>765</v>
      </c>
      <c r="G52" s="147" t="s">
        <v>764</v>
      </c>
      <c r="H52" s="147"/>
      <c r="I52" s="147"/>
      <c r="J52" s="148"/>
      <c r="K52" s="147"/>
      <c r="L52" s="206"/>
      <c r="M52" s="206"/>
      <c r="N52" s="206"/>
      <c r="O52" s="206"/>
      <c r="P52" s="206"/>
      <c r="Q52" s="206"/>
      <c r="R52" s="206"/>
      <c r="S52" s="206"/>
      <c r="T52" s="206"/>
      <c r="U52" s="206"/>
    </row>
    <row r="53" spans="2:21">
      <c r="B53" s="206"/>
      <c r="C53" s="206"/>
      <c r="D53" s="206"/>
      <c r="E53" s="206"/>
      <c r="F53" s="146" t="s">
        <v>766</v>
      </c>
      <c r="G53" s="147" t="s">
        <v>764</v>
      </c>
      <c r="H53" s="147"/>
      <c r="I53" s="147"/>
      <c r="J53" s="148"/>
      <c r="K53" s="147"/>
      <c r="L53" s="206"/>
      <c r="M53" s="206"/>
      <c r="N53" s="206"/>
      <c r="O53" s="206"/>
      <c r="P53" s="206"/>
      <c r="Q53" s="206"/>
      <c r="R53" s="206"/>
      <c r="S53" s="206"/>
      <c r="T53" s="206"/>
      <c r="U53" s="206"/>
    </row>
    <row r="54" spans="2:21">
      <c r="B54" s="206"/>
      <c r="C54" s="206"/>
      <c r="D54" s="206"/>
      <c r="E54" s="206"/>
      <c r="F54" s="146"/>
      <c r="G54" s="147"/>
      <c r="H54" s="147"/>
      <c r="I54" s="147"/>
      <c r="J54" s="148"/>
      <c r="K54" s="147"/>
      <c r="L54" s="206"/>
      <c r="M54" s="206"/>
      <c r="N54" s="206"/>
      <c r="O54" s="206"/>
      <c r="P54" s="206"/>
      <c r="Q54" s="206"/>
      <c r="R54" s="206"/>
      <c r="S54" s="206"/>
      <c r="T54" s="206"/>
      <c r="U54" s="206"/>
    </row>
    <row r="55" spans="2:21">
      <c r="B55" s="206"/>
      <c r="C55" s="206"/>
      <c r="D55" s="206"/>
      <c r="E55" s="206"/>
      <c r="F55" s="146"/>
      <c r="G55" s="147"/>
      <c r="H55" s="147"/>
      <c r="I55" s="147"/>
      <c r="J55" s="148"/>
      <c r="K55" s="147"/>
      <c r="L55" s="206"/>
      <c r="M55" s="206"/>
      <c r="N55" s="206"/>
      <c r="O55" s="206"/>
      <c r="P55" s="206"/>
      <c r="Q55" s="206"/>
      <c r="R55" s="206"/>
      <c r="S55" s="206"/>
      <c r="T55" s="206"/>
      <c r="U55" s="206"/>
    </row>
    <row r="56" spans="2:21" ht="18.75" customHeight="1">
      <c r="B56" s="206"/>
      <c r="C56" s="206"/>
      <c r="D56" s="206"/>
      <c r="E56" s="206"/>
      <c r="F56" s="146"/>
      <c r="G56" s="147"/>
      <c r="H56" s="147"/>
      <c r="I56" s="147"/>
      <c r="J56" s="148"/>
      <c r="K56" s="147"/>
      <c r="L56" s="206"/>
      <c r="M56" s="206"/>
      <c r="N56" s="206"/>
      <c r="O56" s="206"/>
      <c r="P56" s="206"/>
      <c r="Q56" s="206"/>
      <c r="R56" s="206"/>
      <c r="S56" s="206"/>
      <c r="T56" s="206"/>
      <c r="U56" s="206"/>
    </row>
    <row r="57" spans="2:21" ht="15.75" customHeight="1">
      <c r="B57" s="206"/>
      <c r="C57" s="206"/>
      <c r="D57" s="206"/>
      <c r="E57" s="206"/>
      <c r="F57" s="146"/>
      <c r="G57" s="147"/>
      <c r="H57" s="147"/>
      <c r="I57" s="147"/>
      <c r="J57" s="148"/>
      <c r="K57" s="147"/>
      <c r="L57" s="206"/>
      <c r="M57" s="206"/>
      <c r="N57" s="206"/>
      <c r="O57" s="206"/>
      <c r="P57" s="206"/>
      <c r="Q57" s="206"/>
      <c r="R57" s="206"/>
      <c r="S57" s="206"/>
      <c r="T57" s="206"/>
      <c r="U57" s="206"/>
    </row>
    <row r="58" spans="2:21">
      <c r="B58" s="206"/>
      <c r="C58" s="206"/>
      <c r="D58" s="206"/>
      <c r="E58" s="206"/>
      <c r="F58" s="146"/>
      <c r="G58" s="147"/>
      <c r="H58" s="147"/>
      <c r="I58" s="147"/>
      <c r="J58" s="148"/>
      <c r="K58" s="147"/>
      <c r="L58" s="206"/>
      <c r="M58" s="206"/>
      <c r="N58" s="206"/>
      <c r="O58" s="206"/>
      <c r="P58" s="206"/>
      <c r="Q58" s="206"/>
      <c r="R58" s="206"/>
      <c r="S58" s="206"/>
      <c r="T58" s="206"/>
      <c r="U58" s="206"/>
    </row>
    <row r="59" spans="2:21">
      <c r="B59" s="206"/>
      <c r="C59" s="206"/>
      <c r="D59" s="206"/>
      <c r="E59" s="206"/>
      <c r="F59" s="146"/>
      <c r="G59" s="147"/>
      <c r="H59" s="147"/>
      <c r="I59" s="147"/>
      <c r="J59" s="148"/>
      <c r="K59" s="147"/>
      <c r="L59" s="206"/>
      <c r="M59" s="206"/>
      <c r="N59" s="206"/>
      <c r="O59" s="206"/>
      <c r="P59" s="206"/>
      <c r="Q59" s="206"/>
      <c r="R59" s="206"/>
      <c r="S59" s="206"/>
      <c r="T59" s="206"/>
      <c r="U59" s="206"/>
    </row>
    <row r="60" spans="2:21">
      <c r="B60" s="206"/>
      <c r="C60" s="206"/>
      <c r="D60" s="206"/>
      <c r="E60" s="206"/>
      <c r="F60" s="25"/>
      <c r="G60" s="25"/>
      <c r="H60" s="25"/>
      <c r="I60" s="25"/>
      <c r="J60" s="25"/>
      <c r="K60" s="25"/>
      <c r="L60" s="206"/>
      <c r="M60" s="206"/>
      <c r="N60" s="206"/>
      <c r="O60" s="206"/>
      <c r="P60" s="206"/>
      <c r="Q60" s="206"/>
      <c r="R60" s="206"/>
      <c r="S60" s="206"/>
      <c r="T60" s="206"/>
      <c r="U60" s="206"/>
    </row>
    <row r="61" spans="2:21" ht="15.75" customHeight="1" thickBot="1">
      <c r="B61" s="206"/>
      <c r="C61" s="206"/>
      <c r="D61" s="206"/>
      <c r="E61" s="206"/>
      <c r="F61" s="320"/>
      <c r="G61" s="320"/>
      <c r="H61" s="320"/>
      <c r="I61" s="320"/>
      <c r="J61" s="320"/>
      <c r="K61" s="320"/>
      <c r="L61" s="320"/>
      <c r="M61" s="320"/>
      <c r="N61" s="320"/>
      <c r="O61" s="206"/>
      <c r="P61" s="206"/>
      <c r="Q61" s="206"/>
      <c r="R61" s="206"/>
      <c r="S61" s="206"/>
      <c r="T61" s="206"/>
      <c r="U61" s="206"/>
    </row>
    <row r="62" spans="2:21">
      <c r="B62" s="206"/>
      <c r="C62" s="206"/>
      <c r="D62" s="206"/>
      <c r="E62" s="206"/>
      <c r="F62" s="321"/>
      <c r="G62" s="321"/>
      <c r="H62" s="321"/>
      <c r="I62" s="321"/>
      <c r="J62" s="321"/>
      <c r="K62" s="321"/>
      <c r="L62" s="321"/>
      <c r="M62" s="321"/>
      <c r="N62" s="321"/>
      <c r="O62" s="206"/>
      <c r="P62" s="206"/>
      <c r="Q62" s="206"/>
      <c r="R62" s="206"/>
      <c r="S62" s="206"/>
      <c r="T62" s="206"/>
      <c r="U62" s="206"/>
    </row>
    <row r="63" spans="2:21" ht="15.6" thickBot="1">
      <c r="B63" s="206"/>
      <c r="C63" s="206"/>
      <c r="D63" s="206"/>
      <c r="E63" s="206"/>
      <c r="F63" s="295" t="s">
        <v>33</v>
      </c>
      <c r="G63" s="296"/>
      <c r="H63" s="296"/>
      <c r="I63" s="296"/>
      <c r="J63" s="296"/>
      <c r="K63" s="296"/>
      <c r="L63" s="296"/>
      <c r="M63" s="296"/>
      <c r="N63" s="296"/>
      <c r="O63" s="206"/>
      <c r="P63" s="206"/>
      <c r="Q63" s="206"/>
      <c r="R63" s="206"/>
      <c r="S63" s="206"/>
      <c r="T63" s="206"/>
      <c r="U63" s="206"/>
    </row>
    <row r="64" spans="2:21">
      <c r="B64" s="206"/>
      <c r="C64" s="206"/>
      <c r="D64" s="206"/>
      <c r="E64" s="206"/>
      <c r="F64" s="297" t="s">
        <v>34</v>
      </c>
      <c r="G64" s="298"/>
      <c r="H64" s="298"/>
      <c r="I64" s="298"/>
      <c r="J64" s="298"/>
      <c r="K64" s="298"/>
      <c r="L64" s="298"/>
      <c r="M64" s="298"/>
      <c r="N64" s="298"/>
      <c r="O64" s="206"/>
      <c r="P64" s="206"/>
      <c r="Q64" s="206"/>
      <c r="R64" s="206"/>
      <c r="S64" s="206"/>
      <c r="T64" s="206"/>
      <c r="U64" s="206"/>
    </row>
    <row r="65" spans="6:20" ht="15.6" thickBot="1">
      <c r="F65" s="308"/>
      <c r="G65" s="308"/>
      <c r="H65" s="308"/>
      <c r="I65" s="308"/>
      <c r="J65" s="308"/>
      <c r="K65" s="308"/>
      <c r="L65" s="308"/>
      <c r="M65" s="308"/>
      <c r="N65" s="308"/>
      <c r="O65" s="206"/>
      <c r="P65" s="206"/>
      <c r="Q65" s="206"/>
      <c r="R65" s="206"/>
      <c r="S65" s="206"/>
      <c r="T65" s="206"/>
    </row>
    <row r="66" spans="6:20">
      <c r="F66" s="283" t="s">
        <v>35</v>
      </c>
      <c r="G66" s="283"/>
      <c r="H66" s="283"/>
      <c r="I66" s="283"/>
      <c r="J66" s="283"/>
      <c r="K66" s="283"/>
      <c r="L66" s="283"/>
      <c r="M66" s="283"/>
      <c r="N66" s="283"/>
      <c r="O66" s="206"/>
      <c r="P66" s="206"/>
      <c r="Q66" s="206"/>
      <c r="R66" s="206"/>
      <c r="S66" s="206"/>
      <c r="T66" s="206"/>
    </row>
    <row r="67" spans="6:20" ht="15.75" customHeight="1">
      <c r="F67" s="274" t="s">
        <v>36</v>
      </c>
      <c r="G67" s="274"/>
      <c r="H67" s="274"/>
      <c r="I67" s="274"/>
      <c r="J67" s="274"/>
      <c r="K67" s="274"/>
      <c r="L67" s="274"/>
      <c r="M67" s="274"/>
      <c r="N67" s="274"/>
      <c r="O67" s="206"/>
      <c r="P67" s="206"/>
      <c r="Q67" s="206"/>
      <c r="R67" s="206"/>
      <c r="S67" s="206"/>
      <c r="T67" s="206"/>
    </row>
    <row r="68" spans="6:20">
      <c r="F68" s="283" t="s">
        <v>38</v>
      </c>
      <c r="G68" s="283"/>
      <c r="H68" s="283"/>
      <c r="I68" s="283"/>
      <c r="J68" s="283"/>
      <c r="K68" s="283"/>
      <c r="L68" s="283"/>
      <c r="M68" s="283"/>
      <c r="N68" s="283"/>
      <c r="O68" s="206"/>
      <c r="P68" s="206"/>
      <c r="Q68" s="206"/>
      <c r="R68" s="206"/>
      <c r="S68" s="206"/>
      <c r="T68" s="206"/>
    </row>
  </sheetData>
  <sheetProtection insertRows="0"/>
  <protectedRanges>
    <protectedRange algorithmName="SHA-512" hashValue="19r0bVvPR7yZA0UiYij7Tv1CBk3noIABvFePbLhCJ4nk3L6A+Fy+RdPPS3STf+a52x4pG2PQK4FAkXK9epnlIA==" saltValue="gQC4yrLvnbJqxYZ0KSEoZA==" spinCount="100000" sqref="K48 K35 J22:K33" name="Government revenues"/>
    <protectedRange algorithmName="SHA-512" hashValue="19r0bVvPR7yZA0UiYij7Tv1CBk3noIABvFePbLhCJ4nk3L6A+Fy+RdPPS3STf+a52x4pG2PQK4FAkXK9epnlIA==" saltValue="gQC4yrLvnbJqxYZ0KSEoZA==" spinCount="100000" sqref="I22:I33 F22:G33" name="Government revenues_1"/>
  </protectedRanges>
  <mergeCells count="25">
    <mergeCell ref="F68:N68"/>
    <mergeCell ref="F18:K18"/>
    <mergeCell ref="F8:N8"/>
    <mergeCell ref="F9:N9"/>
    <mergeCell ref="F10:N10"/>
    <mergeCell ref="F11:N11"/>
    <mergeCell ref="F12:N12"/>
    <mergeCell ref="F13:N13"/>
    <mergeCell ref="F14:N14"/>
    <mergeCell ref="F15:N15"/>
    <mergeCell ref="M18:N18"/>
    <mergeCell ref="F61:N61"/>
    <mergeCell ref="F62:N62"/>
    <mergeCell ref="F63:N63"/>
    <mergeCell ref="F67:N67"/>
    <mergeCell ref="F64:N64"/>
    <mergeCell ref="F65:N65"/>
    <mergeCell ref="F66:N66"/>
    <mergeCell ref="F20:K20"/>
    <mergeCell ref="F16:N16"/>
    <mergeCell ref="P29:U29"/>
    <mergeCell ref="M19:N19"/>
    <mergeCell ref="M27:N27"/>
    <mergeCell ref="M21:N21"/>
    <mergeCell ref="M22:N26"/>
  </mergeCells>
  <dataValidations xWindow="661" yWindow="495" count="11">
    <dataValidation type="list" allowBlank="1" showInputMessage="1" showErrorMessage="1" sqref="K48:K50" xr:uid="{D192E264-08C1-4ABF-8184-48A13724DD23}">
      <formula1>Currency_code_list</formula1>
    </dataValidation>
    <dataValidation type="textLength" allowBlank="1" showInputMessage="1" showErrorMessage="1" errorTitle="Please do not edit these cells" error="Please do not edit these cells" sqref="F41:K42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60:K60"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84DAC346-80FC-42BA-864D-5D1BAE3E1CED}">
      <formula1>Government_entities_list</formula1>
    </dataValidation>
    <dataValidation type="textLength" allowBlank="1" showInputMessage="1" showErrorMessage="1" sqref="L41:N60 B7:K20 F61:N65 B61:E68 B34:H40 K34:N40 I34:J34 J36 I38:J40 O7:O60 A7:A68 L7:N33" xr:uid="{C34C43B0-4B88-4697-A1F8-6046FF94A4E3}">
      <formula1>9999999</formula1>
      <formula2>99999999</formula2>
    </dataValidation>
    <dataValidation type="textLength" allowBlank="1" showInputMessage="1" showErrorMessage="1" errorTitle="Do not edit these cells" error="Please do not edit these cells" sqref="F66:N68" xr:uid="{F2954D87-D339-415D-9481-D75E0A4DEE87}">
      <formula1>9999999</formula1>
      <formula2>99999999</formula2>
    </dataValidation>
    <dataValidation type="whole" allowBlank="1" showInputMessage="1" showErrorMessage="1" sqref="I37:J37 I35" xr:uid="{89211BE3-9C99-4B00-84AC-51B5A538A063}">
      <formula1>1</formula1>
      <formula2>2</formula2>
    </dataValidation>
    <dataValidation type="list" allowBlank="1" showInputMessage="1" showErrorMessage="1" sqref="F22:F33"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3"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3"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64:J64" r:id="rId3" display="Give us your feedback or report a conflict in the data! Write to us at  data@eiti.org" xr:uid="{75CFFD54-1803-40DD-84A4-A9C2A50A545A}"/>
    <hyperlink ref="F63:J63"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headerFooter>
    <oddFooter>&amp;L_x000D_&amp;1#&amp;"Calibri"&amp;10&amp;K000000 Intern gebruik</oddFooter>
  </headerFooter>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661" yWindow="495" count="2">
        <x14:dataValidation type="list" allowBlank="1" showInputMessage="1" showErrorMessage="1" xr:uid="{00000000-0002-0000-0300-000000000000}">
          <x14:formula1>
            <xm:f>Lists!$S$2:$S$29</xm:f>
          </x14:formula1>
          <xm:sqref>B22:E33</xm:sqref>
        </x14:dataValidation>
        <x14:dataValidation type="list" allowBlank="1" showInputMessage="1" showErrorMessage="1" xr:uid="{84FF5E48-7B81-4123-B271-67A5E717896F}">
          <x14:formula1>
            <xm:f>Lists!$I$11:$I$168</xm:f>
          </x14:formula1>
          <xm:sqref>K22:K33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521"/>
  <sheetViews>
    <sheetView showGridLines="0" topLeftCell="G437" zoomScale="148" zoomScaleNormal="85" workbookViewId="0">
      <selection activeCell="N15" sqref="N15"/>
    </sheetView>
  </sheetViews>
  <sheetFormatPr defaultColWidth="9.140625" defaultRowHeight="14.1"/>
  <cols>
    <col min="1" max="1" width="3.85546875" style="12" customWidth="1"/>
    <col min="2" max="2" width="0.140625" style="12" customWidth="1"/>
    <col min="3" max="3" width="44.28515625" style="12" customWidth="1"/>
    <col min="4" max="4" width="26" style="12" bestFit="1" customWidth="1"/>
    <col min="5" max="5" width="30.5703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4.85546875" style="12" bestFit="1"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34" s="36" customFormat="1" ht="15">
      <c r="B2" s="206"/>
      <c r="C2" s="284" t="s">
        <v>767</v>
      </c>
      <c r="D2" s="284"/>
      <c r="E2" s="284"/>
      <c r="F2" s="284"/>
      <c r="G2" s="284"/>
      <c r="H2" s="284"/>
      <c r="I2" s="284"/>
      <c r="J2" s="284"/>
      <c r="K2" s="284"/>
      <c r="L2" s="284"/>
      <c r="M2" s="284"/>
      <c r="N2" s="284"/>
      <c r="O2" s="206"/>
      <c r="P2" s="206"/>
      <c r="Q2" s="206"/>
      <c r="R2" s="206"/>
      <c r="S2" s="206"/>
      <c r="T2" s="206"/>
      <c r="U2" s="206"/>
      <c r="V2" s="206"/>
      <c r="W2" s="206"/>
      <c r="X2" s="206"/>
      <c r="Y2" s="206"/>
      <c r="Z2" s="206"/>
      <c r="AA2" s="206"/>
      <c r="AB2" s="206"/>
      <c r="AC2" s="206"/>
      <c r="AD2" s="206"/>
      <c r="AE2" s="206"/>
      <c r="AF2" s="206"/>
      <c r="AG2" s="206"/>
      <c r="AH2" s="206"/>
    </row>
    <row r="3" spans="2:34" ht="21" customHeight="1">
      <c r="C3" s="325" t="s">
        <v>768</v>
      </c>
      <c r="D3" s="325"/>
      <c r="E3" s="325"/>
      <c r="F3" s="325"/>
      <c r="G3" s="325"/>
      <c r="H3" s="325"/>
      <c r="I3" s="325"/>
      <c r="J3" s="325"/>
      <c r="K3" s="325"/>
      <c r="L3" s="325"/>
      <c r="M3" s="325"/>
      <c r="N3" s="325"/>
    </row>
    <row r="4" spans="2:34" s="36" customFormat="1" ht="15.6" customHeight="1">
      <c r="B4" s="206"/>
      <c r="C4" s="322" t="s">
        <v>769</v>
      </c>
      <c r="D4" s="322"/>
      <c r="E4" s="322"/>
      <c r="F4" s="322"/>
      <c r="G4" s="322"/>
      <c r="H4" s="322"/>
      <c r="I4" s="322"/>
      <c r="J4" s="322"/>
      <c r="K4" s="322"/>
      <c r="L4" s="322"/>
      <c r="M4" s="322"/>
      <c r="N4" s="322"/>
      <c r="O4" s="206"/>
      <c r="P4" s="206"/>
      <c r="Q4" s="206"/>
      <c r="R4" s="206"/>
      <c r="S4" s="206"/>
      <c r="T4" s="206"/>
      <c r="U4" s="206"/>
      <c r="V4" s="206"/>
      <c r="W4" s="206"/>
      <c r="X4" s="206"/>
      <c r="Y4" s="206"/>
      <c r="Z4" s="206"/>
      <c r="AA4" s="206"/>
      <c r="AB4" s="206"/>
      <c r="AC4" s="206"/>
      <c r="AD4" s="206"/>
      <c r="AE4" s="206"/>
      <c r="AF4" s="206"/>
      <c r="AG4" s="206"/>
      <c r="AH4" s="206"/>
    </row>
    <row r="5" spans="2:34" s="36" customFormat="1" ht="15.6" customHeight="1">
      <c r="B5" s="206"/>
      <c r="C5" s="322" t="s">
        <v>770</v>
      </c>
      <c r="D5" s="322"/>
      <c r="E5" s="322"/>
      <c r="F5" s="322"/>
      <c r="G5" s="322"/>
      <c r="H5" s="322"/>
      <c r="I5" s="322"/>
      <c r="J5" s="322"/>
      <c r="K5" s="322"/>
      <c r="L5" s="322"/>
      <c r="M5" s="322"/>
      <c r="N5" s="322"/>
      <c r="O5" s="206"/>
      <c r="P5" s="206"/>
      <c r="Q5" s="206"/>
      <c r="R5" s="206"/>
      <c r="S5" s="206"/>
      <c r="T5" s="206"/>
      <c r="U5" s="206"/>
      <c r="V5" s="206"/>
      <c r="W5" s="206"/>
      <c r="X5" s="206"/>
      <c r="Y5" s="206"/>
      <c r="Z5" s="206"/>
      <c r="AA5" s="206"/>
      <c r="AB5" s="206"/>
      <c r="AC5" s="206"/>
      <c r="AD5" s="206"/>
      <c r="AE5" s="206"/>
      <c r="AF5" s="206"/>
      <c r="AG5" s="206"/>
      <c r="AH5" s="206"/>
    </row>
    <row r="6" spans="2:34" s="36" customFormat="1" ht="15.6" customHeight="1">
      <c r="B6" s="206"/>
      <c r="C6" s="322" t="s">
        <v>771</v>
      </c>
      <c r="D6" s="322"/>
      <c r="E6" s="322"/>
      <c r="F6" s="322"/>
      <c r="G6" s="322"/>
      <c r="H6" s="322"/>
      <c r="I6" s="322"/>
      <c r="J6" s="322"/>
      <c r="K6" s="322"/>
      <c r="L6" s="322"/>
      <c r="M6" s="322"/>
      <c r="N6" s="322"/>
      <c r="O6" s="206"/>
      <c r="P6" s="206"/>
      <c r="Q6" s="206"/>
      <c r="R6" s="206"/>
      <c r="S6" s="206"/>
      <c r="T6" s="206"/>
      <c r="U6" s="206"/>
      <c r="V6" s="206"/>
      <c r="W6" s="206"/>
      <c r="X6" s="206"/>
      <c r="Y6" s="206"/>
      <c r="Z6" s="206"/>
      <c r="AA6" s="206"/>
      <c r="AB6" s="206"/>
      <c r="AC6" s="206"/>
      <c r="AD6" s="206"/>
      <c r="AE6" s="206"/>
      <c r="AF6" s="206"/>
      <c r="AG6" s="206"/>
      <c r="AH6" s="206"/>
    </row>
    <row r="7" spans="2:34" s="36" customFormat="1" ht="15.6" customHeight="1">
      <c r="B7" s="206"/>
      <c r="C7" s="322" t="s">
        <v>772</v>
      </c>
      <c r="D7" s="322"/>
      <c r="E7" s="322"/>
      <c r="F7" s="322"/>
      <c r="G7" s="322"/>
      <c r="H7" s="322"/>
      <c r="I7" s="322"/>
      <c r="J7" s="322"/>
      <c r="K7" s="322"/>
      <c r="L7" s="322"/>
      <c r="M7" s="322"/>
      <c r="N7" s="322"/>
      <c r="O7" s="206"/>
      <c r="P7" s="206"/>
      <c r="Q7" s="206"/>
      <c r="R7" s="206"/>
      <c r="S7" s="206"/>
      <c r="T7" s="206"/>
      <c r="U7" s="206"/>
      <c r="V7" s="206"/>
      <c r="W7" s="206"/>
      <c r="X7" s="206"/>
      <c r="Y7" s="206"/>
      <c r="Z7" s="206"/>
      <c r="AA7" s="206"/>
      <c r="AB7" s="206"/>
      <c r="AC7" s="206"/>
      <c r="AD7" s="206"/>
      <c r="AE7" s="206"/>
      <c r="AF7" s="206"/>
      <c r="AG7" s="206"/>
      <c r="AH7" s="206"/>
    </row>
    <row r="8" spans="2:34" s="36" customFormat="1" ht="15.6" customHeight="1">
      <c r="B8" s="206"/>
      <c r="C8" s="322" t="s">
        <v>773</v>
      </c>
      <c r="D8" s="322"/>
      <c r="E8" s="322"/>
      <c r="F8" s="322"/>
      <c r="G8" s="322"/>
      <c r="H8" s="322"/>
      <c r="I8" s="322"/>
      <c r="J8" s="322"/>
      <c r="K8" s="322"/>
      <c r="L8" s="322"/>
      <c r="M8" s="322"/>
      <c r="N8" s="322"/>
      <c r="O8" s="206"/>
      <c r="P8" s="206"/>
      <c r="Q8" s="206"/>
      <c r="R8" s="206"/>
      <c r="S8" s="206"/>
      <c r="T8" s="206"/>
      <c r="U8" s="206"/>
      <c r="V8" s="206"/>
      <c r="W8" s="206"/>
      <c r="X8" s="206"/>
      <c r="Y8" s="206"/>
      <c r="Z8" s="206"/>
      <c r="AA8" s="206"/>
      <c r="AB8" s="206"/>
      <c r="AC8" s="206"/>
      <c r="AD8" s="206"/>
      <c r="AE8" s="206"/>
      <c r="AF8" s="206"/>
      <c r="AG8" s="206"/>
      <c r="AH8" s="206"/>
    </row>
    <row r="9" spans="2:34" s="36" customFormat="1" ht="15">
      <c r="B9" s="206"/>
      <c r="C9" s="299" t="s">
        <v>321</v>
      </c>
      <c r="D9" s="299"/>
      <c r="E9" s="299"/>
      <c r="F9" s="299"/>
      <c r="G9" s="299"/>
      <c r="H9" s="299"/>
      <c r="I9" s="299"/>
      <c r="J9" s="299"/>
      <c r="K9" s="299"/>
      <c r="L9" s="299"/>
      <c r="M9" s="299"/>
      <c r="N9" s="299"/>
      <c r="O9" s="206"/>
      <c r="P9" s="206"/>
      <c r="Q9" s="206"/>
      <c r="R9" s="206"/>
      <c r="S9" s="206"/>
      <c r="T9" s="206"/>
      <c r="U9" s="206"/>
      <c r="V9" s="206"/>
      <c r="W9" s="206"/>
      <c r="X9" s="206"/>
      <c r="Y9" s="206"/>
      <c r="Z9" s="206"/>
      <c r="AA9" s="206"/>
      <c r="AB9" s="206"/>
      <c r="AC9" s="206"/>
      <c r="AD9" s="206"/>
      <c r="AE9" s="206"/>
      <c r="AF9" s="206"/>
      <c r="AG9" s="206"/>
      <c r="AH9" s="206"/>
    </row>
    <row r="10" spans="2:34">
      <c r="C10" s="327"/>
      <c r="D10" s="327"/>
      <c r="E10" s="327"/>
      <c r="F10" s="327"/>
      <c r="G10" s="327"/>
      <c r="H10" s="327"/>
      <c r="I10" s="327"/>
      <c r="J10" s="327"/>
      <c r="K10" s="327"/>
      <c r="L10" s="327"/>
      <c r="M10" s="327"/>
      <c r="N10" s="327"/>
    </row>
    <row r="11" spans="2:34" ht="22.5">
      <c r="C11" s="301" t="s">
        <v>774</v>
      </c>
      <c r="D11" s="301"/>
      <c r="E11" s="301"/>
      <c r="F11" s="301"/>
      <c r="G11" s="301"/>
      <c r="H11" s="301"/>
      <c r="I11" s="301"/>
      <c r="J11" s="301"/>
      <c r="K11" s="301"/>
      <c r="L11" s="301"/>
      <c r="M11" s="301"/>
      <c r="N11" s="301"/>
    </row>
    <row r="12" spans="2:34" s="36" customFormat="1" ht="14.25" customHeight="1">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row>
    <row r="13" spans="2:34" s="36" customFormat="1" ht="15.75" customHeight="1">
      <c r="B13" s="309" t="s">
        <v>775</v>
      </c>
      <c r="C13" s="309"/>
      <c r="D13" s="309"/>
      <c r="E13" s="309"/>
      <c r="F13" s="309"/>
      <c r="G13" s="309"/>
      <c r="H13" s="309"/>
      <c r="I13" s="309"/>
      <c r="J13" s="309"/>
      <c r="K13" s="309"/>
      <c r="L13" s="309"/>
      <c r="M13" s="309"/>
      <c r="N13" s="309"/>
      <c r="O13" s="206"/>
      <c r="P13" s="206"/>
      <c r="Q13" s="206"/>
      <c r="R13" s="206"/>
      <c r="S13" s="206"/>
      <c r="T13" s="206"/>
      <c r="U13" s="206"/>
      <c r="V13" s="206"/>
      <c r="W13" s="206"/>
      <c r="X13" s="206"/>
      <c r="Y13" s="206"/>
      <c r="Z13" s="206"/>
      <c r="AA13" s="206"/>
      <c r="AB13" s="206"/>
      <c r="AC13" s="206"/>
      <c r="AD13" s="206"/>
      <c r="AE13" s="206"/>
      <c r="AF13" s="206"/>
      <c r="AG13" s="206"/>
      <c r="AH13" s="206"/>
    </row>
    <row r="14" spans="2:34" s="36" customFormat="1" ht="15">
      <c r="B14" s="206" t="s">
        <v>342</v>
      </c>
      <c r="C14" s="206" t="s">
        <v>776</v>
      </c>
      <c r="D14" s="206" t="s">
        <v>733</v>
      </c>
      <c r="E14" s="206" t="s">
        <v>732</v>
      </c>
      <c r="F14" s="206" t="s">
        <v>777</v>
      </c>
      <c r="G14" s="206" t="s">
        <v>778</v>
      </c>
      <c r="H14" s="206" t="s">
        <v>779</v>
      </c>
      <c r="I14" s="206" t="s">
        <v>780</v>
      </c>
      <c r="J14" s="206" t="s">
        <v>734</v>
      </c>
      <c r="K14" s="206" t="s">
        <v>781</v>
      </c>
      <c r="L14" s="206" t="s">
        <v>782</v>
      </c>
      <c r="M14" s="206" t="s">
        <v>783</v>
      </c>
      <c r="N14" s="206" t="s">
        <v>784</v>
      </c>
      <c r="O14" s="206"/>
      <c r="P14" s="206"/>
      <c r="Q14" s="206"/>
      <c r="R14" s="206"/>
      <c r="S14" s="206"/>
      <c r="T14" s="206"/>
      <c r="U14" s="206"/>
      <c r="V14" s="206"/>
      <c r="W14" s="206"/>
      <c r="X14" s="206"/>
      <c r="Y14" s="206"/>
      <c r="Z14" s="206"/>
      <c r="AA14" s="206"/>
      <c r="AB14" s="206"/>
      <c r="AC14" s="206"/>
      <c r="AD14" s="206"/>
      <c r="AE14" s="206"/>
      <c r="AF14" s="206"/>
      <c r="AG14" s="206"/>
      <c r="AH14" s="206"/>
    </row>
    <row r="15" spans="2:34" s="36" customFormat="1" ht="17.100000000000001">
      <c r="B15" s="206" t="str">
        <f>VLOOKUP(C15,Companies[],3,FALSE)</f>
        <v>0056.58.214 Dana Petroleum Netherlands B.V
8225.53.223 Data Petroleum(Holdings) B.V</v>
      </c>
      <c r="C15" s="206" t="s">
        <v>347</v>
      </c>
      <c r="D15" s="206" t="s">
        <v>329</v>
      </c>
      <c r="E15" s="206" t="s">
        <v>785</v>
      </c>
      <c r="F15" s="206" t="s">
        <v>61</v>
      </c>
      <c r="G15" s="206" t="s">
        <v>61</v>
      </c>
      <c r="H15" s="206" t="s">
        <v>423</v>
      </c>
      <c r="I15" s="206" t="s">
        <v>97</v>
      </c>
      <c r="J15" s="217">
        <v>219112</v>
      </c>
      <c r="K15" s="206"/>
      <c r="L15" s="206"/>
      <c r="M15" s="206"/>
      <c r="N15" s="269"/>
      <c r="O15" s="206"/>
      <c r="P15" s="206"/>
      <c r="Q15" s="206"/>
      <c r="R15" s="206"/>
      <c r="S15" s="206"/>
      <c r="T15" s="206"/>
      <c r="U15" s="206"/>
      <c r="V15" s="206"/>
      <c r="W15" s="206"/>
      <c r="X15" s="206"/>
      <c r="Y15" s="206"/>
      <c r="Z15" s="206"/>
      <c r="AA15" s="206"/>
      <c r="AB15" s="206"/>
      <c r="AC15" s="206"/>
      <c r="AD15" s="206"/>
      <c r="AE15" s="206"/>
      <c r="AF15" s="206"/>
      <c r="AG15" s="206"/>
      <c r="AH15" s="206"/>
    </row>
    <row r="16" spans="2:34" s="36" customFormat="1" ht="15">
      <c r="B16" s="206" t="str">
        <f>VLOOKUP(C16,Companies[],3,FALSE)</f>
        <v>0056.58.214 Dana Petroleum Netherlands B.V
8225.53.223 Data Petroleum(Holdings) B.V</v>
      </c>
      <c r="C16" s="206" t="s">
        <v>347</v>
      </c>
      <c r="D16" s="206" t="s">
        <v>329</v>
      </c>
      <c r="E16" s="206" t="s">
        <v>785</v>
      </c>
      <c r="F16" s="206" t="s">
        <v>61</v>
      </c>
      <c r="G16" s="206" t="s">
        <v>61</v>
      </c>
      <c r="H16" s="206" t="s">
        <v>424</v>
      </c>
      <c r="I16" s="206" t="s">
        <v>97</v>
      </c>
      <c r="J16" s="217">
        <v>260420</v>
      </c>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row>
    <row r="17" spans="2:34" s="36" customFormat="1" ht="15">
      <c r="B17" s="206" t="str">
        <f>VLOOKUP(C17,Companies[],3,FALSE)</f>
        <v>0056.58.214 Dana Petroleum Netherlands B.V
8225.53.223 Data Petroleum(Holdings) B.V</v>
      </c>
      <c r="C17" s="206" t="s">
        <v>347</v>
      </c>
      <c r="D17" s="206" t="s">
        <v>329</v>
      </c>
      <c r="E17" s="206" t="s">
        <v>785</v>
      </c>
      <c r="F17" s="206" t="s">
        <v>61</v>
      </c>
      <c r="G17" s="206" t="s">
        <v>61</v>
      </c>
      <c r="H17" s="206" t="s">
        <v>425</v>
      </c>
      <c r="I17" s="206" t="s">
        <v>97</v>
      </c>
      <c r="J17" s="217">
        <v>4490</v>
      </c>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row>
    <row r="18" spans="2:34" s="36" customFormat="1" ht="15">
      <c r="B18" s="206" t="str">
        <f>VLOOKUP(C18,Companies[],3,FALSE)</f>
        <v>0056.58.214 Dana Petroleum Netherlands B.V
8225.53.223 Data Petroleum(Holdings) B.V</v>
      </c>
      <c r="C18" s="206" t="s">
        <v>347</v>
      </c>
      <c r="D18" s="206" t="s">
        <v>329</v>
      </c>
      <c r="E18" s="206" t="s">
        <v>785</v>
      </c>
      <c r="F18" s="206" t="s">
        <v>61</v>
      </c>
      <c r="G18" s="206" t="s">
        <v>61</v>
      </c>
      <c r="H18" s="206" t="s">
        <v>426</v>
      </c>
      <c r="I18" s="206" t="s">
        <v>97</v>
      </c>
      <c r="J18" s="217">
        <v>88902</v>
      </c>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row>
    <row r="19" spans="2:34" s="36" customFormat="1" ht="15">
      <c r="B19" s="206" t="str">
        <f>VLOOKUP(C19,Companies[],3,FALSE)</f>
        <v>0056.58.214 Dana Petroleum Netherlands B.V
8225.53.223 Data Petroleum(Holdings) B.V</v>
      </c>
      <c r="C19" s="206" t="s">
        <v>347</v>
      </c>
      <c r="D19" s="206" t="s">
        <v>329</v>
      </c>
      <c r="E19" s="206" t="s">
        <v>785</v>
      </c>
      <c r="F19" s="206" t="s">
        <v>61</v>
      </c>
      <c r="G19" s="206" t="s">
        <v>61</v>
      </c>
      <c r="H19" s="206" t="s">
        <v>427</v>
      </c>
      <c r="I19" s="206" t="s">
        <v>97</v>
      </c>
      <c r="J19" s="217">
        <v>188580</v>
      </c>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row>
    <row r="20" spans="2:34" s="36" customFormat="1" ht="15">
      <c r="B20" s="206">
        <f>VLOOKUP(C20,Companies[],3,FALSE)</f>
        <v>63699788</v>
      </c>
      <c r="C20" s="206" t="s">
        <v>368</v>
      </c>
      <c r="D20" s="206" t="s">
        <v>329</v>
      </c>
      <c r="E20" s="206" t="s">
        <v>785</v>
      </c>
      <c r="F20" s="206" t="s">
        <v>61</v>
      </c>
      <c r="G20" s="206" t="s">
        <v>61</v>
      </c>
      <c r="H20" s="206" t="s">
        <v>428</v>
      </c>
      <c r="I20" s="206" t="s">
        <v>97</v>
      </c>
      <c r="J20" s="217">
        <v>154083</v>
      </c>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row>
    <row r="21" spans="2:34" s="36" customFormat="1" ht="15">
      <c r="B21" s="206">
        <f>VLOOKUP(C21,Companies[],3,FALSE)</f>
        <v>63699788</v>
      </c>
      <c r="C21" s="206" t="s">
        <v>368</v>
      </c>
      <c r="D21" s="206" t="s">
        <v>329</v>
      </c>
      <c r="E21" s="206" t="s">
        <v>785</v>
      </c>
      <c r="F21" s="206" t="s">
        <v>61</v>
      </c>
      <c r="G21" s="206" t="s">
        <v>61</v>
      </c>
      <c r="H21" s="206" t="s">
        <v>429</v>
      </c>
      <c r="I21" s="206" t="s">
        <v>97</v>
      </c>
      <c r="J21" s="217">
        <v>64601</v>
      </c>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row>
    <row r="22" spans="2:34" s="36" customFormat="1" ht="15">
      <c r="B22" s="206" t="str">
        <f>VLOOKUP(C22,Companies[],3,FALSE)</f>
        <v>814632701 + 855336717</v>
      </c>
      <c r="C22" s="206" t="s">
        <v>370</v>
      </c>
      <c r="D22" s="206" t="s">
        <v>329</v>
      </c>
      <c r="E22" s="206" t="s">
        <v>785</v>
      </c>
      <c r="F22" s="206" t="s">
        <v>61</v>
      </c>
      <c r="G22" s="206" t="s">
        <v>61</v>
      </c>
      <c r="H22" s="206" t="s">
        <v>786</v>
      </c>
      <c r="I22" s="206" t="s">
        <v>97</v>
      </c>
      <c r="J22" s="217">
        <v>226044</v>
      </c>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row>
    <row r="23" spans="2:34" s="36" customFormat="1" ht="15">
      <c r="B23" s="206" t="str">
        <f>VLOOKUP(C23,Companies[],3,FALSE)</f>
        <v>814632701 + 855336717</v>
      </c>
      <c r="C23" s="206" t="s">
        <v>370</v>
      </c>
      <c r="D23" s="206" t="s">
        <v>329</v>
      </c>
      <c r="E23" s="206" t="s">
        <v>785</v>
      </c>
      <c r="F23" s="206" t="s">
        <v>61</v>
      </c>
      <c r="G23" s="206" t="s">
        <v>61</v>
      </c>
      <c r="H23" s="206" t="s">
        <v>787</v>
      </c>
      <c r="I23" s="206" t="s">
        <v>97</v>
      </c>
      <c r="J23" s="217">
        <v>422958</v>
      </c>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row>
    <row r="24" spans="2:34" s="36" customFormat="1" ht="15">
      <c r="B24" s="206" t="str">
        <f>VLOOKUP(C24,Companies[],3,FALSE)</f>
        <v>814632701 + 855336717</v>
      </c>
      <c r="C24" s="206" t="s">
        <v>370</v>
      </c>
      <c r="D24" s="206" t="s">
        <v>329</v>
      </c>
      <c r="E24" s="206" t="s">
        <v>785</v>
      </c>
      <c r="F24" s="206" t="s">
        <v>61</v>
      </c>
      <c r="G24" s="206" t="s">
        <v>61</v>
      </c>
      <c r="H24" s="206" t="s">
        <v>431</v>
      </c>
      <c r="I24" s="206" t="s">
        <v>97</v>
      </c>
      <c r="J24" s="217">
        <v>898</v>
      </c>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row>
    <row r="25" spans="2:34" s="36" customFormat="1" ht="15">
      <c r="B25" s="206" t="str">
        <f>VLOOKUP(C25,Companies[],3,FALSE)</f>
        <v>814632701 + 855336717</v>
      </c>
      <c r="C25" s="206" t="s">
        <v>370</v>
      </c>
      <c r="D25" s="206" t="s">
        <v>329</v>
      </c>
      <c r="E25" s="206" t="s">
        <v>785</v>
      </c>
      <c r="F25" s="206" t="s">
        <v>61</v>
      </c>
      <c r="G25" s="206" t="s">
        <v>61</v>
      </c>
      <c r="H25" s="206" t="s">
        <v>430</v>
      </c>
      <c r="I25" s="206" t="s">
        <v>97</v>
      </c>
      <c r="J25" s="217">
        <v>19756</v>
      </c>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row>
    <row r="26" spans="2:34" s="36" customFormat="1" ht="15">
      <c r="B26" s="206" t="str">
        <f>VLOOKUP(C26,Companies[],3,FALSE)</f>
        <v>814632701 + 855336717</v>
      </c>
      <c r="C26" s="206" t="s">
        <v>370</v>
      </c>
      <c r="D26" s="206" t="s">
        <v>329</v>
      </c>
      <c r="E26" s="206" t="s">
        <v>785</v>
      </c>
      <c r="F26" s="206" t="s">
        <v>61</v>
      </c>
      <c r="G26" s="206" t="s">
        <v>61</v>
      </c>
      <c r="H26" s="206" t="s">
        <v>432</v>
      </c>
      <c r="I26" s="206" t="s">
        <v>97</v>
      </c>
      <c r="J26" s="217">
        <v>5388</v>
      </c>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row>
    <row r="27" spans="2:34" s="36" customFormat="1" ht="15">
      <c r="B27" s="206" t="str">
        <f>VLOOKUP(C27,Companies[],3,FALSE)</f>
        <v>0030.14.861</v>
      </c>
      <c r="C27" s="206" t="s">
        <v>373</v>
      </c>
      <c r="D27" s="206" t="s">
        <v>329</v>
      </c>
      <c r="E27" s="206" t="s">
        <v>785</v>
      </c>
      <c r="F27" s="206" t="s">
        <v>61</v>
      </c>
      <c r="G27" s="206" t="s">
        <v>61</v>
      </c>
      <c r="H27" s="206" t="s">
        <v>439</v>
      </c>
      <c r="I27" s="206" t="s">
        <v>97</v>
      </c>
      <c r="J27" s="217">
        <v>125720</v>
      </c>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row>
    <row r="28" spans="2:34" s="36" customFormat="1" ht="15">
      <c r="B28" s="206" t="str">
        <f>VLOOKUP(C28,Companies[],3,FALSE)</f>
        <v>0030.14.861</v>
      </c>
      <c r="C28" s="206" t="s">
        <v>373</v>
      </c>
      <c r="D28" s="206" t="s">
        <v>329</v>
      </c>
      <c r="E28" s="206" t="s">
        <v>785</v>
      </c>
      <c r="F28" s="206" t="s">
        <v>61</v>
      </c>
      <c r="G28" s="206" t="s">
        <v>61</v>
      </c>
      <c r="H28" s="206" t="s">
        <v>788</v>
      </c>
      <c r="I28" s="206" t="s">
        <v>97</v>
      </c>
      <c r="J28" s="217">
        <v>7184</v>
      </c>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row>
    <row r="29" spans="2:34" s="36" customFormat="1" ht="15">
      <c r="B29" s="206" t="str">
        <f>VLOOKUP(C29,Companies[],3,FALSE)</f>
        <v>0030.14.861</v>
      </c>
      <c r="C29" s="206" t="s">
        <v>373</v>
      </c>
      <c r="D29" s="206" t="s">
        <v>329</v>
      </c>
      <c r="E29" s="206" t="s">
        <v>785</v>
      </c>
      <c r="F29" s="206" t="s">
        <v>61</v>
      </c>
      <c r="G29" s="206" t="s">
        <v>61</v>
      </c>
      <c r="H29" s="206" t="s">
        <v>789</v>
      </c>
      <c r="I29" s="206" t="s">
        <v>97</v>
      </c>
      <c r="J29" s="217">
        <v>198458</v>
      </c>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row>
    <row r="30" spans="2:34" s="36" customFormat="1" ht="15">
      <c r="B30" s="206" t="str">
        <f>VLOOKUP(C30,Companies[],3,FALSE)</f>
        <v>0030.14.861</v>
      </c>
      <c r="C30" s="206" t="s">
        <v>373</v>
      </c>
      <c r="D30" s="206" t="s">
        <v>329</v>
      </c>
      <c r="E30" s="206" t="s">
        <v>785</v>
      </c>
      <c r="F30" s="206" t="s">
        <v>61</v>
      </c>
      <c r="G30" s="206" t="s">
        <v>61</v>
      </c>
      <c r="H30" s="206" t="s">
        <v>441</v>
      </c>
      <c r="I30" s="206" t="s">
        <v>97</v>
      </c>
      <c r="J30" s="217">
        <v>5388</v>
      </c>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row>
    <row r="31" spans="2:34" s="36" customFormat="1" ht="15">
      <c r="B31" s="206" t="str">
        <f>VLOOKUP(C31,Companies[],3,FALSE)</f>
        <v>0030.14.861</v>
      </c>
      <c r="C31" s="206" t="s">
        <v>373</v>
      </c>
      <c r="D31" s="206" t="s">
        <v>329</v>
      </c>
      <c r="E31" s="206" t="s">
        <v>785</v>
      </c>
      <c r="F31" s="206" t="s">
        <v>61</v>
      </c>
      <c r="G31" s="206" t="s">
        <v>61</v>
      </c>
      <c r="H31" s="206" t="s">
        <v>442</v>
      </c>
      <c r="I31" s="206" t="s">
        <v>97</v>
      </c>
      <c r="J31" s="217">
        <v>1689138</v>
      </c>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row>
    <row r="32" spans="2:34" s="36" customFormat="1" ht="15">
      <c r="B32" s="206" t="str">
        <f>VLOOKUP(C32,Companies[],3,FALSE)</f>
        <v>0030.14.861</v>
      </c>
      <c r="C32" s="206" t="s">
        <v>373</v>
      </c>
      <c r="D32" s="206" t="s">
        <v>329</v>
      </c>
      <c r="E32" s="206" t="s">
        <v>785</v>
      </c>
      <c r="F32" s="206" t="s">
        <v>61</v>
      </c>
      <c r="G32" s="206" t="s">
        <v>61</v>
      </c>
      <c r="H32" s="206" t="s">
        <v>443</v>
      </c>
      <c r="I32" s="206" t="s">
        <v>97</v>
      </c>
      <c r="J32" s="217">
        <v>144578</v>
      </c>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row>
    <row r="33" spans="2:34" s="36" customFormat="1" ht="15">
      <c r="B33" s="206" t="str">
        <f>VLOOKUP(C33,Companies[],3,FALSE)</f>
        <v>0030.14.861</v>
      </c>
      <c r="C33" s="206" t="s">
        <v>373</v>
      </c>
      <c r="D33" s="206" t="s">
        <v>329</v>
      </c>
      <c r="E33" s="206" t="s">
        <v>785</v>
      </c>
      <c r="F33" s="206" t="s">
        <v>61</v>
      </c>
      <c r="G33" s="206" t="s">
        <v>61</v>
      </c>
      <c r="H33" s="206" t="s">
        <v>444</v>
      </c>
      <c r="I33" s="206" t="s">
        <v>97</v>
      </c>
      <c r="J33" s="217">
        <v>848610</v>
      </c>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row>
    <row r="34" spans="2:34" s="36" customFormat="1" ht="15">
      <c r="B34" s="206" t="str">
        <f>VLOOKUP(C34,Companies[],3,FALSE)</f>
        <v>0030.14.861</v>
      </c>
      <c r="C34" s="206" t="s">
        <v>373</v>
      </c>
      <c r="D34" s="206" t="s">
        <v>329</v>
      </c>
      <c r="E34" s="206" t="s">
        <v>785</v>
      </c>
      <c r="F34" s="206" t="s">
        <v>61</v>
      </c>
      <c r="G34" s="206" t="s">
        <v>61</v>
      </c>
      <c r="H34" s="206" t="s">
        <v>445</v>
      </c>
      <c r="I34" s="206" t="s">
        <v>97</v>
      </c>
      <c r="J34" s="217">
        <v>1429616</v>
      </c>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row>
    <row r="35" spans="2:34" s="36" customFormat="1" ht="15">
      <c r="B35" s="206" t="str">
        <f>VLOOKUP(C35,Companies[],3,FALSE)</f>
        <v>0030.14.861</v>
      </c>
      <c r="C35" s="206" t="s">
        <v>373</v>
      </c>
      <c r="D35" s="206" t="s">
        <v>329</v>
      </c>
      <c r="E35" s="206" t="s">
        <v>785</v>
      </c>
      <c r="F35" s="206" t="s">
        <v>61</v>
      </c>
      <c r="G35" s="206" t="s">
        <v>61</v>
      </c>
      <c r="H35" s="206" t="s">
        <v>446</v>
      </c>
      <c r="I35" s="206" t="s">
        <v>97</v>
      </c>
      <c r="J35" s="217">
        <v>150864</v>
      </c>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row>
    <row r="36" spans="2:34" s="36" customFormat="1" ht="15">
      <c r="B36" s="206" t="str">
        <f>VLOOKUP(C36,Companies[],3,FALSE)</f>
        <v>0030.14.861</v>
      </c>
      <c r="C36" s="206" t="s">
        <v>373</v>
      </c>
      <c r="D36" s="206" t="s">
        <v>329</v>
      </c>
      <c r="E36" s="206" t="s">
        <v>785</v>
      </c>
      <c r="F36" s="206" t="s">
        <v>61</v>
      </c>
      <c r="G36" s="206" t="s">
        <v>61</v>
      </c>
      <c r="H36" s="206" t="s">
        <v>447</v>
      </c>
      <c r="I36" s="206" t="s">
        <v>97</v>
      </c>
      <c r="J36" s="217">
        <v>246950</v>
      </c>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row>
    <row r="37" spans="2:34" s="36" customFormat="1" ht="15">
      <c r="B37" s="206" t="str">
        <f>VLOOKUP(C37,Companies[],3,FALSE)</f>
        <v>0030.14.861</v>
      </c>
      <c r="C37" s="206" t="s">
        <v>373</v>
      </c>
      <c r="D37" s="206" t="s">
        <v>329</v>
      </c>
      <c r="E37" s="206" t="s">
        <v>785</v>
      </c>
      <c r="F37" s="206" t="s">
        <v>61</v>
      </c>
      <c r="G37" s="206" t="s">
        <v>61</v>
      </c>
      <c r="H37" s="206" t="s">
        <v>448</v>
      </c>
      <c r="I37" s="206" t="s">
        <v>97</v>
      </c>
      <c r="J37" s="217">
        <v>2667060</v>
      </c>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row>
    <row r="38" spans="2:34" s="36" customFormat="1" ht="15">
      <c r="B38" s="206" t="str">
        <f>VLOOKUP(C38,Companies[],3,FALSE)</f>
        <v>0030.14.861</v>
      </c>
      <c r="C38" s="206" t="s">
        <v>373</v>
      </c>
      <c r="D38" s="206" t="s">
        <v>329</v>
      </c>
      <c r="E38" s="206" t="s">
        <v>785</v>
      </c>
      <c r="F38" s="206" t="s">
        <v>61</v>
      </c>
      <c r="G38" s="206" t="s">
        <v>61</v>
      </c>
      <c r="H38" s="206" t="s">
        <v>449</v>
      </c>
      <c r="I38" s="206" t="s">
        <v>97</v>
      </c>
      <c r="J38" s="217">
        <v>16164</v>
      </c>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row>
    <row r="39" spans="2:34" s="36" customFormat="1" ht="15">
      <c r="B39" s="206" t="str">
        <f>VLOOKUP(C39,Companies[],3,FALSE)</f>
        <v>0030.14.861</v>
      </c>
      <c r="C39" s="206" t="s">
        <v>373</v>
      </c>
      <c r="D39" s="206" t="s">
        <v>329</v>
      </c>
      <c r="E39" s="206" t="s">
        <v>785</v>
      </c>
      <c r="F39" s="206" t="s">
        <v>61</v>
      </c>
      <c r="G39" s="206" t="s">
        <v>61</v>
      </c>
      <c r="H39" s="206" t="s">
        <v>450</v>
      </c>
      <c r="I39" s="206" t="s">
        <v>97</v>
      </c>
      <c r="J39" s="217">
        <v>10782</v>
      </c>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row>
    <row r="40" spans="2:34" s="36" customFormat="1" ht="15">
      <c r="B40" s="206" t="str">
        <f>VLOOKUP(C40,Companies[],3,FALSE)</f>
        <v>0030.14.861</v>
      </c>
      <c r="C40" s="206" t="s">
        <v>373</v>
      </c>
      <c r="D40" s="206" t="s">
        <v>329</v>
      </c>
      <c r="E40" s="206" t="s">
        <v>785</v>
      </c>
      <c r="F40" s="206" t="s">
        <v>61</v>
      </c>
      <c r="G40" s="206" t="s">
        <v>61</v>
      </c>
      <c r="H40" s="206" t="s">
        <v>451</v>
      </c>
      <c r="I40" s="206" t="s">
        <v>97</v>
      </c>
      <c r="J40" s="217">
        <v>366384</v>
      </c>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row>
    <row r="41" spans="2:34" s="36" customFormat="1" ht="15">
      <c r="B41" s="206" t="str">
        <f>VLOOKUP(C41,Companies[],3,FALSE)</f>
        <v>0030.14.861</v>
      </c>
      <c r="C41" s="206" t="s">
        <v>373</v>
      </c>
      <c r="D41" s="206" t="s">
        <v>329</v>
      </c>
      <c r="E41" s="206" t="s">
        <v>785</v>
      </c>
      <c r="F41" s="206" t="s">
        <v>61</v>
      </c>
      <c r="G41" s="206" t="s">
        <v>61</v>
      </c>
      <c r="H41" s="206" t="s">
        <v>452</v>
      </c>
      <c r="I41" s="206" t="s">
        <v>97</v>
      </c>
      <c r="J41" s="217">
        <v>367282</v>
      </c>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row>
    <row r="42" spans="2:34" s="36" customFormat="1" ht="15">
      <c r="B42" s="206" t="str">
        <f>VLOOKUP(C42,Companies[],3,FALSE)</f>
        <v>0030.14.861</v>
      </c>
      <c r="C42" s="206" t="s">
        <v>373</v>
      </c>
      <c r="D42" s="206" t="s">
        <v>329</v>
      </c>
      <c r="E42" s="206" t="s">
        <v>785</v>
      </c>
      <c r="F42" s="206" t="s">
        <v>61</v>
      </c>
      <c r="G42" s="206" t="s">
        <v>61</v>
      </c>
      <c r="H42" s="206" t="s">
        <v>453</v>
      </c>
      <c r="I42" s="206" t="s">
        <v>97</v>
      </c>
      <c r="J42" s="217">
        <v>23348</v>
      </c>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row>
    <row r="43" spans="2:34" s="36" customFormat="1" ht="15">
      <c r="B43" s="206" t="str">
        <f>VLOOKUP(C43,Companies[],3,FALSE)</f>
        <v>0030.14.861</v>
      </c>
      <c r="C43" s="206" t="s">
        <v>373</v>
      </c>
      <c r="D43" s="206" t="s">
        <v>329</v>
      </c>
      <c r="E43" s="206" t="s">
        <v>785</v>
      </c>
      <c r="F43" s="206" t="s">
        <v>61</v>
      </c>
      <c r="G43" s="206" t="s">
        <v>61</v>
      </c>
      <c r="H43" s="206" t="s">
        <v>454</v>
      </c>
      <c r="I43" s="206" t="s">
        <v>97</v>
      </c>
      <c r="J43" s="217">
        <v>111352</v>
      </c>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row>
    <row r="44" spans="2:34" s="36" customFormat="1" ht="15">
      <c r="B44" s="206" t="str">
        <f>VLOOKUP(C44,Companies[],3,FALSE)</f>
        <v>0030.14.861</v>
      </c>
      <c r="C44" s="206" t="s">
        <v>373</v>
      </c>
      <c r="D44" s="206" t="s">
        <v>329</v>
      </c>
      <c r="E44" s="206" t="s">
        <v>785</v>
      </c>
      <c r="F44" s="206" t="s">
        <v>61</v>
      </c>
      <c r="G44" s="206" t="s">
        <v>61</v>
      </c>
      <c r="H44" s="206" t="s">
        <v>455</v>
      </c>
      <c r="I44" s="206" t="s">
        <v>97</v>
      </c>
      <c r="J44" s="217">
        <v>369976</v>
      </c>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row>
    <row r="45" spans="2:34" s="36" customFormat="1" ht="15">
      <c r="B45" s="206" t="str">
        <f>VLOOKUP(C45,Companies[],3,FALSE)</f>
        <v>0030.14.861</v>
      </c>
      <c r="C45" s="206" t="s">
        <v>373</v>
      </c>
      <c r="D45" s="206" t="s">
        <v>329</v>
      </c>
      <c r="E45" s="206" t="s">
        <v>785</v>
      </c>
      <c r="F45" s="206" t="s">
        <v>61</v>
      </c>
      <c r="G45" s="206" t="s">
        <v>61</v>
      </c>
      <c r="H45" s="206" t="s">
        <v>456</v>
      </c>
      <c r="I45" s="206" t="s">
        <v>97</v>
      </c>
      <c r="J45" s="217">
        <v>178702</v>
      </c>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row>
    <row r="46" spans="2:34" s="36" customFormat="1" ht="15">
      <c r="B46" s="206" t="str">
        <f>VLOOKUP(C46,Companies[],3,FALSE)</f>
        <v>0030.14.861</v>
      </c>
      <c r="C46" s="206" t="s">
        <v>373</v>
      </c>
      <c r="D46" s="206" t="s">
        <v>329</v>
      </c>
      <c r="E46" s="206" t="s">
        <v>785</v>
      </c>
      <c r="F46" s="206" t="s">
        <v>61</v>
      </c>
      <c r="G46" s="206" t="s">
        <v>61</v>
      </c>
      <c r="H46" s="206" t="s">
        <v>457</v>
      </c>
      <c r="I46" s="206" t="s">
        <v>97</v>
      </c>
      <c r="J46" s="217">
        <v>32328</v>
      </c>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row>
    <row r="47" spans="2:34" s="36" customFormat="1" ht="15">
      <c r="B47" s="206" t="str">
        <f>VLOOKUP(C47,Companies[],3,FALSE)</f>
        <v>0030.14.861</v>
      </c>
      <c r="C47" s="206" t="s">
        <v>373</v>
      </c>
      <c r="D47" s="206" t="s">
        <v>329</v>
      </c>
      <c r="E47" s="206" t="s">
        <v>785</v>
      </c>
      <c r="F47" s="206" t="s">
        <v>61</v>
      </c>
      <c r="G47" s="206" t="s">
        <v>61</v>
      </c>
      <c r="H47" s="206" t="s">
        <v>458</v>
      </c>
      <c r="I47" s="206" t="s">
        <v>97</v>
      </c>
      <c r="J47" s="217">
        <v>364588</v>
      </c>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row>
    <row r="48" spans="2:34" s="36" customFormat="1" ht="15">
      <c r="B48" s="206" t="str">
        <f>VLOOKUP(C48,Companies[],3,FALSE)</f>
        <v>0030.14.861</v>
      </c>
      <c r="C48" s="206" t="s">
        <v>373</v>
      </c>
      <c r="D48" s="206" t="s">
        <v>329</v>
      </c>
      <c r="E48" s="206" t="s">
        <v>785</v>
      </c>
      <c r="F48" s="206" t="s">
        <v>61</v>
      </c>
      <c r="G48" s="206" t="s">
        <v>61</v>
      </c>
      <c r="H48" s="206" t="s">
        <v>459</v>
      </c>
      <c r="I48" s="206" t="s">
        <v>97</v>
      </c>
      <c r="J48" s="217">
        <v>367282</v>
      </c>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row>
    <row r="49" spans="2:34" s="36" customFormat="1" ht="15">
      <c r="B49" s="206" t="str">
        <f>VLOOKUP(C49,Companies[],3,FALSE)</f>
        <v>0030.14.861</v>
      </c>
      <c r="C49" s="206" t="s">
        <v>373</v>
      </c>
      <c r="D49" s="206" t="s">
        <v>329</v>
      </c>
      <c r="E49" s="206" t="s">
        <v>785</v>
      </c>
      <c r="F49" s="206" t="s">
        <v>61</v>
      </c>
      <c r="G49" s="206" t="s">
        <v>61</v>
      </c>
      <c r="H49" s="206" t="s">
        <v>460</v>
      </c>
      <c r="I49" s="206" t="s">
        <v>97</v>
      </c>
      <c r="J49" s="217">
        <v>370874</v>
      </c>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row>
    <row r="50" spans="2:34" s="36" customFormat="1" ht="15">
      <c r="B50" s="206" t="str">
        <f>VLOOKUP(C50,Companies[],3,FALSE)</f>
        <v>0030.14.861</v>
      </c>
      <c r="C50" s="206" t="s">
        <v>373</v>
      </c>
      <c r="D50" s="206" t="s">
        <v>329</v>
      </c>
      <c r="E50" s="206" t="s">
        <v>785</v>
      </c>
      <c r="F50" s="206" t="s">
        <v>61</v>
      </c>
      <c r="G50" s="206" t="s">
        <v>61</v>
      </c>
      <c r="H50" s="206" t="s">
        <v>461</v>
      </c>
      <c r="I50" s="206" t="s">
        <v>97</v>
      </c>
      <c r="J50" s="217">
        <v>191274</v>
      </c>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row>
    <row r="51" spans="2:34" s="36" customFormat="1" ht="15">
      <c r="B51" s="206" t="str">
        <f>VLOOKUP(C51,Companies[],3,FALSE)</f>
        <v>0030.14.861</v>
      </c>
      <c r="C51" s="206" t="s">
        <v>373</v>
      </c>
      <c r="D51" s="206" t="s">
        <v>329</v>
      </c>
      <c r="E51" s="206" t="s">
        <v>785</v>
      </c>
      <c r="F51" s="206" t="s">
        <v>61</v>
      </c>
      <c r="G51" s="206" t="s">
        <v>61</v>
      </c>
      <c r="H51" s="206" t="s">
        <v>462</v>
      </c>
      <c r="I51" s="206" t="s">
        <v>97</v>
      </c>
      <c r="J51" s="217">
        <v>126618</v>
      </c>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row>
    <row r="52" spans="2:34" s="36" customFormat="1" ht="15">
      <c r="B52" s="206" t="str">
        <f>VLOOKUP(C52,Companies[],3,FALSE)</f>
        <v>0030.14.861</v>
      </c>
      <c r="C52" s="206" t="s">
        <v>373</v>
      </c>
      <c r="D52" s="206" t="s">
        <v>329</v>
      </c>
      <c r="E52" s="206" t="s">
        <v>785</v>
      </c>
      <c r="F52" s="206" t="s">
        <v>61</v>
      </c>
      <c r="G52" s="206" t="s">
        <v>61</v>
      </c>
      <c r="H52" s="206" t="s">
        <v>463</v>
      </c>
      <c r="I52" s="206" t="s">
        <v>97</v>
      </c>
      <c r="J52" s="217">
        <v>408434</v>
      </c>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row>
    <row r="53" spans="2:34" s="36" customFormat="1" ht="15">
      <c r="B53" s="206" t="str">
        <f>VLOOKUP(C53,Companies[],3,FALSE)</f>
        <v>0030.14.861</v>
      </c>
      <c r="C53" s="206" t="s">
        <v>373</v>
      </c>
      <c r="D53" s="206" t="s">
        <v>329</v>
      </c>
      <c r="E53" s="206" t="s">
        <v>785</v>
      </c>
      <c r="F53" s="206" t="s">
        <v>61</v>
      </c>
      <c r="G53" s="206" t="s">
        <v>61</v>
      </c>
      <c r="H53" s="206" t="s">
        <v>464</v>
      </c>
      <c r="I53" s="206" t="s">
        <v>97</v>
      </c>
      <c r="J53" s="217">
        <v>53222</v>
      </c>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row>
    <row r="54" spans="2:34" s="36" customFormat="1" ht="15">
      <c r="B54" s="206" t="str">
        <f>VLOOKUP(C54,Companies[],3,FALSE)</f>
        <v>0016.49.103 Neptune Energy Netherlands B.V
8079.42.911 Neptune Energy Participation Netherlands B.V
0046.96.980 Neptune Energy Holding Netherlands B.V
0017.61.493 Production North Sea Netherlands Ltd.</v>
      </c>
      <c r="C54" s="176" t="s">
        <v>379</v>
      </c>
      <c r="D54" s="206" t="s">
        <v>329</v>
      </c>
      <c r="E54" s="206" t="s">
        <v>785</v>
      </c>
      <c r="F54" s="206" t="s">
        <v>61</v>
      </c>
      <c r="G54" s="206" t="s">
        <v>61</v>
      </c>
      <c r="H54" s="206" t="s">
        <v>470</v>
      </c>
      <c r="I54" s="206" t="s">
        <v>97</v>
      </c>
      <c r="J54" s="217">
        <v>52084</v>
      </c>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row>
    <row r="55" spans="2:34" s="36" customFormat="1" ht="15">
      <c r="B55" s="206" t="str">
        <f>VLOOKUP(C55,Companies[],3,FALSE)</f>
        <v>0016.49.103 Neptune Energy Netherlands B.V
8079.42.911 Neptune Energy Participation Netherlands B.V
0046.96.980 Neptune Energy Holding Netherlands B.V
0017.61.493 Production North Sea Netherlands Ltd.</v>
      </c>
      <c r="C55" s="176" t="s">
        <v>379</v>
      </c>
      <c r="D55" s="206" t="s">
        <v>329</v>
      </c>
      <c r="E55" s="206" t="s">
        <v>785</v>
      </c>
      <c r="F55" s="206" t="s">
        <v>61</v>
      </c>
      <c r="G55" s="206" t="s">
        <v>61</v>
      </c>
      <c r="H55" s="206" t="s">
        <v>790</v>
      </c>
      <c r="I55" s="206" t="s">
        <v>97</v>
      </c>
      <c r="J55" s="217">
        <v>102372</v>
      </c>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row>
    <row r="56" spans="2:34" s="36" customFormat="1" ht="15">
      <c r="B56" s="206" t="str">
        <f>VLOOKUP(C56,Companies[],3,FALSE)</f>
        <v>0016.49.103 Neptune Energy Netherlands B.V
8079.42.911 Neptune Energy Participation Netherlands B.V
0046.96.980 Neptune Energy Holding Netherlands B.V
0017.61.493 Production North Sea Netherlands Ltd.</v>
      </c>
      <c r="C56" s="176" t="s">
        <v>379</v>
      </c>
      <c r="D56" s="206" t="s">
        <v>329</v>
      </c>
      <c r="E56" s="206" t="s">
        <v>785</v>
      </c>
      <c r="F56" s="206" t="s">
        <v>61</v>
      </c>
      <c r="G56" s="206" t="s">
        <v>61</v>
      </c>
      <c r="H56" s="206" t="s">
        <v>471</v>
      </c>
      <c r="I56" s="206" t="s">
        <v>97</v>
      </c>
      <c r="J56" s="217">
        <v>26042</v>
      </c>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row>
    <row r="57" spans="2:34" s="36" customFormat="1" ht="15">
      <c r="B57" s="206" t="str">
        <f>VLOOKUP(C57,Companies[],3,FALSE)</f>
        <v>0016.49.103 Neptune Energy Netherlands B.V
8079.42.911 Neptune Energy Participation Netherlands B.V
0046.96.980 Neptune Energy Holding Netherlands B.V
0017.61.493 Production North Sea Netherlands Ltd.</v>
      </c>
      <c r="C57" s="176" t="s">
        <v>379</v>
      </c>
      <c r="D57" s="206" t="s">
        <v>329</v>
      </c>
      <c r="E57" s="206" t="s">
        <v>785</v>
      </c>
      <c r="F57" s="206" t="s">
        <v>61</v>
      </c>
      <c r="G57" s="206" t="s">
        <v>61</v>
      </c>
      <c r="H57" s="206" t="s">
        <v>466</v>
      </c>
      <c r="I57" s="206" t="s">
        <v>97</v>
      </c>
      <c r="J57" s="217">
        <v>100576</v>
      </c>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row>
    <row r="58" spans="2:34" s="36" customFormat="1" ht="15">
      <c r="B58" s="206" t="str">
        <f>VLOOKUP(C58,Companies[],3,FALSE)</f>
        <v>0016.49.103 Neptune Energy Netherlands B.V
8079.42.911 Neptune Energy Participation Netherlands B.V
0046.96.980 Neptune Energy Holding Netherlands B.V
0017.61.493 Production North Sea Netherlands Ltd.</v>
      </c>
      <c r="C58" s="176" t="s">
        <v>379</v>
      </c>
      <c r="D58" s="206" t="s">
        <v>329</v>
      </c>
      <c r="E58" s="206" t="s">
        <v>785</v>
      </c>
      <c r="F58" s="206" t="s">
        <v>61</v>
      </c>
      <c r="G58" s="206" t="s">
        <v>61</v>
      </c>
      <c r="H58" s="206" t="s">
        <v>473</v>
      </c>
      <c r="I58" s="206" t="s">
        <v>97</v>
      </c>
      <c r="J58" s="217">
        <v>39512</v>
      </c>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row>
    <row r="59" spans="2:34" s="36" customFormat="1" ht="15">
      <c r="B59" s="206" t="str">
        <f>VLOOKUP(C59,Companies[],3,FALSE)</f>
        <v>0016.49.103 Neptune Energy Netherlands B.V
8079.42.911 Neptune Energy Participation Netherlands B.V
0046.96.980 Neptune Energy Holding Netherlands B.V
0017.61.493 Production North Sea Netherlands Ltd.</v>
      </c>
      <c r="C59" s="176" t="s">
        <v>379</v>
      </c>
      <c r="D59" s="206" t="s">
        <v>329</v>
      </c>
      <c r="E59" s="206" t="s">
        <v>785</v>
      </c>
      <c r="F59" s="206" t="s">
        <v>61</v>
      </c>
      <c r="G59" s="206" t="s">
        <v>61</v>
      </c>
      <c r="H59" s="206" t="s">
        <v>476</v>
      </c>
      <c r="I59" s="206" t="s">
        <v>97</v>
      </c>
      <c r="J59" s="217">
        <v>118536</v>
      </c>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row>
    <row r="60" spans="2:34" s="36" customFormat="1" ht="15">
      <c r="B60" s="206" t="str">
        <f>VLOOKUP(C60,Companies[],3,FALSE)</f>
        <v>0016.49.103 Neptune Energy Netherlands B.V
8079.42.911 Neptune Energy Participation Netherlands B.V
0046.96.980 Neptune Energy Holding Netherlands B.V
0017.61.493 Production North Sea Netherlands Ltd.</v>
      </c>
      <c r="C60" s="176" t="s">
        <v>379</v>
      </c>
      <c r="D60" s="206" t="s">
        <v>329</v>
      </c>
      <c r="E60" s="206" t="s">
        <v>785</v>
      </c>
      <c r="F60" s="206" t="s">
        <v>61</v>
      </c>
      <c r="G60" s="206" t="s">
        <v>61</v>
      </c>
      <c r="H60" s="206" t="s">
        <v>477</v>
      </c>
      <c r="I60" s="206" t="s">
        <v>97</v>
      </c>
      <c r="J60" s="217">
        <v>43104</v>
      </c>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row>
    <row r="61" spans="2:34" s="36" customFormat="1" ht="15">
      <c r="B61" s="206" t="str">
        <f>VLOOKUP(C61,Companies[],3,FALSE)</f>
        <v>0016.49.103 Neptune Energy Netherlands B.V
8079.42.911 Neptune Energy Participation Netherlands B.V
0046.96.980 Neptune Energy Holding Netherlands B.V
0017.61.493 Production North Sea Netherlands Ltd.</v>
      </c>
      <c r="C61" s="176" t="s">
        <v>379</v>
      </c>
      <c r="D61" s="206" t="s">
        <v>329</v>
      </c>
      <c r="E61" s="206" t="s">
        <v>785</v>
      </c>
      <c r="F61" s="206" t="s">
        <v>61</v>
      </c>
      <c r="G61" s="206" t="s">
        <v>61</v>
      </c>
      <c r="H61" s="206" t="s">
        <v>478</v>
      </c>
      <c r="I61" s="206" t="s">
        <v>97</v>
      </c>
      <c r="J61" s="217">
        <v>116740</v>
      </c>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row>
    <row r="62" spans="2:34" s="36" customFormat="1" ht="15">
      <c r="B62" s="206" t="str">
        <f>VLOOKUP(C62,Companies[],3,FALSE)</f>
        <v>0016.49.103 Neptune Energy Netherlands B.V
8079.42.911 Neptune Energy Participation Netherlands B.V
0046.96.980 Neptune Energy Holding Netherlands B.V
0017.61.493 Production North Sea Netherlands Ltd.</v>
      </c>
      <c r="C62" s="176" t="s">
        <v>379</v>
      </c>
      <c r="D62" s="206" t="s">
        <v>329</v>
      </c>
      <c r="E62" s="206" t="s">
        <v>785</v>
      </c>
      <c r="F62" s="206" t="s">
        <v>61</v>
      </c>
      <c r="G62" s="206" t="s">
        <v>61</v>
      </c>
      <c r="H62" s="206" t="s">
        <v>474</v>
      </c>
      <c r="I62" s="206" t="s">
        <v>97</v>
      </c>
      <c r="J62" s="217">
        <v>4784</v>
      </c>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row>
    <row r="63" spans="2:34" s="36" customFormat="1" ht="15">
      <c r="B63" s="206" t="str">
        <f>VLOOKUP(C63,Companies[],3,FALSE)</f>
        <v>0016.49.103 Neptune Energy Netherlands B.V
8079.42.911 Neptune Energy Participation Netherlands B.V
0046.96.980 Neptune Energy Holding Netherlands B.V
0017.61.493 Production North Sea Netherlands Ltd.</v>
      </c>
      <c r="C63" s="176" t="s">
        <v>379</v>
      </c>
      <c r="D63" s="206" t="s">
        <v>329</v>
      </c>
      <c r="E63" s="206" t="s">
        <v>785</v>
      </c>
      <c r="F63" s="206" t="s">
        <v>61</v>
      </c>
      <c r="G63" s="206" t="s">
        <v>61</v>
      </c>
      <c r="H63" s="206" t="s">
        <v>481</v>
      </c>
      <c r="I63" s="206" t="s">
        <v>97</v>
      </c>
      <c r="J63" s="217">
        <v>74534</v>
      </c>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row>
    <row r="64" spans="2:34" s="36" customFormat="1" ht="15">
      <c r="B64" s="206" t="str">
        <f>VLOOKUP(C64,Companies[],3,FALSE)</f>
        <v>0016.49.103 Neptune Energy Netherlands B.V
8079.42.911 Neptune Energy Participation Netherlands B.V
0046.96.980 Neptune Energy Holding Netherlands B.V
0017.61.493 Production North Sea Netherlands Ltd.</v>
      </c>
      <c r="C64" s="176" t="s">
        <v>379</v>
      </c>
      <c r="D64" s="206" t="s">
        <v>329</v>
      </c>
      <c r="E64" s="206" t="s">
        <v>785</v>
      </c>
      <c r="F64" s="206" t="s">
        <v>61</v>
      </c>
      <c r="G64" s="206" t="s">
        <v>61</v>
      </c>
      <c r="H64" s="206" t="s">
        <v>483</v>
      </c>
      <c r="I64" s="206" t="s">
        <v>97</v>
      </c>
      <c r="J64" s="217">
        <v>79922</v>
      </c>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row>
    <row r="65" spans="2:34" s="36" customFormat="1" ht="15">
      <c r="B65" s="206" t="str">
        <f>VLOOKUP(C65,Companies[],3,FALSE)</f>
        <v>0016.49.103 Neptune Energy Netherlands B.V
8079.42.911 Neptune Energy Participation Netherlands B.V
0046.96.980 Neptune Energy Holding Netherlands B.V
0017.61.493 Production North Sea Netherlands Ltd.</v>
      </c>
      <c r="C65" s="176" t="s">
        <v>379</v>
      </c>
      <c r="D65" s="206" t="s">
        <v>329</v>
      </c>
      <c r="E65" s="206" t="s">
        <v>785</v>
      </c>
      <c r="F65" s="206" t="s">
        <v>61</v>
      </c>
      <c r="G65" s="206" t="s">
        <v>61</v>
      </c>
      <c r="H65" s="206" t="s">
        <v>480</v>
      </c>
      <c r="I65" s="206" t="s">
        <v>97</v>
      </c>
      <c r="J65" s="217">
        <v>98780</v>
      </c>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row>
    <row r="66" spans="2:34" s="36" customFormat="1" ht="15">
      <c r="B66" s="206" t="str">
        <f>VLOOKUP(C66,Companies[],3,FALSE)</f>
        <v>0016.49.103 Neptune Energy Netherlands B.V
8079.42.911 Neptune Energy Participation Netherlands B.V
0046.96.980 Neptune Energy Holding Netherlands B.V
0017.61.493 Production North Sea Netherlands Ltd.</v>
      </c>
      <c r="C66" s="176" t="s">
        <v>379</v>
      </c>
      <c r="D66" s="206" t="s">
        <v>329</v>
      </c>
      <c r="E66" s="206" t="s">
        <v>785</v>
      </c>
      <c r="F66" s="206" t="s">
        <v>61</v>
      </c>
      <c r="G66" s="206" t="s">
        <v>61</v>
      </c>
      <c r="H66" s="206" t="s">
        <v>467</v>
      </c>
      <c r="I66" s="206" t="s">
        <v>97</v>
      </c>
      <c r="J66" s="217">
        <v>448102</v>
      </c>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row>
    <row r="67" spans="2:34" s="36" customFormat="1" ht="15">
      <c r="B67" s="206" t="str">
        <f>VLOOKUP(C67,Companies[],3,FALSE)</f>
        <v>0016.49.103 Neptune Energy Netherlands B.V
8079.42.911 Neptune Energy Participation Netherlands B.V
0046.96.980 Neptune Energy Holding Netherlands B.V
0017.61.493 Production North Sea Netherlands Ltd.</v>
      </c>
      <c r="C67" s="176" t="s">
        <v>379</v>
      </c>
      <c r="D67" s="206" t="s">
        <v>329</v>
      </c>
      <c r="E67" s="206" t="s">
        <v>785</v>
      </c>
      <c r="F67" s="206" t="s">
        <v>61</v>
      </c>
      <c r="G67" s="206" t="s">
        <v>61</v>
      </c>
      <c r="H67" s="206" t="s">
        <v>791</v>
      </c>
      <c r="I67" s="206" t="s">
        <v>97</v>
      </c>
      <c r="J67" s="217">
        <v>243194</v>
      </c>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row>
    <row r="68" spans="2:34" s="36" customFormat="1" ht="15">
      <c r="B68" s="206" t="str">
        <f>VLOOKUP(C68,Companies[],3,FALSE)</f>
        <v>0016.49.103 Neptune Energy Netherlands B.V
8079.42.911 Neptune Energy Participation Netherlands B.V
0046.96.980 Neptune Energy Holding Netherlands B.V
0017.61.493 Production North Sea Netherlands Ltd.</v>
      </c>
      <c r="C68" s="176" t="s">
        <v>379</v>
      </c>
      <c r="D68" s="206" t="s">
        <v>329</v>
      </c>
      <c r="E68" s="206" t="s">
        <v>785</v>
      </c>
      <c r="F68" s="206" t="s">
        <v>61</v>
      </c>
      <c r="G68" s="206" t="s">
        <v>61</v>
      </c>
      <c r="H68" s="206" t="s">
        <v>490</v>
      </c>
      <c r="I68" s="206" t="s">
        <v>97</v>
      </c>
      <c r="J68" s="217">
        <v>106862</v>
      </c>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row>
    <row r="69" spans="2:34" s="36" customFormat="1" ht="15">
      <c r="B69" s="206" t="str">
        <f>VLOOKUP(C69,Companies[],3,FALSE)</f>
        <v>0016.49.103 Neptune Energy Netherlands B.V
8079.42.911 Neptune Energy Participation Netherlands B.V
0046.96.980 Neptune Energy Holding Netherlands B.V
0017.61.493 Production North Sea Netherlands Ltd.</v>
      </c>
      <c r="C69" s="176" t="s">
        <v>379</v>
      </c>
      <c r="D69" s="206" t="s">
        <v>329</v>
      </c>
      <c r="E69" s="206" t="s">
        <v>785</v>
      </c>
      <c r="F69" s="206" t="s">
        <v>61</v>
      </c>
      <c r="G69" s="206" t="s">
        <v>61</v>
      </c>
      <c r="H69" s="206" t="s">
        <v>491</v>
      </c>
      <c r="I69" s="206" t="s">
        <v>97</v>
      </c>
      <c r="J69" s="217">
        <v>82616</v>
      </c>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row>
    <row r="70" spans="2:34" s="36" customFormat="1" ht="15">
      <c r="B70" s="206" t="str">
        <f>VLOOKUP(C70,Companies[],3,FALSE)</f>
        <v>0016.49.103 Neptune Energy Netherlands B.V
8079.42.911 Neptune Energy Participation Netherlands B.V
0046.96.980 Neptune Energy Holding Netherlands B.V
0017.61.493 Production North Sea Netherlands Ltd.</v>
      </c>
      <c r="C70" s="176" t="s">
        <v>379</v>
      </c>
      <c r="D70" s="206" t="s">
        <v>329</v>
      </c>
      <c r="E70" s="206" t="s">
        <v>785</v>
      </c>
      <c r="F70" s="206" t="s">
        <v>61</v>
      </c>
      <c r="G70" s="206" t="s">
        <v>61</v>
      </c>
      <c r="H70" s="206" t="s">
        <v>492</v>
      </c>
      <c r="I70" s="206" t="s">
        <v>97</v>
      </c>
      <c r="J70" s="217">
        <v>3592</v>
      </c>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row>
    <row r="71" spans="2:34" s="36" customFormat="1" ht="15">
      <c r="B71" s="206" t="str">
        <f>VLOOKUP(C71,Companies[],3,FALSE)</f>
        <v>0016.49.103 Neptune Energy Netherlands B.V
8079.42.911 Neptune Energy Participation Netherlands B.V
0046.96.980 Neptune Energy Holding Netherlands B.V
0017.61.493 Production North Sea Netherlands Ltd.</v>
      </c>
      <c r="C71" s="176" t="s">
        <v>379</v>
      </c>
      <c r="D71" s="206" t="s">
        <v>329</v>
      </c>
      <c r="E71" s="206" t="s">
        <v>785</v>
      </c>
      <c r="F71" s="206" t="s">
        <v>61</v>
      </c>
      <c r="G71" s="206" t="s">
        <v>61</v>
      </c>
      <c r="H71" s="206" t="s">
        <v>488</v>
      </c>
      <c r="I71" s="206" t="s">
        <v>97</v>
      </c>
      <c r="J71" s="217">
        <v>10776</v>
      </c>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row>
    <row r="72" spans="2:34" s="36" customFormat="1" ht="15">
      <c r="B72" s="206" t="str">
        <f>VLOOKUP(C72,Companies[],3,FALSE)</f>
        <v>0016.49.103 Neptune Energy Netherlands B.V
8079.42.911 Neptune Energy Participation Netherlands B.V
0046.96.980 Neptune Energy Holding Netherlands B.V
0017.61.493 Production North Sea Netherlands Ltd.</v>
      </c>
      <c r="C72" s="176" t="s">
        <v>379</v>
      </c>
      <c r="D72" s="206" t="s">
        <v>329</v>
      </c>
      <c r="E72" s="206" t="s">
        <v>785</v>
      </c>
      <c r="F72" s="206" t="s">
        <v>61</v>
      </c>
      <c r="G72" s="206" t="s">
        <v>61</v>
      </c>
      <c r="H72" s="206" t="s">
        <v>489</v>
      </c>
      <c r="I72" s="206" t="s">
        <v>97</v>
      </c>
      <c r="J72" s="217">
        <v>146374</v>
      </c>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row>
    <row r="73" spans="2:34" s="36" customFormat="1" ht="15">
      <c r="B73" s="206" t="str">
        <f>VLOOKUP(C73,Companies[],3,FALSE)</f>
        <v>0016.49.103 Neptune Energy Netherlands B.V
8079.42.911 Neptune Energy Participation Netherlands B.V
0046.96.980 Neptune Energy Holding Netherlands B.V
0017.61.493 Production North Sea Netherlands Ltd.</v>
      </c>
      <c r="C73" s="176" t="s">
        <v>379</v>
      </c>
      <c r="D73" s="206" t="s">
        <v>329</v>
      </c>
      <c r="E73" s="206" t="s">
        <v>785</v>
      </c>
      <c r="F73" s="206" t="s">
        <v>61</v>
      </c>
      <c r="G73" s="206" t="s">
        <v>61</v>
      </c>
      <c r="H73" s="206" t="s">
        <v>493</v>
      </c>
      <c r="I73" s="206" t="s">
        <v>97</v>
      </c>
      <c r="J73" s="217">
        <v>78126</v>
      </c>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row>
    <row r="74" spans="2:34" s="36" customFormat="1" ht="15">
      <c r="B74" s="206" t="str">
        <f>VLOOKUP(C74,Companies[],3,FALSE)</f>
        <v>0016.49.103 Neptune Energy Netherlands B.V
8079.42.911 Neptune Energy Participation Netherlands B.V
0046.96.980 Neptune Energy Holding Netherlands B.V
0017.61.493 Production North Sea Netherlands Ltd.</v>
      </c>
      <c r="C74" s="176" t="s">
        <v>379</v>
      </c>
      <c r="D74" s="206" t="s">
        <v>329</v>
      </c>
      <c r="E74" s="206" t="s">
        <v>785</v>
      </c>
      <c r="F74" s="206" t="s">
        <v>61</v>
      </c>
      <c r="G74" s="206" t="s">
        <v>61</v>
      </c>
      <c r="H74" s="206" t="s">
        <v>494</v>
      </c>
      <c r="I74" s="206" t="s">
        <v>97</v>
      </c>
      <c r="J74" s="217">
        <v>26940</v>
      </c>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row>
    <row r="75" spans="2:34" s="36" customFormat="1" ht="15">
      <c r="B75" s="206" t="str">
        <f>VLOOKUP(C75,Companies[],3,FALSE)</f>
        <v>0016.49.103 Neptune Energy Netherlands B.V
8079.42.911 Neptune Energy Participation Netherlands B.V
0046.96.980 Neptune Energy Holding Netherlands B.V
0017.61.493 Production North Sea Netherlands Ltd.</v>
      </c>
      <c r="C75" s="176" t="s">
        <v>379</v>
      </c>
      <c r="D75" s="206" t="s">
        <v>329</v>
      </c>
      <c r="E75" s="206" t="s">
        <v>785</v>
      </c>
      <c r="F75" s="206" t="s">
        <v>61</v>
      </c>
      <c r="G75" s="206" t="s">
        <v>61</v>
      </c>
      <c r="H75" s="206" t="s">
        <v>468</v>
      </c>
      <c r="I75" s="206" t="s">
        <v>97</v>
      </c>
      <c r="J75" s="217">
        <v>239600</v>
      </c>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row>
    <row r="76" spans="2:34" s="36" customFormat="1" ht="15">
      <c r="B76" s="206" t="str">
        <f>VLOOKUP(C76,Companies[],3,FALSE)</f>
        <v>0016.49.103 Neptune Energy Netherlands B.V
8079.42.911 Neptune Energy Participation Netherlands B.V
0046.96.980 Neptune Energy Holding Netherlands B.V
0017.61.493 Production North Sea Netherlands Ltd.</v>
      </c>
      <c r="C76" s="176" t="s">
        <v>379</v>
      </c>
      <c r="D76" s="206" t="s">
        <v>329</v>
      </c>
      <c r="E76" s="206" t="s">
        <v>785</v>
      </c>
      <c r="F76" s="206" t="s">
        <v>61</v>
      </c>
      <c r="G76" s="206" t="s">
        <v>61</v>
      </c>
      <c r="H76" s="206" t="s">
        <v>486</v>
      </c>
      <c r="I76" s="206" t="s">
        <v>97</v>
      </c>
      <c r="J76" s="217">
        <v>10776</v>
      </c>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row>
    <row r="77" spans="2:34" s="36" customFormat="1" ht="15">
      <c r="B77" s="206" t="str">
        <f>VLOOKUP(C77,Companies[],3,FALSE)</f>
        <v>0016.49.103 Neptune Energy Netherlands B.V
8079.42.911 Neptune Energy Participation Netherlands B.V
0046.96.980 Neptune Energy Holding Netherlands B.V
0017.61.493 Production North Sea Netherlands Ltd.</v>
      </c>
      <c r="C77" s="176" t="s">
        <v>379</v>
      </c>
      <c r="D77" s="206" t="s">
        <v>329</v>
      </c>
      <c r="E77" s="206" t="s">
        <v>785</v>
      </c>
      <c r="F77" s="206" t="s">
        <v>61</v>
      </c>
      <c r="G77" s="206" t="s">
        <v>61</v>
      </c>
      <c r="H77" s="206" t="s">
        <v>484</v>
      </c>
      <c r="I77" s="206" t="s">
        <v>97</v>
      </c>
      <c r="J77" s="217">
        <v>132006</v>
      </c>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row>
    <row r="78" spans="2:34" s="36" customFormat="1" ht="15">
      <c r="B78" s="206" t="str">
        <f>VLOOKUP(C78,Companies[],3,FALSE)</f>
        <v>0016.49.103 Neptune Energy Netherlands B.V
8079.42.911 Neptune Energy Participation Netherlands B.V
0046.96.980 Neptune Energy Holding Netherlands B.V
0017.61.493 Production North Sea Netherlands Ltd.</v>
      </c>
      <c r="C78" s="176" t="s">
        <v>379</v>
      </c>
      <c r="D78" s="206" t="s">
        <v>329</v>
      </c>
      <c r="E78" s="206" t="s">
        <v>785</v>
      </c>
      <c r="F78" s="206" t="s">
        <v>61</v>
      </c>
      <c r="G78" s="206" t="s">
        <v>61</v>
      </c>
      <c r="H78" s="206" t="s">
        <v>792</v>
      </c>
      <c r="I78" s="206" t="s">
        <v>97</v>
      </c>
      <c r="J78" s="217">
        <v>239766</v>
      </c>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row>
    <row r="79" spans="2:34" s="36" customFormat="1" ht="15">
      <c r="B79" s="206" t="str">
        <f>VLOOKUP(C79,Companies[],3,FALSE)</f>
        <v>0016.49.103 Neptune Energy Netherlands B.V
8079.42.911 Neptune Energy Participation Netherlands B.V
0046.96.980 Neptune Energy Holding Netherlands B.V
0017.61.493 Production North Sea Netherlands Ltd.</v>
      </c>
      <c r="C79" s="176" t="s">
        <v>379</v>
      </c>
      <c r="D79" s="206" t="s">
        <v>329</v>
      </c>
      <c r="E79" s="206" t="s">
        <v>785</v>
      </c>
      <c r="F79" s="206" t="s">
        <v>61</v>
      </c>
      <c r="G79" s="206" t="s">
        <v>61</v>
      </c>
      <c r="H79" s="206" t="s">
        <v>496</v>
      </c>
      <c r="I79" s="206" t="s">
        <v>97</v>
      </c>
      <c r="J79" s="217">
        <v>5388</v>
      </c>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row>
    <row r="80" spans="2:34" s="36" customFormat="1" ht="15">
      <c r="B80" s="206" t="str">
        <f>VLOOKUP(C80,Companies[],3,FALSE)</f>
        <v>0016.49.103 Neptune Energy Netherlands B.V
8079.42.911 Neptune Energy Participation Netherlands B.V
0046.96.980 Neptune Energy Holding Netherlands B.V
0017.61.493 Production North Sea Netherlands Ltd.</v>
      </c>
      <c r="C80" s="176" t="s">
        <v>379</v>
      </c>
      <c r="D80" s="206" t="s">
        <v>329</v>
      </c>
      <c r="E80" s="206" t="s">
        <v>785</v>
      </c>
      <c r="F80" s="206" t="s">
        <v>61</v>
      </c>
      <c r="G80" s="206" t="s">
        <v>61</v>
      </c>
      <c r="H80" s="206" t="s">
        <v>793</v>
      </c>
      <c r="I80" s="206" t="s">
        <v>97</v>
      </c>
      <c r="J80" s="217">
        <v>55676</v>
      </c>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row>
    <row r="81" spans="2:34" s="36" customFormat="1" ht="15">
      <c r="B81" s="206" t="str">
        <f>VLOOKUP(C81,Companies[],3,FALSE)</f>
        <v>0016.49.103 Neptune Energy Netherlands B.V
8079.42.911 Neptune Energy Participation Netherlands B.V
0046.96.980 Neptune Energy Holding Netherlands B.V
0017.61.493 Production North Sea Netherlands Ltd.</v>
      </c>
      <c r="C81" s="176" t="s">
        <v>379</v>
      </c>
      <c r="D81" s="206" t="s">
        <v>329</v>
      </c>
      <c r="E81" s="206" t="s">
        <v>785</v>
      </c>
      <c r="F81" s="206" t="s">
        <v>61</v>
      </c>
      <c r="G81" s="206" t="s">
        <v>61</v>
      </c>
      <c r="H81" s="206" t="s">
        <v>794</v>
      </c>
      <c r="I81" s="206" t="s">
        <v>97</v>
      </c>
      <c r="J81" s="217">
        <v>12259</v>
      </c>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row>
    <row r="82" spans="2:34" s="36" customFormat="1" ht="15">
      <c r="B82" s="206" t="str">
        <f>VLOOKUP(C82,Companies[],3,FALSE)</f>
        <v>0016.49.103 Neptune Energy Netherlands B.V
8079.42.911 Neptune Energy Participation Netherlands B.V
0046.96.980 Neptune Energy Holding Netherlands B.V
0017.61.493 Production North Sea Netherlands Ltd.</v>
      </c>
      <c r="C82" s="176" t="s">
        <v>379</v>
      </c>
      <c r="D82" s="206" t="s">
        <v>329</v>
      </c>
      <c r="E82" s="206" t="s">
        <v>785</v>
      </c>
      <c r="F82" s="206" t="s">
        <v>61</v>
      </c>
      <c r="G82" s="206" t="s">
        <v>61</v>
      </c>
      <c r="H82" s="206" t="s">
        <v>795</v>
      </c>
      <c r="I82" s="206" t="s">
        <v>97</v>
      </c>
      <c r="J82" s="217">
        <v>173314</v>
      </c>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row>
    <row r="83" spans="2:34" s="36" customFormat="1" ht="15">
      <c r="B83" s="206" t="str">
        <f>VLOOKUP(C83,Companies[],3,FALSE)</f>
        <v>0016.49.103 Neptune Energy Netherlands B.V
8079.42.911 Neptune Energy Participation Netherlands B.V
0046.96.980 Neptune Energy Holding Netherlands B.V
0017.61.493 Production North Sea Netherlands Ltd.</v>
      </c>
      <c r="C83" s="176" t="s">
        <v>379</v>
      </c>
      <c r="D83" s="206" t="s">
        <v>329</v>
      </c>
      <c r="E83" s="206" t="s">
        <v>785</v>
      </c>
      <c r="F83" s="206" t="s">
        <v>61</v>
      </c>
      <c r="G83" s="206" t="s">
        <v>61</v>
      </c>
      <c r="H83" s="206" t="s">
        <v>482</v>
      </c>
      <c r="I83" s="206" t="s">
        <v>97</v>
      </c>
      <c r="J83" s="217">
        <v>28736</v>
      </c>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row>
    <row r="84" spans="2:34" s="36" customFormat="1" ht="15">
      <c r="B84" s="206" t="str">
        <f>VLOOKUP(C84,Companies[],3,FALSE)</f>
        <v>8074.34.243 Oranje Nassau Energie Nederland B.V
0088.48.087 Oranje-Nassau Energie B.V
8221.54.651 Oranje-Nassau Energie Resources B.V
8206.91.598 ONH B.V</v>
      </c>
      <c r="C84" s="176" t="s">
        <v>390</v>
      </c>
      <c r="D84" s="206" t="s">
        <v>329</v>
      </c>
      <c r="E84" s="206" t="s">
        <v>785</v>
      </c>
      <c r="F84" s="206" t="s">
        <v>61</v>
      </c>
      <c r="G84" s="206" t="s">
        <v>61</v>
      </c>
      <c r="H84" s="206" t="s">
        <v>796</v>
      </c>
      <c r="I84" s="206" t="s">
        <v>97</v>
      </c>
      <c r="J84" s="217">
        <v>48492</v>
      </c>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row>
    <row r="85" spans="2:34" s="36" customFormat="1" ht="15">
      <c r="B85" s="206" t="str">
        <f>VLOOKUP(C85,Companies[],3,FALSE)</f>
        <v>8074.34.243 Oranje Nassau Energie Nederland B.V
0088.48.087 Oranje-Nassau Energie B.V
8221.54.651 Oranje-Nassau Energie Resources B.V
8206.91.598 ONH B.V</v>
      </c>
      <c r="C85" s="176" t="s">
        <v>390</v>
      </c>
      <c r="D85" s="206" t="s">
        <v>329</v>
      </c>
      <c r="E85" s="206" t="s">
        <v>785</v>
      </c>
      <c r="F85" s="206" t="s">
        <v>61</v>
      </c>
      <c r="G85" s="206" t="s">
        <v>61</v>
      </c>
      <c r="H85" s="206" t="s">
        <v>797</v>
      </c>
      <c r="I85" s="206" t="s">
        <v>97</v>
      </c>
      <c r="J85" s="217">
        <v>56574</v>
      </c>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row>
    <row r="86" spans="2:34" s="36" customFormat="1" ht="15">
      <c r="B86" s="206" t="str">
        <f>VLOOKUP(C86,Companies[],3,FALSE)</f>
        <v>8074.34.243 Oranje Nassau Energie Nederland B.V
0088.48.087 Oranje-Nassau Energie B.V
8221.54.651 Oranje-Nassau Energie Resources B.V
8206.91.598 ONH B.V</v>
      </c>
      <c r="C86" s="176" t="s">
        <v>390</v>
      </c>
      <c r="D86" s="206" t="s">
        <v>329</v>
      </c>
      <c r="E86" s="206" t="s">
        <v>785</v>
      </c>
      <c r="F86" s="206" t="s">
        <v>61</v>
      </c>
      <c r="G86" s="206" t="s">
        <v>61</v>
      </c>
      <c r="H86" s="206" t="s">
        <v>798</v>
      </c>
      <c r="I86" s="206" t="s">
        <v>97</v>
      </c>
      <c r="J86" s="217">
        <v>41308</v>
      </c>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row>
    <row r="87" spans="2:34" s="36" customFormat="1" ht="15">
      <c r="B87" s="206" t="str">
        <f>VLOOKUP(C87,Companies[],3,FALSE)</f>
        <v>8074.34.243 Oranje Nassau Energie Nederland B.V
0088.48.087 Oranje-Nassau Energie B.V
8221.54.651 Oranje-Nassau Energie Resources B.V
8206.91.598 ONH B.V</v>
      </c>
      <c r="C87" s="176" t="s">
        <v>390</v>
      </c>
      <c r="D87" s="206" t="s">
        <v>329</v>
      </c>
      <c r="E87" s="206" t="s">
        <v>785</v>
      </c>
      <c r="F87" s="206" t="s">
        <v>61</v>
      </c>
      <c r="G87" s="206" t="s">
        <v>61</v>
      </c>
      <c r="H87" s="206" t="s">
        <v>799</v>
      </c>
      <c r="I87" s="206" t="s">
        <v>97</v>
      </c>
      <c r="J87" s="217">
        <v>1796</v>
      </c>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row>
    <row r="88" spans="2:34" s="36" customFormat="1" ht="15">
      <c r="B88" s="206" t="str">
        <f>VLOOKUP(C88,Companies[],3,FALSE)</f>
        <v>8074.34.243 Oranje Nassau Energie Nederland B.V
0088.48.087 Oranje-Nassau Energie B.V
8221.54.651 Oranje-Nassau Energie Resources B.V
8206.91.598 ONH B.V</v>
      </c>
      <c r="C88" s="176" t="s">
        <v>390</v>
      </c>
      <c r="D88" s="206" t="s">
        <v>329</v>
      </c>
      <c r="E88" s="206" t="s">
        <v>785</v>
      </c>
      <c r="F88" s="206" t="s">
        <v>61</v>
      </c>
      <c r="G88" s="206" t="s">
        <v>61</v>
      </c>
      <c r="H88" s="206" t="s">
        <v>800</v>
      </c>
      <c r="I88" s="206" t="s">
        <v>97</v>
      </c>
      <c r="J88" s="217">
        <v>2694</v>
      </c>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row>
    <row r="89" spans="2:34" s="36" customFormat="1" ht="15">
      <c r="B89" s="206" t="str">
        <f>VLOOKUP(C89,Companies[],3,FALSE)</f>
        <v>8074.34.243 Oranje Nassau Energie Nederland B.V
0088.48.087 Oranje-Nassau Energie B.V
8221.54.651 Oranje-Nassau Energie Resources B.V
8206.91.598 ONH B.V</v>
      </c>
      <c r="C89" s="176" t="s">
        <v>390</v>
      </c>
      <c r="D89" s="206" t="s">
        <v>329</v>
      </c>
      <c r="E89" s="206" t="s">
        <v>785</v>
      </c>
      <c r="F89" s="206" t="s">
        <v>61</v>
      </c>
      <c r="G89" s="206" t="s">
        <v>61</v>
      </c>
      <c r="H89" s="206" t="s">
        <v>801</v>
      </c>
      <c r="I89" s="206" t="s">
        <v>97</v>
      </c>
      <c r="J89" s="217">
        <v>18858</v>
      </c>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row>
    <row r="90" spans="2:34" s="36" customFormat="1" ht="15">
      <c r="B90" s="206" t="str">
        <f>VLOOKUP(C90,Companies[],3,FALSE)</f>
        <v>8074.34.243 Oranje Nassau Energie Nederland B.V
0088.48.087 Oranje-Nassau Energie B.V
8221.54.651 Oranje-Nassau Energie Resources B.V
8206.91.598 ONH B.V</v>
      </c>
      <c r="C90" s="176" t="s">
        <v>390</v>
      </c>
      <c r="D90" s="206" t="s">
        <v>329</v>
      </c>
      <c r="E90" s="206" t="s">
        <v>785</v>
      </c>
      <c r="F90" s="206" t="s">
        <v>61</v>
      </c>
      <c r="G90" s="206" t="s">
        <v>61</v>
      </c>
      <c r="H90" s="206" t="s">
        <v>802</v>
      </c>
      <c r="I90" s="206" t="s">
        <v>97</v>
      </c>
      <c r="J90" s="217">
        <v>1796</v>
      </c>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row>
    <row r="91" spans="2:34" s="36" customFormat="1" ht="15">
      <c r="B91" s="206" t="str">
        <f>VLOOKUP(C91,Companies[],3,FALSE)</f>
        <v>8074.34.243 Oranje Nassau Energie Nederland B.V
0088.48.087 Oranje-Nassau Energie B.V
8221.54.651 Oranje-Nassau Energie Resources B.V
8206.91.598 ONH B.V</v>
      </c>
      <c r="C91" s="176" t="s">
        <v>390</v>
      </c>
      <c r="D91" s="206" t="s">
        <v>329</v>
      </c>
      <c r="E91" s="206" t="s">
        <v>785</v>
      </c>
      <c r="F91" s="206" t="s">
        <v>61</v>
      </c>
      <c r="G91" s="206" t="s">
        <v>61</v>
      </c>
      <c r="H91" s="206" t="s">
        <v>803</v>
      </c>
      <c r="I91" s="206" t="s">
        <v>97</v>
      </c>
      <c r="J91" s="217">
        <v>898</v>
      </c>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row>
    <row r="92" spans="2:34" s="36" customFormat="1" ht="15">
      <c r="B92" s="206" t="str">
        <f>VLOOKUP(C92,Companies[],3,FALSE)</f>
        <v>8074.34.243 Oranje Nassau Energie Nederland B.V
0088.48.087 Oranje-Nassau Energie B.V
8221.54.651 Oranje-Nassau Energie Resources B.V
8206.91.598 ONH B.V</v>
      </c>
      <c r="C92" s="176" t="s">
        <v>390</v>
      </c>
      <c r="D92" s="206" t="s">
        <v>329</v>
      </c>
      <c r="E92" s="206" t="s">
        <v>785</v>
      </c>
      <c r="F92" s="206" t="s">
        <v>61</v>
      </c>
      <c r="G92" s="206" t="s">
        <v>61</v>
      </c>
      <c r="H92" s="206" t="s">
        <v>804</v>
      </c>
      <c r="I92" s="206" t="s">
        <v>97</v>
      </c>
      <c r="J92" s="217">
        <v>2694</v>
      </c>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row>
    <row r="93" spans="2:34" s="36" customFormat="1" ht="15">
      <c r="B93" s="206" t="str">
        <f>VLOOKUP(C93,Companies[],3,FALSE)</f>
        <v>8074.34.243 Oranje Nassau Energie Nederland B.V
0088.48.087 Oranje-Nassau Energie B.V
8221.54.651 Oranje-Nassau Energie Resources B.V
8206.91.598 ONH B.V</v>
      </c>
      <c r="C93" s="176" t="s">
        <v>390</v>
      </c>
      <c r="D93" s="206" t="s">
        <v>329</v>
      </c>
      <c r="E93" s="206" t="s">
        <v>785</v>
      </c>
      <c r="F93" s="206" t="s">
        <v>61</v>
      </c>
      <c r="G93" s="206" t="s">
        <v>61</v>
      </c>
      <c r="H93" s="206" t="s">
        <v>805</v>
      </c>
      <c r="I93" s="206" t="s">
        <v>97</v>
      </c>
      <c r="J93" s="217">
        <v>153558</v>
      </c>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row>
    <row r="94" spans="2:34" s="36" customFormat="1" ht="15">
      <c r="B94" s="206" t="str">
        <f>VLOOKUP(C94,Companies[],3,FALSE)</f>
        <v>8074.34.243 Oranje Nassau Energie Nederland B.V
0088.48.087 Oranje-Nassau Energie B.V
8221.54.651 Oranje-Nassau Energie Resources B.V
8206.91.598 ONH B.V</v>
      </c>
      <c r="C94" s="176" t="s">
        <v>390</v>
      </c>
      <c r="D94" s="206" t="s">
        <v>329</v>
      </c>
      <c r="E94" s="206" t="s">
        <v>785</v>
      </c>
      <c r="F94" s="206" t="s">
        <v>61</v>
      </c>
      <c r="G94" s="206" t="s">
        <v>61</v>
      </c>
      <c r="H94" s="206" t="s">
        <v>806</v>
      </c>
      <c r="I94" s="206" t="s">
        <v>97</v>
      </c>
      <c r="J94" s="217">
        <v>24246</v>
      </c>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row>
    <row r="95" spans="2:34" s="36" customFormat="1" ht="15">
      <c r="B95" s="206" t="str">
        <f>VLOOKUP(C95,Companies[],3,FALSE)</f>
        <v>8074.34.243 Oranje Nassau Energie Nederland B.V
0088.48.087 Oranje-Nassau Energie B.V
8221.54.651 Oranje-Nassau Energie Resources B.V
8206.91.598 ONH B.V</v>
      </c>
      <c r="C95" s="176" t="s">
        <v>390</v>
      </c>
      <c r="D95" s="206" t="s">
        <v>329</v>
      </c>
      <c r="E95" s="206" t="s">
        <v>785</v>
      </c>
      <c r="F95" s="206" t="s">
        <v>61</v>
      </c>
      <c r="G95" s="206" t="s">
        <v>61</v>
      </c>
      <c r="H95" s="206" t="s">
        <v>807</v>
      </c>
      <c r="I95" s="206" t="s">
        <v>97</v>
      </c>
      <c r="J95" s="217">
        <v>33226</v>
      </c>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row>
    <row r="96" spans="2:34" s="36" customFormat="1" ht="15">
      <c r="B96" s="206" t="str">
        <f>VLOOKUP(C96,Companies[],3,FALSE)</f>
        <v>8074.34.243 Oranje Nassau Energie Nederland B.V
0088.48.087 Oranje-Nassau Energie B.V
8221.54.651 Oranje-Nassau Energie Resources B.V
8206.91.598 ONH B.V</v>
      </c>
      <c r="C96" s="176" t="s">
        <v>390</v>
      </c>
      <c r="D96" s="206" t="s">
        <v>329</v>
      </c>
      <c r="E96" s="206" t="s">
        <v>785</v>
      </c>
      <c r="F96" s="206" t="s">
        <v>61</v>
      </c>
      <c r="G96" s="206" t="s">
        <v>61</v>
      </c>
      <c r="H96" s="206" t="s">
        <v>808</v>
      </c>
      <c r="I96" s="206" t="s">
        <v>97</v>
      </c>
      <c r="J96" s="217">
        <v>4490</v>
      </c>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row>
    <row r="97" spans="2:34" s="36" customFormat="1" ht="15">
      <c r="B97" s="206" t="str">
        <f>VLOOKUP(C97,Companies[],3,FALSE)</f>
        <v>8074.34.243 Oranje Nassau Energie Nederland B.V
0088.48.087 Oranje-Nassau Energie B.V
8221.54.651 Oranje-Nassau Energie Resources B.V
8206.91.598 ONH B.V</v>
      </c>
      <c r="C97" s="176" t="s">
        <v>390</v>
      </c>
      <c r="D97" s="206" t="s">
        <v>329</v>
      </c>
      <c r="E97" s="206" t="s">
        <v>785</v>
      </c>
      <c r="F97" s="206" t="s">
        <v>61</v>
      </c>
      <c r="G97" s="206" t="s">
        <v>61</v>
      </c>
      <c r="H97" s="206" t="s">
        <v>809</v>
      </c>
      <c r="I97" s="206" t="s">
        <v>97</v>
      </c>
      <c r="J97" s="217">
        <v>6286</v>
      </c>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row>
    <row r="98" spans="2:34" s="36" customFormat="1" ht="15">
      <c r="B98" s="206" t="str">
        <f>VLOOKUP(C98,Companies[],3,FALSE)</f>
        <v>8074.34.243 Oranje Nassau Energie Nederland B.V
0088.48.087 Oranje-Nassau Energie B.V
8221.54.651 Oranje-Nassau Energie Resources B.V
8206.91.598 ONH B.V</v>
      </c>
      <c r="C98" s="176" t="s">
        <v>390</v>
      </c>
      <c r="D98" s="206" t="s">
        <v>329</v>
      </c>
      <c r="E98" s="206" t="s">
        <v>785</v>
      </c>
      <c r="F98" s="206" t="s">
        <v>61</v>
      </c>
      <c r="G98" s="206" t="s">
        <v>61</v>
      </c>
      <c r="H98" s="206" t="s">
        <v>810</v>
      </c>
      <c r="I98" s="206" t="s">
        <v>97</v>
      </c>
      <c r="J98" s="217">
        <v>385242</v>
      </c>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row>
    <row r="99" spans="2:34" s="36" customFormat="1" ht="15">
      <c r="B99" s="206" t="str">
        <f>VLOOKUP(C99,Companies[],3,FALSE)</f>
        <v>8074.34.243 Oranje Nassau Energie Nederland B.V
0088.48.087 Oranje-Nassau Energie B.V
8221.54.651 Oranje-Nassau Energie Resources B.V
8206.91.598 ONH B.V</v>
      </c>
      <c r="C99" s="176" t="s">
        <v>390</v>
      </c>
      <c r="D99" s="206" t="s">
        <v>329</v>
      </c>
      <c r="E99" s="206" t="s">
        <v>785</v>
      </c>
      <c r="F99" s="206" t="s">
        <v>61</v>
      </c>
      <c r="G99" s="206" t="s">
        <v>61</v>
      </c>
      <c r="H99" s="206" t="s">
        <v>811</v>
      </c>
      <c r="I99" s="206" t="s">
        <v>97</v>
      </c>
      <c r="J99" s="217">
        <v>77228</v>
      </c>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row>
    <row r="100" spans="2:34" s="36" customFormat="1" ht="15">
      <c r="B100" s="206" t="str">
        <f>VLOOKUP(C100,Companies[],3,FALSE)</f>
        <v>8074.34.243 Oranje Nassau Energie Nederland B.V
0088.48.087 Oranje-Nassau Energie B.V
8221.54.651 Oranje-Nassau Energie Resources B.V
8206.91.598 ONH B.V</v>
      </c>
      <c r="C100" s="176" t="s">
        <v>390</v>
      </c>
      <c r="D100" s="206" t="s">
        <v>329</v>
      </c>
      <c r="E100" s="206" t="s">
        <v>785</v>
      </c>
      <c r="F100" s="206" t="s">
        <v>61</v>
      </c>
      <c r="G100" s="206" t="s">
        <v>61</v>
      </c>
      <c r="H100" s="206" t="s">
        <v>812</v>
      </c>
      <c r="I100" s="206" t="s">
        <v>97</v>
      </c>
      <c r="J100" s="217">
        <v>163436</v>
      </c>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row>
    <row r="101" spans="2:34" s="36" customFormat="1" ht="15">
      <c r="B101" s="206" t="str">
        <f>VLOOKUP(C101,Companies[],3,FALSE)</f>
        <v>8074.34.243 Oranje Nassau Energie Nederland B.V
0088.48.087 Oranje-Nassau Energie B.V
8221.54.651 Oranje-Nassau Energie Resources B.V
8206.91.598 ONH B.V</v>
      </c>
      <c r="C101" s="176" t="s">
        <v>390</v>
      </c>
      <c r="D101" s="206" t="s">
        <v>329</v>
      </c>
      <c r="E101" s="206" t="s">
        <v>785</v>
      </c>
      <c r="F101" s="206" t="s">
        <v>61</v>
      </c>
      <c r="G101" s="206" t="s">
        <v>61</v>
      </c>
      <c r="H101" s="206" t="s">
        <v>813</v>
      </c>
      <c r="I101" s="206" t="s">
        <v>97</v>
      </c>
      <c r="J101" s="217">
        <v>233480</v>
      </c>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row>
    <row r="102" spans="2:34" s="36" customFormat="1" ht="15">
      <c r="B102" s="206" t="str">
        <f>VLOOKUP(C102,Companies[],3,FALSE)</f>
        <v>8074.34.243 Oranje Nassau Energie Nederland B.V
0088.48.087 Oranje-Nassau Energie B.V
8221.54.651 Oranje-Nassau Energie Resources B.V
8206.91.598 ONH B.V</v>
      </c>
      <c r="C102" s="176" t="s">
        <v>390</v>
      </c>
      <c r="D102" s="206" t="s">
        <v>329</v>
      </c>
      <c r="E102" s="206" t="s">
        <v>785</v>
      </c>
      <c r="F102" s="206" t="s">
        <v>61</v>
      </c>
      <c r="G102" s="206" t="s">
        <v>61</v>
      </c>
      <c r="H102" s="206" t="s">
        <v>814</v>
      </c>
      <c r="I102" s="206" t="s">
        <v>97</v>
      </c>
      <c r="J102" s="217">
        <v>38571</v>
      </c>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row>
    <row r="103" spans="2:34" s="36" customFormat="1" ht="15">
      <c r="B103" s="206" t="str">
        <f>VLOOKUP(C103,Companies[],3,FALSE)</f>
        <v>8074.34.243 Oranje Nassau Energie Nederland B.V
0088.48.087 Oranje-Nassau Energie B.V
8221.54.651 Oranje-Nassau Energie Resources B.V
8206.91.598 ONH B.V</v>
      </c>
      <c r="C103" s="176" t="s">
        <v>390</v>
      </c>
      <c r="D103" s="206" t="s">
        <v>329</v>
      </c>
      <c r="E103" s="206" t="s">
        <v>785</v>
      </c>
      <c r="F103" s="206" t="s">
        <v>61</v>
      </c>
      <c r="G103" s="206" t="s">
        <v>61</v>
      </c>
      <c r="H103" s="206" t="s">
        <v>815</v>
      </c>
      <c r="I103" s="206" t="s">
        <v>97</v>
      </c>
      <c r="J103" s="217">
        <v>111985</v>
      </c>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row>
    <row r="104" spans="2:34" s="36" customFormat="1" ht="15">
      <c r="B104" s="206" t="str">
        <f>VLOOKUP(C104,Companies[],3,FALSE)</f>
        <v>8074.34.243 Oranje Nassau Energie Nederland B.V
0088.48.087 Oranje-Nassau Energie B.V
8221.54.651 Oranje-Nassau Energie Resources B.V
8206.91.598 ONH B.V</v>
      </c>
      <c r="C104" s="176" t="s">
        <v>390</v>
      </c>
      <c r="D104" s="206" t="s">
        <v>329</v>
      </c>
      <c r="E104" s="206" t="s">
        <v>785</v>
      </c>
      <c r="F104" s="206" t="s">
        <v>61</v>
      </c>
      <c r="G104" s="206" t="s">
        <v>61</v>
      </c>
      <c r="H104" s="206" t="s">
        <v>816</v>
      </c>
      <c r="I104" s="206" t="s">
        <v>97</v>
      </c>
      <c r="J104" s="217">
        <v>57414</v>
      </c>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row>
    <row r="105" spans="2:34" s="36" customFormat="1" ht="15">
      <c r="B105" s="206" t="str">
        <f>VLOOKUP(C105,Companies[],3,FALSE)</f>
        <v>0074.09.825 Petrogas E&amp;P Netherlands B.V
8542.76.610 Petrogas International E&amp;P Cooperatief UA</v>
      </c>
      <c r="C105" s="206" t="s">
        <v>393</v>
      </c>
      <c r="D105" s="206" t="s">
        <v>329</v>
      </c>
      <c r="E105" s="206" t="s">
        <v>785</v>
      </c>
      <c r="F105" s="206" t="s">
        <v>61</v>
      </c>
      <c r="G105" s="206" t="s">
        <v>61</v>
      </c>
      <c r="H105" s="206" t="s">
        <v>497</v>
      </c>
      <c r="I105" s="206" t="s">
        <v>97</v>
      </c>
      <c r="J105" s="217">
        <v>118536</v>
      </c>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row>
    <row r="106" spans="2:34" s="36" customFormat="1" ht="15">
      <c r="B106" s="206" t="str">
        <f>VLOOKUP(C106,Companies[],3,FALSE)</f>
        <v>0074.09.825 Petrogas E&amp;P Netherlands B.V
8542.76.610 Petrogas International E&amp;P Cooperatief UA</v>
      </c>
      <c r="C106" s="206" t="s">
        <v>393</v>
      </c>
      <c r="D106" s="206" t="s">
        <v>329</v>
      </c>
      <c r="E106" s="206" t="s">
        <v>785</v>
      </c>
      <c r="F106" s="206" t="s">
        <v>61</v>
      </c>
      <c r="G106" s="206" t="s">
        <v>61</v>
      </c>
      <c r="H106" s="206" t="s">
        <v>502</v>
      </c>
      <c r="I106" s="206" t="s">
        <v>97</v>
      </c>
      <c r="J106" s="217">
        <v>29634</v>
      </c>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row>
    <row r="107" spans="2:34" s="36" customFormat="1" ht="15">
      <c r="B107" s="206" t="str">
        <f>VLOOKUP(C107,Companies[],3,FALSE)</f>
        <v>0074.09.825 Petrogas E&amp;P Netherlands B.V
8542.76.610 Petrogas International E&amp;P Cooperatief UA</v>
      </c>
      <c r="C107" s="206" t="s">
        <v>393</v>
      </c>
      <c r="D107" s="206" t="s">
        <v>329</v>
      </c>
      <c r="E107" s="206" t="s">
        <v>785</v>
      </c>
      <c r="F107" s="206" t="s">
        <v>61</v>
      </c>
      <c r="G107" s="206" t="s">
        <v>61</v>
      </c>
      <c r="H107" s="206" t="s">
        <v>503</v>
      </c>
      <c r="I107" s="206" t="s">
        <v>97</v>
      </c>
      <c r="J107" s="217">
        <v>60166</v>
      </c>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row>
    <row r="108" spans="2:34" s="36" customFormat="1" ht="15">
      <c r="B108" s="206" t="str">
        <f>VLOOKUP(C108,Companies[],3,FALSE)</f>
        <v>0074.09.825 Petrogas E&amp;P Netherlands B.V
8542.76.610 Petrogas International E&amp;P Cooperatief UA</v>
      </c>
      <c r="C108" s="206" t="s">
        <v>393</v>
      </c>
      <c r="D108" s="206" t="s">
        <v>329</v>
      </c>
      <c r="E108" s="206" t="s">
        <v>785</v>
      </c>
      <c r="F108" s="206" t="s">
        <v>61</v>
      </c>
      <c r="G108" s="206" t="s">
        <v>61</v>
      </c>
      <c r="H108" s="206" t="s">
        <v>499</v>
      </c>
      <c r="I108" s="206" t="s">
        <v>97</v>
      </c>
      <c r="J108" s="217">
        <v>98780</v>
      </c>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row>
    <row r="109" spans="2:34" s="36" customFormat="1" ht="15">
      <c r="B109" s="206" t="str">
        <f>VLOOKUP(C109,Companies[],3,FALSE)</f>
        <v>0074.09.825 Petrogas E&amp;P Netherlands B.V
8542.76.610 Petrogas International E&amp;P Cooperatief UA</v>
      </c>
      <c r="C109" s="206" t="s">
        <v>393</v>
      </c>
      <c r="D109" s="206" t="s">
        <v>329</v>
      </c>
      <c r="E109" s="206" t="s">
        <v>785</v>
      </c>
      <c r="F109" s="206" t="s">
        <v>61</v>
      </c>
      <c r="G109" s="206" t="s">
        <v>61</v>
      </c>
      <c r="H109" s="206" t="s">
        <v>501</v>
      </c>
      <c r="I109" s="206" t="s">
        <v>97</v>
      </c>
      <c r="J109" s="217">
        <v>42206</v>
      </c>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row>
    <row r="110" spans="2:34" s="36" customFormat="1" ht="15">
      <c r="B110" s="206" t="str">
        <f>VLOOKUP(C110,Companies[],3,FALSE)</f>
        <v>0074.09.825 Petrogas E&amp;P Netherlands B.V
8542.76.610 Petrogas International E&amp;P Cooperatief UA</v>
      </c>
      <c r="C110" s="206" t="s">
        <v>393</v>
      </c>
      <c r="D110" s="206" t="s">
        <v>329</v>
      </c>
      <c r="E110" s="206" t="s">
        <v>785</v>
      </c>
      <c r="F110" s="206" t="s">
        <v>61</v>
      </c>
      <c r="G110" s="206" t="s">
        <v>61</v>
      </c>
      <c r="H110" s="206" t="s">
        <v>505</v>
      </c>
      <c r="I110" s="206" t="s">
        <v>97</v>
      </c>
      <c r="J110" s="217">
        <v>226296</v>
      </c>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row>
    <row r="111" spans="2:34" s="36" customFormat="1" ht="15">
      <c r="B111" s="206" t="str">
        <f>VLOOKUP(C111,Companies[],3,FALSE)</f>
        <v>0074.09.825 Petrogas E&amp;P Netherlands B.V
8542.76.610 Petrogas International E&amp;P Cooperatief UA</v>
      </c>
      <c r="C111" s="206" t="s">
        <v>393</v>
      </c>
      <c r="D111" s="206" t="s">
        <v>329</v>
      </c>
      <c r="E111" s="206" t="s">
        <v>785</v>
      </c>
      <c r="F111" s="206" t="s">
        <v>61</v>
      </c>
      <c r="G111" s="206" t="s">
        <v>61</v>
      </c>
      <c r="H111" s="206" t="s">
        <v>500</v>
      </c>
      <c r="I111" s="206" t="s">
        <v>97</v>
      </c>
      <c r="J111" s="217">
        <v>70044</v>
      </c>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row>
    <row r="112" spans="2:34" s="36" customFormat="1" ht="15">
      <c r="B112" s="206" t="str">
        <f>VLOOKUP(C112,Companies[],3,FALSE)</f>
        <v>0074.09.825 Petrogas E&amp;P Netherlands B.V
8542.76.610 Petrogas International E&amp;P Cooperatief UA</v>
      </c>
      <c r="C112" s="206" t="s">
        <v>393</v>
      </c>
      <c r="D112" s="206" t="s">
        <v>329</v>
      </c>
      <c r="E112" s="206" t="s">
        <v>785</v>
      </c>
      <c r="F112" s="206" t="s">
        <v>61</v>
      </c>
      <c r="G112" s="206" t="s">
        <v>61</v>
      </c>
      <c r="H112" s="206" t="s">
        <v>504</v>
      </c>
      <c r="I112" s="206" t="s">
        <v>97</v>
      </c>
      <c r="J112" s="217">
        <v>60166</v>
      </c>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row>
    <row r="113" spans="2:34" s="36" customFormat="1" ht="15">
      <c r="B113" s="206" t="str">
        <f>VLOOKUP(C113,Companies[],3,FALSE)</f>
        <v>0074.09.825 Petrogas E&amp;P Netherlands B.V
8542.76.610 Petrogas International E&amp;P Cooperatief UA</v>
      </c>
      <c r="C113" s="206" t="s">
        <v>393</v>
      </c>
      <c r="D113" s="206" t="s">
        <v>329</v>
      </c>
      <c r="E113" s="206" t="s">
        <v>785</v>
      </c>
      <c r="F113" s="206" t="s">
        <v>61</v>
      </c>
      <c r="G113" s="206" t="s">
        <v>61</v>
      </c>
      <c r="H113" s="206" t="s">
        <v>509</v>
      </c>
      <c r="I113" s="206" t="s">
        <v>97</v>
      </c>
      <c r="J113" s="217">
        <v>15266</v>
      </c>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row>
    <row r="114" spans="2:34" s="36" customFormat="1" ht="15">
      <c r="B114" s="206" t="str">
        <f>VLOOKUP(C114,Companies[],3,FALSE)</f>
        <v>0074.09.825 Petrogas E&amp;P Netherlands B.V
8542.76.610 Petrogas International E&amp;P Cooperatief UA</v>
      </c>
      <c r="C114" s="206" t="s">
        <v>393</v>
      </c>
      <c r="D114" s="206" t="s">
        <v>329</v>
      </c>
      <c r="E114" s="206" t="s">
        <v>785</v>
      </c>
      <c r="F114" s="206" t="s">
        <v>61</v>
      </c>
      <c r="G114" s="206" t="s">
        <v>61</v>
      </c>
      <c r="H114" s="206" t="s">
        <v>508</v>
      </c>
      <c r="I114" s="206" t="s">
        <v>97</v>
      </c>
      <c r="J114" s="217">
        <v>16164</v>
      </c>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row>
    <row r="115" spans="2:34" s="36" customFormat="1" ht="15">
      <c r="B115" s="206" t="str">
        <f>VLOOKUP(C115,Companies[],3,FALSE)</f>
        <v>0074.09.825 Petrogas E&amp;P Netherlands B.V
8542.76.610 Petrogas International E&amp;P Cooperatief UA</v>
      </c>
      <c r="C115" s="206" t="s">
        <v>393</v>
      </c>
      <c r="D115" s="206" t="s">
        <v>329</v>
      </c>
      <c r="E115" s="206" t="s">
        <v>785</v>
      </c>
      <c r="F115" s="206" t="s">
        <v>61</v>
      </c>
      <c r="G115" s="206" t="s">
        <v>61</v>
      </c>
      <c r="H115" s="206" t="s">
        <v>817</v>
      </c>
      <c r="I115" s="206" t="s">
        <v>97</v>
      </c>
      <c r="J115" s="217">
        <v>37716</v>
      </c>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row>
    <row r="116" spans="2:34" s="36" customFormat="1" ht="15">
      <c r="B116" s="206" t="str">
        <f>VLOOKUP(C116,Companies[],3,FALSE)</f>
        <v>0074.09.825 Petrogas E&amp;P Netherlands B.V
8542.76.610 Petrogas International E&amp;P Cooperatief UA</v>
      </c>
      <c r="C116" s="206" t="s">
        <v>393</v>
      </c>
      <c r="D116" s="206" t="s">
        <v>329</v>
      </c>
      <c r="E116" s="206" t="s">
        <v>785</v>
      </c>
      <c r="F116" s="206" t="s">
        <v>61</v>
      </c>
      <c r="G116" s="206" t="s">
        <v>61</v>
      </c>
      <c r="H116" s="206" t="s">
        <v>507</v>
      </c>
      <c r="I116" s="206" t="s">
        <v>97</v>
      </c>
      <c r="J116" s="217">
        <v>28736</v>
      </c>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row>
    <row r="117" spans="2:34" s="36" customFormat="1" ht="15">
      <c r="B117" s="206" t="str">
        <f>VLOOKUP(C117,Companies[],3,FALSE)</f>
        <v>0012.49.447 Spirit Energy Nederland B.V
8530.87.751 Centrica Nederland BV</v>
      </c>
      <c r="C117" s="206" t="s">
        <v>398</v>
      </c>
      <c r="D117" s="206" t="s">
        <v>329</v>
      </c>
      <c r="E117" s="206" t="s">
        <v>785</v>
      </c>
      <c r="F117" s="206" t="s">
        <v>61</v>
      </c>
      <c r="G117" s="206" t="s">
        <v>61</v>
      </c>
      <c r="H117" s="206" t="s">
        <v>510</v>
      </c>
      <c r="I117" s="206" t="s">
        <v>97</v>
      </c>
      <c r="J117" s="217">
        <v>41964</v>
      </c>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row>
    <row r="118" spans="2:34" s="36" customFormat="1" ht="15">
      <c r="B118" s="206" t="str">
        <f>VLOOKUP(C118,Companies[],3,FALSE)</f>
        <v>8140.79.386 TAQA Offshore B.V
8140.79.532 TAQA Onshore B.V
8140.79.611 TAQA Piek Gas B.V
8172.88.247 TAQA International B.V</v>
      </c>
      <c r="C118" s="206" t="s">
        <v>401</v>
      </c>
      <c r="D118" s="206" t="s">
        <v>329</v>
      </c>
      <c r="E118" s="206" t="s">
        <v>785</v>
      </c>
      <c r="F118" s="206" t="s">
        <v>61</v>
      </c>
      <c r="G118" s="206" t="s">
        <v>61</v>
      </c>
      <c r="H118" s="206" t="s">
        <v>512</v>
      </c>
      <c r="I118" s="206" t="s">
        <v>97</v>
      </c>
      <c r="J118" s="217">
        <v>10776</v>
      </c>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row>
    <row r="119" spans="2:34" s="36" customFormat="1" ht="15">
      <c r="B119" s="206" t="str">
        <f>VLOOKUP(C119,Companies[],3,FALSE)</f>
        <v>8140.79.386 TAQA Offshore B.V
8140.79.532 TAQA Onshore B.V
8140.79.611 TAQA Piek Gas B.V
8172.88.247 TAQA International B.V</v>
      </c>
      <c r="C119" s="206" t="s">
        <v>401</v>
      </c>
      <c r="D119" s="206" t="s">
        <v>329</v>
      </c>
      <c r="E119" s="206" t="s">
        <v>785</v>
      </c>
      <c r="F119" s="206" t="s">
        <v>61</v>
      </c>
      <c r="G119" s="206" t="s">
        <v>61</v>
      </c>
      <c r="H119" s="206" t="s">
        <v>514</v>
      </c>
      <c r="I119" s="206" t="s">
        <v>97</v>
      </c>
      <c r="J119" s="217">
        <v>94290</v>
      </c>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row>
    <row r="120" spans="2:34" s="36" customFormat="1" ht="15">
      <c r="B120" s="206" t="str">
        <f>VLOOKUP(C120,Companies[],3,FALSE)</f>
        <v>8140.79.386 TAQA Offshore B.V
8140.79.532 TAQA Onshore B.V
8140.79.611 TAQA Piek Gas B.V
8172.88.247 TAQA International B.V</v>
      </c>
      <c r="C120" s="206" t="s">
        <v>401</v>
      </c>
      <c r="D120" s="206" t="s">
        <v>329</v>
      </c>
      <c r="E120" s="206" t="s">
        <v>785</v>
      </c>
      <c r="F120" s="206" t="s">
        <v>61</v>
      </c>
      <c r="G120" s="206" t="s">
        <v>61</v>
      </c>
      <c r="H120" s="206" t="s">
        <v>515</v>
      </c>
      <c r="I120" s="206" t="s">
        <v>97</v>
      </c>
      <c r="J120" s="217">
        <v>30532</v>
      </c>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row>
    <row r="121" spans="2:34" s="36" customFormat="1" ht="15">
      <c r="B121" s="206" t="str">
        <f>VLOOKUP(C121,Companies[],3,FALSE)</f>
        <v>8140.79.386 TAQA Offshore B.V
8140.79.532 TAQA Onshore B.V
8140.79.611 TAQA Piek Gas B.V
8172.88.247 TAQA International B.V</v>
      </c>
      <c r="C121" s="206" t="s">
        <v>401</v>
      </c>
      <c r="D121" s="206" t="s">
        <v>329</v>
      </c>
      <c r="E121" s="206" t="s">
        <v>785</v>
      </c>
      <c r="F121" s="206" t="s">
        <v>61</v>
      </c>
      <c r="G121" s="206" t="s">
        <v>61</v>
      </c>
      <c r="H121" s="206" t="s">
        <v>516</v>
      </c>
      <c r="I121" s="206" t="s">
        <v>97</v>
      </c>
      <c r="J121" s="217">
        <v>106862</v>
      </c>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row>
    <row r="122" spans="2:34" s="36" customFormat="1" ht="15">
      <c r="B122" s="206" t="str">
        <f>VLOOKUP(C122,Companies[],3,FALSE)</f>
        <v>8140.79.386 TAQA Offshore B.V
8140.79.532 TAQA Onshore B.V
8140.79.611 TAQA Piek Gas B.V
8172.88.247 TAQA International B.V</v>
      </c>
      <c r="C122" s="206" t="s">
        <v>401</v>
      </c>
      <c r="D122" s="206" t="s">
        <v>329</v>
      </c>
      <c r="E122" s="206" t="s">
        <v>785</v>
      </c>
      <c r="F122" s="206" t="s">
        <v>61</v>
      </c>
      <c r="G122" s="206" t="s">
        <v>61</v>
      </c>
      <c r="H122" s="206" t="s">
        <v>517</v>
      </c>
      <c r="I122" s="206" t="s">
        <v>97</v>
      </c>
      <c r="J122" s="217">
        <v>5388</v>
      </c>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row>
    <row r="123" spans="2:34" s="36" customFormat="1" ht="15">
      <c r="B123" s="206" t="str">
        <f>VLOOKUP(C123,Companies[],3,FALSE)</f>
        <v>8140.79.386 TAQA Offshore B.V
8140.79.532 TAQA Onshore B.V
8140.79.611 TAQA Piek Gas B.V
8172.88.247 TAQA International B.V</v>
      </c>
      <c r="C123" s="206" t="s">
        <v>401</v>
      </c>
      <c r="D123" s="206" t="s">
        <v>329</v>
      </c>
      <c r="E123" s="206" t="s">
        <v>785</v>
      </c>
      <c r="F123" s="206" t="s">
        <v>61</v>
      </c>
      <c r="G123" s="206" t="s">
        <v>61</v>
      </c>
      <c r="H123" s="206" t="s">
        <v>518</v>
      </c>
      <c r="I123" s="206" t="s">
        <v>97</v>
      </c>
      <c r="J123" s="217">
        <v>198458</v>
      </c>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row>
    <row r="124" spans="2:34" s="36" customFormat="1" ht="15">
      <c r="B124" s="206" t="str">
        <f>VLOOKUP(C124,Companies[],3,FALSE)</f>
        <v>8140.79.386 TAQA Offshore B.V
8140.79.532 TAQA Onshore B.V
8140.79.611 TAQA Piek Gas B.V
8172.88.247 TAQA International B.V</v>
      </c>
      <c r="C124" s="206" t="s">
        <v>401</v>
      </c>
      <c r="D124" s="206" t="s">
        <v>329</v>
      </c>
      <c r="E124" s="206" t="s">
        <v>785</v>
      </c>
      <c r="F124" s="206" t="s">
        <v>61</v>
      </c>
      <c r="G124" s="206" t="s">
        <v>61</v>
      </c>
      <c r="H124" s="206" t="s">
        <v>519</v>
      </c>
      <c r="I124" s="206" t="s">
        <v>97</v>
      </c>
      <c r="J124" s="217">
        <v>17062</v>
      </c>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row>
    <row r="125" spans="2:34" s="36" customFormat="1" ht="15">
      <c r="B125" s="206" t="str">
        <f>VLOOKUP(C125,Companies[],3,FALSE)</f>
        <v>0017.66.971 Total E&amp;P Nederland B.V
0050.44.601 Total Holdings Nederland B.V</v>
      </c>
      <c r="C125" s="206" t="s">
        <v>404</v>
      </c>
      <c r="D125" s="206" t="s">
        <v>329</v>
      </c>
      <c r="E125" s="206" t="s">
        <v>785</v>
      </c>
      <c r="F125" s="206" t="s">
        <v>61</v>
      </c>
      <c r="G125" s="206" t="s">
        <v>61</v>
      </c>
      <c r="H125" s="206" t="s">
        <v>520</v>
      </c>
      <c r="I125" s="206" t="s">
        <v>97</v>
      </c>
      <c r="J125" s="217">
        <v>26940</v>
      </c>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row>
    <row r="126" spans="2:34" s="36" customFormat="1" ht="15">
      <c r="B126" s="206" t="str">
        <f>VLOOKUP(C126,Companies[],3,FALSE)</f>
        <v>0017.66.971 Total E&amp;P Nederland B.V
0050.44.601 Total Holdings Nederland B.V</v>
      </c>
      <c r="C126" s="206" t="s">
        <v>404</v>
      </c>
      <c r="D126" s="206" t="s">
        <v>329</v>
      </c>
      <c r="E126" s="206" t="s">
        <v>785</v>
      </c>
      <c r="F126" s="206" t="s">
        <v>61</v>
      </c>
      <c r="G126" s="206" t="s">
        <v>61</v>
      </c>
      <c r="H126" s="206" t="s">
        <v>522</v>
      </c>
      <c r="I126" s="206" t="s">
        <v>97</v>
      </c>
      <c r="J126" s="217">
        <v>36818</v>
      </c>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row>
    <row r="127" spans="2:34" s="36" customFormat="1" ht="15">
      <c r="B127" s="206" t="str">
        <f>VLOOKUP(C127,Companies[],3,FALSE)</f>
        <v>0017.66.971 Total E&amp;P Nederland B.V
0050.44.601 Total Holdings Nederland B.V</v>
      </c>
      <c r="C127" s="206" t="s">
        <v>404</v>
      </c>
      <c r="D127" s="206" t="s">
        <v>329</v>
      </c>
      <c r="E127" s="206" t="s">
        <v>785</v>
      </c>
      <c r="F127" s="206" t="s">
        <v>61</v>
      </c>
      <c r="G127" s="206" t="s">
        <v>61</v>
      </c>
      <c r="H127" s="206" t="s">
        <v>523</v>
      </c>
      <c r="I127" s="206" t="s">
        <v>97</v>
      </c>
      <c r="J127" s="217">
        <v>6286</v>
      </c>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row>
    <row r="128" spans="2:34" s="36" customFormat="1" ht="15">
      <c r="B128" s="206" t="str">
        <f>VLOOKUP(C128,Companies[],3,FALSE)</f>
        <v>0017.66.971 Total E&amp;P Nederland B.V
0050.44.601 Total Holdings Nederland B.V</v>
      </c>
      <c r="C128" s="206" t="s">
        <v>404</v>
      </c>
      <c r="D128" s="206" t="s">
        <v>329</v>
      </c>
      <c r="E128" s="206" t="s">
        <v>785</v>
      </c>
      <c r="F128" s="206" t="s">
        <v>61</v>
      </c>
      <c r="G128" s="206" t="s">
        <v>61</v>
      </c>
      <c r="H128" s="206" t="s">
        <v>524</v>
      </c>
      <c r="I128" s="206" t="s">
        <v>97</v>
      </c>
      <c r="J128" s="217">
        <v>35022</v>
      </c>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row>
    <row r="129" spans="2:34" s="36" customFormat="1" ht="15">
      <c r="B129" s="206" t="str">
        <f>VLOOKUP(C129,Companies[],3,FALSE)</f>
        <v>0017.66.971 Total E&amp;P Nederland B.V
0050.44.601 Total Holdings Nederland B.V</v>
      </c>
      <c r="C129" s="206" t="s">
        <v>404</v>
      </c>
      <c r="D129" s="206" t="s">
        <v>329</v>
      </c>
      <c r="E129" s="206" t="s">
        <v>785</v>
      </c>
      <c r="F129" s="206" t="s">
        <v>61</v>
      </c>
      <c r="G129" s="206" t="s">
        <v>61</v>
      </c>
      <c r="H129" s="206" t="s">
        <v>525</v>
      </c>
      <c r="I129" s="206" t="s">
        <v>97</v>
      </c>
      <c r="J129" s="217">
        <v>46696</v>
      </c>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row>
    <row r="130" spans="2:34" s="36" customFormat="1" ht="15">
      <c r="B130" s="206" t="str">
        <f>VLOOKUP(C130,Companies[],3,FALSE)</f>
        <v>0017.66.971 Total E&amp;P Nederland B.V
0050.44.601 Total Holdings Nederland B.V</v>
      </c>
      <c r="C130" s="206" t="s">
        <v>404</v>
      </c>
      <c r="D130" s="206" t="s">
        <v>329</v>
      </c>
      <c r="E130" s="206" t="s">
        <v>785</v>
      </c>
      <c r="F130" s="206" t="s">
        <v>61</v>
      </c>
      <c r="G130" s="206" t="s">
        <v>61</v>
      </c>
      <c r="H130" s="206" t="s">
        <v>526</v>
      </c>
      <c r="I130" s="206" t="s">
        <v>97</v>
      </c>
      <c r="J130" s="217">
        <v>204744</v>
      </c>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row>
    <row r="131" spans="2:34" s="36" customFormat="1" ht="15">
      <c r="B131" s="206" t="str">
        <f>VLOOKUP(C131,Companies[],3,FALSE)</f>
        <v>0017.66.971 Total E&amp;P Nederland B.V
0050.44.601 Total Holdings Nederland B.V</v>
      </c>
      <c r="C131" s="206" t="s">
        <v>404</v>
      </c>
      <c r="D131" s="206" t="s">
        <v>329</v>
      </c>
      <c r="E131" s="206" t="s">
        <v>785</v>
      </c>
      <c r="F131" s="206" t="s">
        <v>61</v>
      </c>
      <c r="G131" s="206" t="s">
        <v>61</v>
      </c>
      <c r="H131" s="206" t="s">
        <v>527</v>
      </c>
      <c r="I131" s="206" t="s">
        <v>97</v>
      </c>
      <c r="J131" s="217">
        <v>371772</v>
      </c>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row>
    <row r="132" spans="2:34" s="36" customFormat="1" ht="15">
      <c r="B132" s="206" t="str">
        <f>VLOOKUP(C132,Companies[],3,FALSE)</f>
        <v>0017.66.971 Total E&amp;P Nederland B.V
0050.44.601 Total Holdings Nederland B.V</v>
      </c>
      <c r="C132" s="206" t="s">
        <v>404</v>
      </c>
      <c r="D132" s="206" t="s">
        <v>329</v>
      </c>
      <c r="E132" s="206" t="s">
        <v>785</v>
      </c>
      <c r="F132" s="206" t="s">
        <v>61</v>
      </c>
      <c r="G132" s="206" t="s">
        <v>61</v>
      </c>
      <c r="H132" s="206" t="s">
        <v>528</v>
      </c>
      <c r="I132" s="206" t="s">
        <v>97</v>
      </c>
      <c r="J132" s="217">
        <v>7184</v>
      </c>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row>
    <row r="133" spans="2:34" s="36" customFormat="1" ht="15">
      <c r="B133" s="206" t="str">
        <f>VLOOKUP(C133,Companies[],3,FALSE)</f>
        <v>0017.66.971 Total E&amp;P Nederland B.V
0050.44.601 Total Holdings Nederland B.V</v>
      </c>
      <c r="C133" s="206" t="s">
        <v>404</v>
      </c>
      <c r="D133" s="206" t="s">
        <v>329</v>
      </c>
      <c r="E133" s="206" t="s">
        <v>785</v>
      </c>
      <c r="F133" s="206" t="s">
        <v>61</v>
      </c>
      <c r="G133" s="206" t="s">
        <v>61</v>
      </c>
      <c r="H133" s="206" t="s">
        <v>529</v>
      </c>
      <c r="I133" s="206" t="s">
        <v>97</v>
      </c>
      <c r="J133" s="217">
        <v>26940</v>
      </c>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row>
    <row r="134" spans="2:34" s="36" customFormat="1" ht="15">
      <c r="B134" s="206" t="str">
        <f>VLOOKUP(C134,Companies[],3,FALSE)</f>
        <v>0017.66.971 Total E&amp;P Nederland B.V
0050.44.601 Total Holdings Nederland B.V</v>
      </c>
      <c r="C134" s="206" t="s">
        <v>404</v>
      </c>
      <c r="D134" s="206" t="s">
        <v>329</v>
      </c>
      <c r="E134" s="206" t="s">
        <v>785</v>
      </c>
      <c r="F134" s="206" t="s">
        <v>61</v>
      </c>
      <c r="G134" s="206" t="s">
        <v>61</v>
      </c>
      <c r="H134" s="206" t="s">
        <v>530</v>
      </c>
      <c r="I134" s="206" t="s">
        <v>97</v>
      </c>
      <c r="J134" s="217">
        <v>121230</v>
      </c>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row>
    <row r="135" spans="2:34" s="36" customFormat="1" ht="15">
      <c r="B135" s="206" t="str">
        <f>VLOOKUP(C135,Companies[],3,FALSE)</f>
        <v>0017.66.971 Total E&amp;P Nederland B.V
0050.44.601 Total Holdings Nederland B.V</v>
      </c>
      <c r="C135" s="206" t="s">
        <v>404</v>
      </c>
      <c r="D135" s="206" t="s">
        <v>329</v>
      </c>
      <c r="E135" s="206" t="s">
        <v>785</v>
      </c>
      <c r="F135" s="206" t="s">
        <v>61</v>
      </c>
      <c r="G135" s="206" t="s">
        <v>61</v>
      </c>
      <c r="H135" s="206" t="s">
        <v>531</v>
      </c>
      <c r="I135" s="206" t="s">
        <v>97</v>
      </c>
      <c r="J135" s="217">
        <v>6286</v>
      </c>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row>
    <row r="136" spans="2:34" s="36" customFormat="1" ht="15">
      <c r="B136" s="206" t="str">
        <f>VLOOKUP(C136,Companies[],3,FALSE)</f>
        <v>0017.66.971 Total E&amp;P Nederland B.V
0050.44.601 Total Holdings Nederland B.V</v>
      </c>
      <c r="C136" s="206" t="s">
        <v>404</v>
      </c>
      <c r="D136" s="206" t="s">
        <v>329</v>
      </c>
      <c r="E136" s="206" t="s">
        <v>785</v>
      </c>
      <c r="F136" s="206" t="s">
        <v>61</v>
      </c>
      <c r="G136" s="206" t="s">
        <v>61</v>
      </c>
      <c r="H136" s="206" t="s">
        <v>532</v>
      </c>
      <c r="I136" s="206" t="s">
        <v>97</v>
      </c>
      <c r="J136" s="217">
        <v>10776</v>
      </c>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row>
    <row r="137" spans="2:34" s="36" customFormat="1" ht="15">
      <c r="B137" s="206" t="str">
        <f>VLOOKUP(C137,Companies[],3,FALSE)</f>
        <v>0017.66.971 Total E&amp;P Nederland B.V
0050.44.601 Total Holdings Nederland B.V</v>
      </c>
      <c r="C137" s="206" t="s">
        <v>404</v>
      </c>
      <c r="D137" s="206" t="s">
        <v>329</v>
      </c>
      <c r="E137" s="206" t="s">
        <v>785</v>
      </c>
      <c r="F137" s="206" t="s">
        <v>61</v>
      </c>
      <c r="G137" s="206" t="s">
        <v>61</v>
      </c>
      <c r="H137" s="206" t="s">
        <v>533</v>
      </c>
      <c r="I137" s="206" t="s">
        <v>97</v>
      </c>
      <c r="J137" s="217">
        <v>125720</v>
      </c>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row>
    <row r="138" spans="2:34" s="36" customFormat="1" ht="15">
      <c r="B138" s="206" t="str">
        <f>VLOOKUP(C138,Companies[],3,FALSE)</f>
        <v>0017.66.971 Total E&amp;P Nederland B.V
0050.44.601 Total Holdings Nederland B.V</v>
      </c>
      <c r="C138" s="206" t="s">
        <v>404</v>
      </c>
      <c r="D138" s="206" t="s">
        <v>329</v>
      </c>
      <c r="E138" s="206" t="s">
        <v>785</v>
      </c>
      <c r="F138" s="206" t="s">
        <v>61</v>
      </c>
      <c r="G138" s="206" t="s">
        <v>61</v>
      </c>
      <c r="H138" s="206" t="s">
        <v>534</v>
      </c>
      <c r="I138" s="206" t="s">
        <v>97</v>
      </c>
      <c r="J138" s="217">
        <v>187682</v>
      </c>
      <c r="K138" s="206"/>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row>
    <row r="139" spans="2:34" s="36" customFormat="1" ht="15">
      <c r="B139" s="206" t="str">
        <f>VLOOKUP(C139,Companies[],3,FALSE)</f>
        <v>0017.66.971 Total E&amp;P Nederland B.V
0050.44.601 Total Holdings Nederland B.V</v>
      </c>
      <c r="C139" s="206" t="s">
        <v>404</v>
      </c>
      <c r="D139" s="206" t="s">
        <v>329</v>
      </c>
      <c r="E139" s="206" t="s">
        <v>785</v>
      </c>
      <c r="F139" s="206" t="s">
        <v>61</v>
      </c>
      <c r="G139" s="206" t="s">
        <v>61</v>
      </c>
      <c r="H139" s="206" t="s">
        <v>535</v>
      </c>
      <c r="I139" s="206" t="s">
        <v>97</v>
      </c>
      <c r="J139" s="217">
        <v>15266</v>
      </c>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row>
    <row r="140" spans="2:34" s="36" customFormat="1" ht="15">
      <c r="B140" s="206" t="str">
        <f>VLOOKUP(C140,Companies[],3,FALSE)</f>
        <v>8129.27.254 Vermilion Energy Netherlands B.V
8211.58.958 Vermilion Netherlands Cooperatieve UA</v>
      </c>
      <c r="C140" s="206" t="s">
        <v>407</v>
      </c>
      <c r="D140" s="206" t="s">
        <v>329</v>
      </c>
      <c r="E140" s="206" t="s">
        <v>785</v>
      </c>
      <c r="F140" s="206" t="s">
        <v>61</v>
      </c>
      <c r="G140" s="206" t="s">
        <v>61</v>
      </c>
      <c r="H140" s="206" t="s">
        <v>536</v>
      </c>
      <c r="I140" s="206" t="s">
        <v>97</v>
      </c>
      <c r="J140" s="217">
        <v>563944</v>
      </c>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row>
    <row r="141" spans="2:34" s="36" customFormat="1" ht="15">
      <c r="B141" s="206" t="str">
        <f>VLOOKUP(C141,Companies[],3,FALSE)</f>
        <v>8129.27.254 Vermilion Energy Netherlands B.V
8211.58.958 Vermilion Netherlands Cooperatieve UA</v>
      </c>
      <c r="C141" s="206" t="s">
        <v>407</v>
      </c>
      <c r="D141" s="206" t="s">
        <v>329</v>
      </c>
      <c r="E141" s="206" t="s">
        <v>785</v>
      </c>
      <c r="F141" s="206" t="s">
        <v>61</v>
      </c>
      <c r="G141" s="206" t="s">
        <v>61</v>
      </c>
      <c r="H141" s="206" t="s">
        <v>538</v>
      </c>
      <c r="I141" s="206" t="s">
        <v>97</v>
      </c>
      <c r="J141" s="217">
        <v>246950</v>
      </c>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row>
    <row r="142" spans="2:34" s="36" customFormat="1" ht="15">
      <c r="B142" s="206" t="str">
        <f>VLOOKUP(C142,Companies[],3,FALSE)</f>
        <v>8129.27.254 Vermilion Energy Netherlands B.V
8211.58.958 Vermilion Netherlands Cooperatieve UA</v>
      </c>
      <c r="C142" s="206" t="s">
        <v>407</v>
      </c>
      <c r="D142" s="206" t="s">
        <v>329</v>
      </c>
      <c r="E142" s="206" t="s">
        <v>785</v>
      </c>
      <c r="F142" s="206" t="s">
        <v>61</v>
      </c>
      <c r="G142" s="206" t="s">
        <v>61</v>
      </c>
      <c r="H142" s="206" t="s">
        <v>539</v>
      </c>
      <c r="I142" s="206" t="s">
        <v>97</v>
      </c>
      <c r="J142" s="217">
        <v>61064</v>
      </c>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row>
    <row r="143" spans="2:34" s="36" customFormat="1" ht="15">
      <c r="B143" s="206" t="str">
        <f>VLOOKUP(C143,Companies[],3,FALSE)</f>
        <v>8129.27.254 Vermilion Energy Netherlands B.V
8211.58.958 Vermilion Netherlands Cooperatieve UA</v>
      </c>
      <c r="C143" s="206" t="s">
        <v>407</v>
      </c>
      <c r="D143" s="206" t="s">
        <v>329</v>
      </c>
      <c r="E143" s="206" t="s">
        <v>785</v>
      </c>
      <c r="F143" s="206" t="s">
        <v>61</v>
      </c>
      <c r="G143" s="206" t="s">
        <v>61</v>
      </c>
      <c r="H143" s="206" t="s">
        <v>540</v>
      </c>
      <c r="I143" s="206" t="s">
        <v>97</v>
      </c>
      <c r="J143" s="217">
        <v>88004</v>
      </c>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row>
    <row r="144" spans="2:34" s="36" customFormat="1" ht="15">
      <c r="B144" s="206" t="str">
        <f>VLOOKUP(C144,Companies[],3,FALSE)</f>
        <v>8129.27.254 Vermilion Energy Netherlands B.V
8211.58.958 Vermilion Netherlands Cooperatieve UA</v>
      </c>
      <c r="C144" s="206" t="s">
        <v>407</v>
      </c>
      <c r="D144" s="206" t="s">
        <v>329</v>
      </c>
      <c r="E144" s="206" t="s">
        <v>785</v>
      </c>
      <c r="F144" s="206" t="s">
        <v>61</v>
      </c>
      <c r="G144" s="206" t="s">
        <v>61</v>
      </c>
      <c r="H144" s="206" t="s">
        <v>541</v>
      </c>
      <c r="I144" s="206" t="s">
        <v>97</v>
      </c>
      <c r="J144" s="217">
        <v>88004</v>
      </c>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row>
    <row r="145" spans="2:34" s="36" customFormat="1" ht="15">
      <c r="B145" s="206" t="str">
        <f>VLOOKUP(C145,Companies[],3,FALSE)</f>
        <v>8129.27.254 Vermilion Energy Netherlands B.V
8211.58.958 Vermilion Netherlands Cooperatieve UA</v>
      </c>
      <c r="C145" s="206" t="s">
        <v>407</v>
      </c>
      <c r="D145" s="206" t="s">
        <v>329</v>
      </c>
      <c r="E145" s="206" t="s">
        <v>785</v>
      </c>
      <c r="F145" s="206" t="s">
        <v>61</v>
      </c>
      <c r="G145" s="206" t="s">
        <v>61</v>
      </c>
      <c r="H145" s="206" t="s">
        <v>542</v>
      </c>
      <c r="I145" s="206" t="s">
        <v>97</v>
      </c>
      <c r="J145" s="217">
        <v>5388</v>
      </c>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row>
    <row r="146" spans="2:34" s="36" customFormat="1" ht="15">
      <c r="B146" s="206" t="str">
        <f>VLOOKUP(C146,Companies[],3,FALSE)</f>
        <v>8129.27.254 Vermilion Energy Netherlands B.V
8211.58.958 Vermilion Netherlands Cooperatieve UA</v>
      </c>
      <c r="C146" s="206" t="s">
        <v>407</v>
      </c>
      <c r="D146" s="206" t="s">
        <v>329</v>
      </c>
      <c r="E146" s="206" t="s">
        <v>785</v>
      </c>
      <c r="F146" s="206" t="s">
        <v>61</v>
      </c>
      <c r="G146" s="206" t="s">
        <v>61</v>
      </c>
      <c r="H146" s="206" t="s">
        <v>543</v>
      </c>
      <c r="I146" s="206" t="s">
        <v>97</v>
      </c>
      <c r="J146" s="217">
        <v>6286</v>
      </c>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row>
    <row r="147" spans="2:34" s="36" customFormat="1" ht="15">
      <c r="B147" s="206" t="str">
        <f>VLOOKUP(C147,Companies[],3,FALSE)</f>
        <v>8129.27.254 Vermilion Energy Netherlands B.V
8211.58.958 Vermilion Netherlands Cooperatieve UA</v>
      </c>
      <c r="C147" s="206" t="s">
        <v>407</v>
      </c>
      <c r="D147" s="206" t="s">
        <v>329</v>
      </c>
      <c r="E147" s="206" t="s">
        <v>785</v>
      </c>
      <c r="F147" s="206" t="s">
        <v>61</v>
      </c>
      <c r="G147" s="206" t="s">
        <v>61</v>
      </c>
      <c r="H147" s="206" t="s">
        <v>544</v>
      </c>
      <c r="I147" s="206" t="s">
        <v>97</v>
      </c>
      <c r="J147" s="217">
        <v>898</v>
      </c>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row>
    <row r="148" spans="2:34" s="36" customFormat="1" ht="15">
      <c r="B148" s="206" t="str">
        <f>VLOOKUP(C148,Companies[],3,FALSE)</f>
        <v>8129.27.254 Vermilion Energy Netherlands B.V
8211.58.958 Vermilion Netherlands Cooperatieve UA</v>
      </c>
      <c r="C148" s="206" t="s">
        <v>407</v>
      </c>
      <c r="D148" s="206" t="s">
        <v>329</v>
      </c>
      <c r="E148" s="206" t="s">
        <v>785</v>
      </c>
      <c r="F148" s="206" t="s">
        <v>61</v>
      </c>
      <c r="G148" s="206" t="s">
        <v>61</v>
      </c>
      <c r="H148" s="206" t="s">
        <v>545</v>
      </c>
      <c r="I148" s="206" t="s">
        <v>97</v>
      </c>
      <c r="J148" s="217">
        <v>6286</v>
      </c>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row>
    <row r="149" spans="2:34" s="36" customFormat="1" ht="15">
      <c r="B149" s="206" t="str">
        <f>VLOOKUP(C149,Companies[],3,FALSE)</f>
        <v>8129.27.254 Vermilion Energy Netherlands B.V
8211.58.958 Vermilion Netherlands Cooperatieve UA</v>
      </c>
      <c r="C149" s="206" t="s">
        <v>407</v>
      </c>
      <c r="D149" s="206" t="s">
        <v>329</v>
      </c>
      <c r="E149" s="206" t="s">
        <v>785</v>
      </c>
      <c r="F149" s="206" t="s">
        <v>61</v>
      </c>
      <c r="G149" s="206" t="s">
        <v>61</v>
      </c>
      <c r="H149" s="206" t="s">
        <v>546</v>
      </c>
      <c r="I149" s="206" t="s">
        <v>97</v>
      </c>
      <c r="J149" s="217">
        <v>22450</v>
      </c>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row>
    <row r="150" spans="2:34" s="36" customFormat="1" ht="15">
      <c r="B150" s="206" t="str">
        <f>VLOOKUP(C150,Companies[],3,FALSE)</f>
        <v>8129.27.254 Vermilion Energy Netherlands B.V
8211.58.958 Vermilion Netherlands Cooperatieve UA</v>
      </c>
      <c r="C150" s="206" t="s">
        <v>407</v>
      </c>
      <c r="D150" s="206" t="s">
        <v>329</v>
      </c>
      <c r="E150" s="206" t="s">
        <v>785</v>
      </c>
      <c r="F150" s="206" t="s">
        <v>61</v>
      </c>
      <c r="G150" s="206" t="s">
        <v>61</v>
      </c>
      <c r="H150" s="206" t="s">
        <v>547</v>
      </c>
      <c r="I150" s="206" t="s">
        <v>97</v>
      </c>
      <c r="J150" s="217">
        <v>325076</v>
      </c>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row>
    <row r="151" spans="2:34" s="36" customFormat="1" ht="15">
      <c r="B151" s="206" t="str">
        <f>VLOOKUP(C151,Companies[],3,FALSE)</f>
        <v>8129.27.254 Vermilion Energy Netherlands B.V
8211.58.958 Vermilion Netherlands Cooperatieve UA</v>
      </c>
      <c r="C151" s="206" t="s">
        <v>407</v>
      </c>
      <c r="D151" s="206" t="s">
        <v>329</v>
      </c>
      <c r="E151" s="206" t="s">
        <v>785</v>
      </c>
      <c r="F151" s="206" t="s">
        <v>61</v>
      </c>
      <c r="G151" s="206" t="s">
        <v>61</v>
      </c>
      <c r="H151" s="206" t="s">
        <v>548</v>
      </c>
      <c r="I151" s="206" t="s">
        <v>97</v>
      </c>
      <c r="J151" s="217">
        <v>31430</v>
      </c>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row>
    <row r="152" spans="2:34" s="36" customFormat="1" ht="15">
      <c r="B152" s="206" t="str">
        <f>VLOOKUP(C152,Companies[],3,FALSE)</f>
        <v>8129.27.254 Vermilion Energy Netherlands B.V
8211.58.958 Vermilion Netherlands Cooperatieve UA</v>
      </c>
      <c r="C152" s="206" t="s">
        <v>407</v>
      </c>
      <c r="D152" s="206" t="s">
        <v>329</v>
      </c>
      <c r="E152" s="206" t="s">
        <v>785</v>
      </c>
      <c r="F152" s="206" t="s">
        <v>61</v>
      </c>
      <c r="G152" s="206" t="s">
        <v>61</v>
      </c>
      <c r="H152" s="206" t="s">
        <v>549</v>
      </c>
      <c r="I152" s="206" t="s">
        <v>97</v>
      </c>
      <c r="J152" s="217">
        <v>54778</v>
      </c>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row>
    <row r="153" spans="2:34" s="36" customFormat="1" ht="15">
      <c r="B153" s="206" t="str">
        <f>VLOOKUP(C153,Companies[],3,FALSE)</f>
        <v>8129.27.254 Vermilion Energy Netherlands B.V
8211.58.958 Vermilion Netherlands Cooperatieve UA</v>
      </c>
      <c r="C153" s="206" t="s">
        <v>407</v>
      </c>
      <c r="D153" s="206" t="s">
        <v>329</v>
      </c>
      <c r="E153" s="206" t="s">
        <v>785</v>
      </c>
      <c r="F153" s="206" t="s">
        <v>61</v>
      </c>
      <c r="G153" s="206" t="s">
        <v>61</v>
      </c>
      <c r="H153" s="206" t="s">
        <v>550</v>
      </c>
      <c r="I153" s="206" t="s">
        <v>97</v>
      </c>
      <c r="J153" s="217">
        <v>126618</v>
      </c>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row>
    <row r="154" spans="2:34" s="36" customFormat="1" ht="15">
      <c r="B154" s="206" t="str">
        <f>VLOOKUP(C154,Companies[],3,FALSE)</f>
        <v>8129.27.254 Vermilion Energy Netherlands B.V
8211.58.958 Vermilion Netherlands Cooperatieve UA</v>
      </c>
      <c r="C154" s="206" t="s">
        <v>407</v>
      </c>
      <c r="D154" s="206" t="s">
        <v>329</v>
      </c>
      <c r="E154" s="206" t="s">
        <v>785</v>
      </c>
      <c r="F154" s="206" t="s">
        <v>61</v>
      </c>
      <c r="G154" s="206" t="s">
        <v>61</v>
      </c>
      <c r="H154" s="206" t="s">
        <v>551</v>
      </c>
      <c r="I154" s="206" t="s">
        <v>97</v>
      </c>
      <c r="J154" s="217">
        <v>224500</v>
      </c>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row>
    <row r="155" spans="2:34" s="36" customFormat="1" ht="15">
      <c r="B155" s="206" t="str">
        <f>VLOOKUP(C155,Companies[],3,FALSE)</f>
        <v>8129.27.254 Vermilion Energy Netherlands B.V
8211.58.958 Vermilion Netherlands Cooperatieve UA</v>
      </c>
      <c r="C155" s="206" t="s">
        <v>407</v>
      </c>
      <c r="D155" s="206" t="s">
        <v>329</v>
      </c>
      <c r="E155" s="206" t="s">
        <v>785</v>
      </c>
      <c r="F155" s="206" t="s">
        <v>61</v>
      </c>
      <c r="G155" s="206" t="s">
        <v>61</v>
      </c>
      <c r="H155" s="206" t="s">
        <v>552</v>
      </c>
      <c r="I155" s="206" t="s">
        <v>97</v>
      </c>
      <c r="J155" s="217">
        <v>90698</v>
      </c>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row>
    <row r="156" spans="2:34" s="36" customFormat="1" ht="15">
      <c r="B156" s="206" t="str">
        <f>VLOOKUP(C156,Companies[],3,FALSE)</f>
        <v>8129.27.254 Vermilion Energy Netherlands B.V
8211.58.958 Vermilion Netherlands Cooperatieve UA</v>
      </c>
      <c r="C156" s="206" t="s">
        <v>407</v>
      </c>
      <c r="D156" s="206" t="s">
        <v>329</v>
      </c>
      <c r="E156" s="206" t="s">
        <v>785</v>
      </c>
      <c r="F156" s="206" t="s">
        <v>61</v>
      </c>
      <c r="G156" s="206" t="s">
        <v>61</v>
      </c>
      <c r="H156" s="206" t="s">
        <v>553</v>
      </c>
      <c r="I156" s="206" t="s">
        <v>97</v>
      </c>
      <c r="J156" s="217">
        <v>16164</v>
      </c>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row>
    <row r="157" spans="2:34" s="36" customFormat="1" ht="15">
      <c r="B157" s="206" t="str">
        <f>VLOOKUP(C157,Companies[],3,FALSE)</f>
        <v>8129.27.254 Vermilion Energy Netherlands B.V
8211.58.958 Vermilion Netherlands Cooperatieve UA</v>
      </c>
      <c r="C157" s="206" t="s">
        <v>407</v>
      </c>
      <c r="D157" s="206" t="s">
        <v>329</v>
      </c>
      <c r="E157" s="206" t="s">
        <v>785</v>
      </c>
      <c r="F157" s="206" t="s">
        <v>61</v>
      </c>
      <c r="G157" s="206" t="s">
        <v>61</v>
      </c>
      <c r="H157" s="206" t="s">
        <v>554</v>
      </c>
      <c r="I157" s="206" t="s">
        <v>97</v>
      </c>
      <c r="J157" s="217">
        <v>93392</v>
      </c>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row>
    <row r="158" spans="2:34" s="36" customFormat="1" ht="15">
      <c r="B158" s="206" t="str">
        <f>VLOOKUP(C158,Companies[],3,FALSE)</f>
        <v>0056.14.260</v>
      </c>
      <c r="C158" s="206" t="s">
        <v>410</v>
      </c>
      <c r="D158" s="206" t="s">
        <v>329</v>
      </c>
      <c r="E158" s="206" t="s">
        <v>785</v>
      </c>
      <c r="F158" s="206" t="s">
        <v>61</v>
      </c>
      <c r="G158" s="206" t="s">
        <v>61</v>
      </c>
      <c r="H158" s="206" t="s">
        <v>555</v>
      </c>
      <c r="I158" s="206" t="s">
        <v>97</v>
      </c>
      <c r="J158" s="217">
        <v>192172</v>
      </c>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row>
    <row r="159" spans="2:34" s="36" customFormat="1" ht="15">
      <c r="B159" s="206" t="str">
        <f>VLOOKUP(C159,Companies[],3,FALSE)</f>
        <v>0056.14.260</v>
      </c>
      <c r="C159" s="206" t="s">
        <v>410</v>
      </c>
      <c r="D159" s="206" t="s">
        <v>329</v>
      </c>
      <c r="E159" s="206" t="s">
        <v>785</v>
      </c>
      <c r="F159" s="206" t="s">
        <v>61</v>
      </c>
      <c r="G159" s="206" t="s">
        <v>61</v>
      </c>
      <c r="H159" s="206" t="s">
        <v>557</v>
      </c>
      <c r="I159" s="206" t="s">
        <v>97</v>
      </c>
      <c r="J159" s="217">
        <v>36818</v>
      </c>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row>
    <row r="160" spans="2:34" s="36" customFormat="1" ht="15">
      <c r="B160" s="206" t="str">
        <f>VLOOKUP(C160,Companies[],3,FALSE)</f>
        <v>0056.14.260</v>
      </c>
      <c r="C160" s="206" t="s">
        <v>410</v>
      </c>
      <c r="D160" s="206" t="s">
        <v>329</v>
      </c>
      <c r="E160" s="206" t="s">
        <v>785</v>
      </c>
      <c r="F160" s="206" t="s">
        <v>61</v>
      </c>
      <c r="G160" s="206" t="s">
        <v>61</v>
      </c>
      <c r="H160" s="206" t="s">
        <v>558</v>
      </c>
      <c r="I160" s="206" t="s">
        <v>97</v>
      </c>
      <c r="J160" s="217">
        <v>898</v>
      </c>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row>
    <row r="161" spans="2:34" s="36" customFormat="1" ht="15">
      <c r="B161" s="206" t="str">
        <f>VLOOKUP(C161,Companies[],3,FALSE)</f>
        <v>0056.14.260</v>
      </c>
      <c r="C161" s="206" t="s">
        <v>410</v>
      </c>
      <c r="D161" s="206" t="s">
        <v>329</v>
      </c>
      <c r="E161" s="206" t="s">
        <v>785</v>
      </c>
      <c r="F161" s="206" t="s">
        <v>61</v>
      </c>
      <c r="G161" s="206" t="s">
        <v>61</v>
      </c>
      <c r="H161" s="206" t="s">
        <v>559</v>
      </c>
      <c r="I161" s="206" t="s">
        <v>97</v>
      </c>
      <c r="J161" s="217">
        <v>240199</v>
      </c>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row>
    <row r="162" spans="2:34" s="36" customFormat="1" ht="15">
      <c r="B162" s="206" t="str">
        <f>VLOOKUP(C162,Companies[],3,FALSE)</f>
        <v>0056.14.260</v>
      </c>
      <c r="C162" s="206" t="s">
        <v>410</v>
      </c>
      <c r="D162" s="206" t="s">
        <v>329</v>
      </c>
      <c r="E162" s="206" t="s">
        <v>785</v>
      </c>
      <c r="F162" s="206" t="s">
        <v>61</v>
      </c>
      <c r="G162" s="206" t="s">
        <v>61</v>
      </c>
      <c r="H162" s="206" t="s">
        <v>560</v>
      </c>
      <c r="I162" s="206" t="s">
        <v>97</v>
      </c>
      <c r="J162" s="217">
        <v>35940</v>
      </c>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row>
    <row r="163" spans="2:34" s="36" customFormat="1" ht="15">
      <c r="B163" s="206" t="str">
        <f>VLOOKUP(C163,Companies[],3,FALSE)</f>
        <v>0056.14.260</v>
      </c>
      <c r="C163" s="206" t="s">
        <v>410</v>
      </c>
      <c r="D163" s="206" t="s">
        <v>329</v>
      </c>
      <c r="E163" s="206" t="s">
        <v>785</v>
      </c>
      <c r="F163" s="206" t="s">
        <v>61</v>
      </c>
      <c r="G163" s="206" t="s">
        <v>61</v>
      </c>
      <c r="H163" s="206" t="s">
        <v>561</v>
      </c>
      <c r="I163" s="206" t="s">
        <v>97</v>
      </c>
      <c r="J163" s="217">
        <v>16164</v>
      </c>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row>
    <row r="164" spans="2:34" s="36" customFormat="1" ht="15">
      <c r="B164" s="206" t="str">
        <f>VLOOKUP(C164,Companies[],3,FALSE)</f>
        <v>0056.14.260</v>
      </c>
      <c r="C164" s="206" t="s">
        <v>410</v>
      </c>
      <c r="D164" s="206" t="s">
        <v>329</v>
      </c>
      <c r="E164" s="206" t="s">
        <v>785</v>
      </c>
      <c r="F164" s="206" t="s">
        <v>61</v>
      </c>
      <c r="G164" s="206" t="s">
        <v>61</v>
      </c>
      <c r="H164" s="206" t="s">
        <v>562</v>
      </c>
      <c r="I164" s="206" t="s">
        <v>97</v>
      </c>
      <c r="J164" s="217">
        <v>27838</v>
      </c>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row>
    <row r="165" spans="2:34" s="36" customFormat="1" ht="15">
      <c r="B165" s="206" t="str">
        <f>VLOOKUP(C165,Companies[],3,FALSE)</f>
        <v>0056.14.260</v>
      </c>
      <c r="C165" s="206" t="s">
        <v>410</v>
      </c>
      <c r="D165" s="206" t="s">
        <v>329</v>
      </c>
      <c r="E165" s="206" t="s">
        <v>785</v>
      </c>
      <c r="F165" s="206" t="s">
        <v>61</v>
      </c>
      <c r="G165" s="206" t="s">
        <v>61</v>
      </c>
      <c r="H165" s="206" t="s">
        <v>563</v>
      </c>
      <c r="I165" s="206" t="s">
        <v>97</v>
      </c>
      <c r="J165" s="217">
        <v>139190</v>
      </c>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row>
    <row r="166" spans="2:34" s="36" customFormat="1" ht="15">
      <c r="B166" s="206" t="str">
        <f>VLOOKUP(C166,Companies[],3,FALSE)</f>
        <v>0056.14.260</v>
      </c>
      <c r="C166" s="206" t="s">
        <v>410</v>
      </c>
      <c r="D166" s="206" t="s">
        <v>329</v>
      </c>
      <c r="E166" s="206" t="s">
        <v>785</v>
      </c>
      <c r="F166" s="206" t="s">
        <v>61</v>
      </c>
      <c r="G166" s="206" t="s">
        <v>61</v>
      </c>
      <c r="H166" s="206" t="s">
        <v>564</v>
      </c>
      <c r="I166" s="206" t="s">
        <v>97</v>
      </c>
      <c r="J166" s="217">
        <v>213724</v>
      </c>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row>
    <row r="167" spans="2:34" s="36" customFormat="1" ht="15">
      <c r="B167" s="206" t="str">
        <f>VLOOKUP(C167,Companies[],3,FALSE)</f>
        <v>0056.14.260</v>
      </c>
      <c r="C167" s="206" t="s">
        <v>410</v>
      </c>
      <c r="D167" s="206" t="s">
        <v>329</v>
      </c>
      <c r="E167" s="206" t="s">
        <v>785</v>
      </c>
      <c r="F167" s="206" t="s">
        <v>61</v>
      </c>
      <c r="G167" s="206" t="s">
        <v>61</v>
      </c>
      <c r="H167" s="206" t="s">
        <v>565</v>
      </c>
      <c r="I167" s="206" t="s">
        <v>97</v>
      </c>
      <c r="J167" s="217">
        <v>212826</v>
      </c>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row>
    <row r="168" spans="2:34" s="36" customFormat="1" ht="15">
      <c r="B168" s="206" t="str">
        <f>VLOOKUP(C168,Companies[],3,FALSE)</f>
        <v>0056.14.260</v>
      </c>
      <c r="C168" s="206" t="s">
        <v>410</v>
      </c>
      <c r="D168" s="206" t="s">
        <v>329</v>
      </c>
      <c r="E168" s="206" t="s">
        <v>785</v>
      </c>
      <c r="F168" s="206" t="s">
        <v>61</v>
      </c>
      <c r="G168" s="206" t="s">
        <v>61</v>
      </c>
      <c r="H168" s="206" t="s">
        <v>566</v>
      </c>
      <c r="I168" s="206" t="s">
        <v>97</v>
      </c>
      <c r="J168" s="217">
        <v>7184</v>
      </c>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row>
    <row r="169" spans="2:34" s="36" customFormat="1" ht="15">
      <c r="B169" s="206" t="str">
        <f>VLOOKUP(C169,Companies[],3,FALSE)</f>
        <v>0056.14.260</v>
      </c>
      <c r="C169" s="206" t="s">
        <v>410</v>
      </c>
      <c r="D169" s="206" t="s">
        <v>329</v>
      </c>
      <c r="E169" s="206" t="s">
        <v>785</v>
      </c>
      <c r="F169" s="206" t="s">
        <v>61</v>
      </c>
      <c r="G169" s="206" t="s">
        <v>61</v>
      </c>
      <c r="H169" s="206" t="s">
        <v>567</v>
      </c>
      <c r="I169" s="206" t="s">
        <v>97</v>
      </c>
      <c r="J169" s="217">
        <v>298136</v>
      </c>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row>
    <row r="170" spans="2:34" s="36" customFormat="1" ht="15">
      <c r="B170" s="206" t="str">
        <f>VLOOKUP(C170,Companies[],3,FALSE)</f>
        <v>0056.14.260</v>
      </c>
      <c r="C170" s="206" t="s">
        <v>410</v>
      </c>
      <c r="D170" s="206" t="s">
        <v>329</v>
      </c>
      <c r="E170" s="206" t="s">
        <v>785</v>
      </c>
      <c r="F170" s="206" t="s">
        <v>61</v>
      </c>
      <c r="G170" s="206" t="s">
        <v>61</v>
      </c>
      <c r="H170" s="206" t="s">
        <v>568</v>
      </c>
      <c r="I170" s="206" t="s">
        <v>97</v>
      </c>
      <c r="J170" s="217">
        <v>53880</v>
      </c>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row>
    <row r="171" spans="2:34" s="36" customFormat="1" ht="15">
      <c r="B171" s="206" t="str">
        <f>VLOOKUP(C171,Companies[],3,FALSE)</f>
        <v>0056.14.260</v>
      </c>
      <c r="C171" s="206" t="s">
        <v>410</v>
      </c>
      <c r="D171" s="206" t="s">
        <v>329</v>
      </c>
      <c r="E171" s="206" t="s">
        <v>785</v>
      </c>
      <c r="F171" s="206" t="s">
        <v>61</v>
      </c>
      <c r="G171" s="206" t="s">
        <v>61</v>
      </c>
      <c r="H171" s="206" t="s">
        <v>569</v>
      </c>
      <c r="I171" s="206" t="s">
        <v>97</v>
      </c>
      <c r="J171" s="217">
        <v>39512</v>
      </c>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row>
    <row r="172" spans="2:34" s="36" customFormat="1" ht="15">
      <c r="B172" s="206" t="str">
        <f>VLOOKUP(C172,Companies[],3,FALSE)</f>
        <v>0056.14.260</v>
      </c>
      <c r="C172" s="206" t="s">
        <v>410</v>
      </c>
      <c r="D172" s="206" t="s">
        <v>329</v>
      </c>
      <c r="E172" s="206" t="s">
        <v>785</v>
      </c>
      <c r="F172" s="206" t="s">
        <v>61</v>
      </c>
      <c r="G172" s="206" t="s">
        <v>61</v>
      </c>
      <c r="H172" s="206" t="s">
        <v>570</v>
      </c>
      <c r="I172" s="206" t="s">
        <v>97</v>
      </c>
      <c r="J172" s="217">
        <v>61962</v>
      </c>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row>
    <row r="173" spans="2:34" s="36" customFormat="1" ht="15">
      <c r="B173" s="206" t="str">
        <f>VLOOKUP(C173,Companies[],3,FALSE)</f>
        <v>0056.14.260</v>
      </c>
      <c r="C173" s="206" t="s">
        <v>410</v>
      </c>
      <c r="D173" s="206" t="s">
        <v>329</v>
      </c>
      <c r="E173" s="206" t="s">
        <v>785</v>
      </c>
      <c r="F173" s="206" t="s">
        <v>61</v>
      </c>
      <c r="G173" s="206" t="s">
        <v>61</v>
      </c>
      <c r="H173" s="206" t="s">
        <v>571</v>
      </c>
      <c r="I173" s="206" t="s">
        <v>97</v>
      </c>
      <c r="J173" s="217">
        <v>3592</v>
      </c>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row>
    <row r="174" spans="2:34" s="36" customFormat="1" ht="15">
      <c r="B174" s="206" t="str">
        <f>VLOOKUP(C174,Companies[],3,FALSE)</f>
        <v>0056.14.260</v>
      </c>
      <c r="C174" s="206" t="s">
        <v>410</v>
      </c>
      <c r="D174" s="206" t="s">
        <v>329</v>
      </c>
      <c r="E174" s="206" t="s">
        <v>785</v>
      </c>
      <c r="F174" s="206" t="s">
        <v>61</v>
      </c>
      <c r="G174" s="206" t="s">
        <v>61</v>
      </c>
      <c r="H174" s="206" t="s">
        <v>572</v>
      </c>
      <c r="I174" s="206" t="s">
        <v>97</v>
      </c>
      <c r="J174" s="217">
        <v>18858</v>
      </c>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row>
    <row r="175" spans="2:34" s="36" customFormat="1" ht="15">
      <c r="B175" s="206" t="str">
        <f>VLOOKUP(C175,Companies[],3,FALSE)</f>
        <v>0056.14.260</v>
      </c>
      <c r="C175" s="206" t="s">
        <v>410</v>
      </c>
      <c r="D175" s="206" t="s">
        <v>329</v>
      </c>
      <c r="E175" s="206" t="s">
        <v>785</v>
      </c>
      <c r="F175" s="206" t="s">
        <v>61</v>
      </c>
      <c r="G175" s="206" t="s">
        <v>61</v>
      </c>
      <c r="H175" s="206" t="s">
        <v>573</v>
      </c>
      <c r="I175" s="206" t="s">
        <v>97</v>
      </c>
      <c r="J175" s="217">
        <v>346628</v>
      </c>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row>
    <row r="176" spans="2:34" s="36" customFormat="1" ht="15">
      <c r="B176" s="206" t="str">
        <f>VLOOKUP(C176,Companies[],3,FALSE)</f>
        <v>0056.14.260</v>
      </c>
      <c r="C176" s="206" t="s">
        <v>410</v>
      </c>
      <c r="D176" s="206" t="s">
        <v>329</v>
      </c>
      <c r="E176" s="206" t="s">
        <v>785</v>
      </c>
      <c r="F176" s="206" t="s">
        <v>61</v>
      </c>
      <c r="G176" s="206" t="s">
        <v>61</v>
      </c>
      <c r="H176" s="206" t="s">
        <v>574</v>
      </c>
      <c r="I176" s="206" t="s">
        <v>97</v>
      </c>
      <c r="J176" s="217">
        <v>8082</v>
      </c>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row>
    <row r="177" spans="2:34" s="36" customFormat="1" ht="15">
      <c r="B177" s="206" t="str">
        <f>VLOOKUP(C177,Companies[],3,FALSE)</f>
        <v>0056.14.260</v>
      </c>
      <c r="C177" s="206" t="s">
        <v>410</v>
      </c>
      <c r="D177" s="206" t="s">
        <v>329</v>
      </c>
      <c r="E177" s="206" t="s">
        <v>785</v>
      </c>
      <c r="F177" s="206" t="s">
        <v>61</v>
      </c>
      <c r="G177" s="206" t="s">
        <v>61</v>
      </c>
      <c r="H177" s="206" t="s">
        <v>575</v>
      </c>
      <c r="I177" s="206" t="s">
        <v>97</v>
      </c>
      <c r="J177" s="217">
        <v>125720</v>
      </c>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row>
    <row r="178" spans="2:34" s="36" customFormat="1" ht="15">
      <c r="B178" s="206" t="str">
        <f>VLOOKUP(C178,Companies[],3,FALSE)</f>
        <v>8149.70.175</v>
      </c>
      <c r="C178" s="206" t="s">
        <v>358</v>
      </c>
      <c r="D178" s="206" t="s">
        <v>329</v>
      </c>
      <c r="E178" s="206" t="s">
        <v>818</v>
      </c>
      <c r="F178" s="206" t="s">
        <v>61</v>
      </c>
      <c r="G178" s="206" t="s">
        <v>61</v>
      </c>
      <c r="H178" s="206" t="s">
        <v>576</v>
      </c>
      <c r="I178" s="206" t="s">
        <v>97</v>
      </c>
      <c r="J178" s="217">
        <v>7189777</v>
      </c>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row>
    <row r="179" spans="2:34" s="36" customFormat="1" ht="15">
      <c r="B179" s="206" t="str">
        <f>VLOOKUP(C179,Companies[],3,FALSE)</f>
        <v>0030.14.861</v>
      </c>
      <c r="C179" s="206" t="s">
        <v>373</v>
      </c>
      <c r="D179" s="206" t="s">
        <v>329</v>
      </c>
      <c r="E179" s="206" t="s">
        <v>818</v>
      </c>
      <c r="F179" s="206" t="s">
        <v>61</v>
      </c>
      <c r="G179" s="206" t="s">
        <v>61</v>
      </c>
      <c r="H179" s="206" t="s">
        <v>448</v>
      </c>
      <c r="I179" s="206" t="s">
        <v>97</v>
      </c>
      <c r="J179" s="217">
        <v>395587469</v>
      </c>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row>
    <row r="180" spans="2:34" s="36" customFormat="1" ht="15">
      <c r="B180" s="206" t="str">
        <f>VLOOKUP(C180,Companies[],3,FALSE)</f>
        <v>0030.14.861</v>
      </c>
      <c r="C180" s="206" t="s">
        <v>373</v>
      </c>
      <c r="D180" s="206" t="s">
        <v>329</v>
      </c>
      <c r="E180" s="206" t="s">
        <v>818</v>
      </c>
      <c r="F180" s="206" t="s">
        <v>61</v>
      </c>
      <c r="G180" s="206" t="s">
        <v>61</v>
      </c>
      <c r="H180" s="206" t="s">
        <v>579</v>
      </c>
      <c r="I180" s="206" t="s">
        <v>97</v>
      </c>
      <c r="J180" s="217">
        <v>13968586</v>
      </c>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row>
    <row r="181" spans="2:34" s="36" customFormat="1" ht="15">
      <c r="B181" s="206" t="str">
        <f>VLOOKUP(C181,Companies[],3,FALSE)</f>
        <v>0030.14.861</v>
      </c>
      <c r="C181" s="206" t="s">
        <v>373</v>
      </c>
      <c r="D181" s="206" t="s">
        <v>329</v>
      </c>
      <c r="E181" s="206" t="s">
        <v>818</v>
      </c>
      <c r="F181" s="206" t="s">
        <v>61</v>
      </c>
      <c r="G181" s="206" t="s">
        <v>61</v>
      </c>
      <c r="H181" s="206" t="s">
        <v>444</v>
      </c>
      <c r="I181" s="206" t="s">
        <v>97</v>
      </c>
      <c r="J181" s="217">
        <v>6193448</v>
      </c>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row>
    <row r="182" spans="2:34" s="36" customFormat="1" ht="15">
      <c r="B182" s="206" t="str">
        <f>VLOOKUP(C182,Companies[],3,FALSE)</f>
        <v>0030.14.861</v>
      </c>
      <c r="C182" s="206" t="s">
        <v>373</v>
      </c>
      <c r="D182" s="206" t="s">
        <v>329</v>
      </c>
      <c r="E182" s="206" t="s">
        <v>818</v>
      </c>
      <c r="F182" s="206" t="s">
        <v>61</v>
      </c>
      <c r="G182" s="206" t="s">
        <v>61</v>
      </c>
      <c r="H182" s="206" t="s">
        <v>789</v>
      </c>
      <c r="I182" s="206" t="s">
        <v>97</v>
      </c>
      <c r="J182" s="217">
        <v>68</v>
      </c>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row>
    <row r="183" spans="2:34" s="36" customFormat="1" ht="15">
      <c r="B183" s="206" t="str">
        <f>VLOOKUP(C183,Companies[],3,FALSE)</f>
        <v>0030.14.861</v>
      </c>
      <c r="C183" s="206" t="s">
        <v>373</v>
      </c>
      <c r="D183" s="206" t="s">
        <v>329</v>
      </c>
      <c r="E183" s="206" t="s">
        <v>818</v>
      </c>
      <c r="F183" s="206" t="s">
        <v>61</v>
      </c>
      <c r="G183" s="206" t="s">
        <v>61</v>
      </c>
      <c r="H183" s="206" t="s">
        <v>788</v>
      </c>
      <c r="I183" s="206" t="s">
        <v>97</v>
      </c>
      <c r="J183" s="217">
        <v>68</v>
      </c>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row>
    <row r="184" spans="2:34" s="36" customFormat="1" ht="15">
      <c r="B184" s="206" t="str">
        <f>VLOOKUP(C184,Companies[],3,FALSE)</f>
        <v>8129.27.254 Vermilion Energy Netherlands B.V
8211.58.958 Vermilion Netherlands Cooperatieve UA</v>
      </c>
      <c r="C184" s="206" t="s">
        <v>407</v>
      </c>
      <c r="D184" s="206" t="s">
        <v>329</v>
      </c>
      <c r="E184" s="206" t="s">
        <v>818</v>
      </c>
      <c r="F184" s="206" t="s">
        <v>61</v>
      </c>
      <c r="G184" s="206" t="s">
        <v>61</v>
      </c>
      <c r="H184" s="206" t="s">
        <v>547</v>
      </c>
      <c r="I184" s="206" t="s">
        <v>97</v>
      </c>
      <c r="J184" s="217">
        <v>51730</v>
      </c>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row>
    <row r="185" spans="2:34" s="36" customFormat="1" ht="15">
      <c r="B185" s="206" t="str">
        <f>VLOOKUP(C185,Companies[],3,FALSE)</f>
        <v>8129.27.254 Vermilion Energy Netherlands B.V
8211.58.958 Vermilion Netherlands Cooperatieve UA</v>
      </c>
      <c r="C185" s="206" t="s">
        <v>407</v>
      </c>
      <c r="D185" s="206" t="s">
        <v>329</v>
      </c>
      <c r="E185" s="206" t="s">
        <v>818</v>
      </c>
      <c r="F185" s="206" t="s">
        <v>61</v>
      </c>
      <c r="G185" s="206" t="s">
        <v>61</v>
      </c>
      <c r="H185" s="206" t="s">
        <v>547</v>
      </c>
      <c r="I185" s="206" t="s">
        <v>97</v>
      </c>
      <c r="J185" s="217">
        <v>429048</v>
      </c>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row>
    <row r="186" spans="2:34" customFormat="1" ht="15">
      <c r="B186" t="str">
        <f>VLOOKUP(C186,Companies[],3,FALSE)</f>
        <v>0056.58.214 Dana Petroleum Netherlands B.V
8225.53.223 Data Petroleum(Holdings) B.V</v>
      </c>
      <c r="C186" s="206" t="s">
        <v>347</v>
      </c>
      <c r="D186" s="206" t="s">
        <v>332</v>
      </c>
      <c r="E186" s="206" t="s">
        <v>750</v>
      </c>
      <c r="F186" s="206" t="s">
        <v>61</v>
      </c>
      <c r="G186" s="206" t="s">
        <v>61</v>
      </c>
      <c r="H186" s="206" t="s">
        <v>819</v>
      </c>
      <c r="I186" s="206" t="s">
        <v>97</v>
      </c>
      <c r="J186" s="217">
        <v>49919</v>
      </c>
    </row>
    <row r="187" spans="2:34" s="36" customFormat="1" ht="15">
      <c r="B187" s="206" t="str">
        <f>VLOOKUP(C187,Companies[],3,FALSE)</f>
        <v>0056.58.214 Dana Petroleum Netherlands B.V
8225.53.223 Data Petroleum(Holdings) B.V</v>
      </c>
      <c r="C187" s="206" t="s">
        <v>347</v>
      </c>
      <c r="D187" s="206" t="s">
        <v>332</v>
      </c>
      <c r="E187" s="206" t="s">
        <v>750</v>
      </c>
      <c r="F187" s="206" t="s">
        <v>61</v>
      </c>
      <c r="G187" s="206" t="s">
        <v>61</v>
      </c>
      <c r="H187" s="206" t="s">
        <v>820</v>
      </c>
      <c r="I187" s="206" t="s">
        <v>97</v>
      </c>
      <c r="J187" s="217">
        <v>10734</v>
      </c>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row>
    <row r="188" spans="2:34" s="36" customFormat="1" ht="15">
      <c r="B188" s="206" t="str">
        <f>VLOOKUP(C188,Companies[],3,FALSE)</f>
        <v>0056.58.214 Dana Petroleum Netherlands B.V
8225.53.223 Data Petroleum(Holdings) B.V</v>
      </c>
      <c r="C188" s="206" t="s">
        <v>347</v>
      </c>
      <c r="D188" s="206" t="s">
        <v>332</v>
      </c>
      <c r="E188" s="206" t="s">
        <v>750</v>
      </c>
      <c r="F188" s="206" t="s">
        <v>61</v>
      </c>
      <c r="G188" s="206" t="s">
        <v>61</v>
      </c>
      <c r="H188" s="206" t="s">
        <v>821</v>
      </c>
      <c r="I188" s="206" t="s">
        <v>97</v>
      </c>
      <c r="J188" s="217">
        <v>14328</v>
      </c>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row>
    <row r="189" spans="2:34" s="36" customFormat="1" ht="15">
      <c r="B189" s="206" t="str">
        <f>VLOOKUP(C189,Companies[],3,FALSE)</f>
        <v>0030.14.861</v>
      </c>
      <c r="C189" s="206" t="s">
        <v>373</v>
      </c>
      <c r="D189" s="206" t="s">
        <v>332</v>
      </c>
      <c r="E189" s="206" t="s">
        <v>750</v>
      </c>
      <c r="F189" s="206" t="s">
        <v>61</v>
      </c>
      <c r="G189" s="206" t="s">
        <v>61</v>
      </c>
      <c r="H189" s="206" t="s">
        <v>822</v>
      </c>
      <c r="I189" s="206" t="s">
        <v>97</v>
      </c>
      <c r="J189" s="217">
        <v>5500</v>
      </c>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row>
    <row r="190" spans="2:34" s="36" customFormat="1" ht="15">
      <c r="B190" s="206" t="str">
        <f>VLOOKUP(C190,Companies[],3,FALSE)</f>
        <v>0030.14.861</v>
      </c>
      <c r="C190" s="206" t="s">
        <v>373</v>
      </c>
      <c r="D190" s="206" t="s">
        <v>332</v>
      </c>
      <c r="E190" s="206" t="s">
        <v>750</v>
      </c>
      <c r="F190" s="206" t="s">
        <v>61</v>
      </c>
      <c r="G190" s="206" t="s">
        <v>61</v>
      </c>
      <c r="H190" s="206" t="s">
        <v>823</v>
      </c>
      <c r="I190" s="206" t="s">
        <v>97</v>
      </c>
      <c r="J190" s="217">
        <v>2030</v>
      </c>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row>
    <row r="191" spans="2:34" s="36" customFormat="1" ht="15">
      <c r="B191" s="206" t="str">
        <f>VLOOKUP(C191,Companies[],3,FALSE)</f>
        <v>0030.14.861</v>
      </c>
      <c r="C191" s="206" t="s">
        <v>373</v>
      </c>
      <c r="D191" s="206" t="s">
        <v>332</v>
      </c>
      <c r="E191" s="206" t="s">
        <v>750</v>
      </c>
      <c r="F191" s="206" t="s">
        <v>61</v>
      </c>
      <c r="G191" s="206" t="s">
        <v>61</v>
      </c>
      <c r="H191" s="206" t="s">
        <v>824</v>
      </c>
      <c r="I191" s="206" t="s">
        <v>97</v>
      </c>
      <c r="J191" s="217">
        <v>5500</v>
      </c>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row>
    <row r="192" spans="2:34" s="36" customFormat="1" ht="15">
      <c r="B192" s="206" t="str">
        <f>VLOOKUP(C192,Companies[],3,FALSE)</f>
        <v>0030.14.861</v>
      </c>
      <c r="C192" s="206" t="s">
        <v>373</v>
      </c>
      <c r="D192" s="206" t="s">
        <v>332</v>
      </c>
      <c r="E192" s="206" t="s">
        <v>750</v>
      </c>
      <c r="F192" s="206" t="s">
        <v>61</v>
      </c>
      <c r="G192" s="206" t="s">
        <v>61</v>
      </c>
      <c r="H192" s="206" t="s">
        <v>825</v>
      </c>
      <c r="I192" s="206" t="s">
        <v>97</v>
      </c>
      <c r="J192" s="217">
        <v>5500</v>
      </c>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row>
    <row r="193" spans="2:34" s="36" customFormat="1" ht="15">
      <c r="B193" s="206" t="str">
        <f>VLOOKUP(C193,Companies[],3,FALSE)</f>
        <v>0030.14.861</v>
      </c>
      <c r="C193" s="206" t="s">
        <v>373</v>
      </c>
      <c r="D193" s="206" t="s">
        <v>332</v>
      </c>
      <c r="E193" s="206" t="s">
        <v>750</v>
      </c>
      <c r="F193" s="206" t="s">
        <v>61</v>
      </c>
      <c r="G193" s="206" t="s">
        <v>61</v>
      </c>
      <c r="H193" s="206" t="s">
        <v>826</v>
      </c>
      <c r="I193" s="206" t="s">
        <v>97</v>
      </c>
      <c r="J193" s="217">
        <v>5500</v>
      </c>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row>
    <row r="194" spans="2:34" s="36" customFormat="1" ht="15">
      <c r="B194" s="206" t="str">
        <f>VLOOKUP(C194,Companies[],3,FALSE)</f>
        <v>0030.14.861</v>
      </c>
      <c r="C194" s="206" t="s">
        <v>373</v>
      </c>
      <c r="D194" s="206" t="s">
        <v>332</v>
      </c>
      <c r="E194" s="206" t="s">
        <v>750</v>
      </c>
      <c r="F194" s="206" t="s">
        <v>61</v>
      </c>
      <c r="G194" s="206" t="s">
        <v>61</v>
      </c>
      <c r="H194" s="206" t="s">
        <v>827</v>
      </c>
      <c r="I194" s="206" t="s">
        <v>97</v>
      </c>
      <c r="J194" s="217">
        <v>10500</v>
      </c>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row>
    <row r="195" spans="2:34" s="36" customFormat="1" ht="15">
      <c r="B195" s="206" t="str">
        <f>VLOOKUP(C195,Companies[],3,FALSE)</f>
        <v>0030.14.861</v>
      </c>
      <c r="C195" s="206" t="s">
        <v>373</v>
      </c>
      <c r="D195" s="206" t="s">
        <v>332</v>
      </c>
      <c r="E195" s="206" t="s">
        <v>750</v>
      </c>
      <c r="F195" s="206" t="s">
        <v>61</v>
      </c>
      <c r="G195" s="206" t="s">
        <v>61</v>
      </c>
      <c r="H195" s="206" t="s">
        <v>828</v>
      </c>
      <c r="I195" s="206" t="s">
        <v>97</v>
      </c>
      <c r="J195" s="217">
        <v>5500</v>
      </c>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row>
    <row r="196" spans="2:34" s="36" customFormat="1" ht="15">
      <c r="B196" s="206" t="str">
        <f>VLOOKUP(C196,Companies[],3,FALSE)</f>
        <v>0030.14.861</v>
      </c>
      <c r="C196" s="206" t="s">
        <v>373</v>
      </c>
      <c r="D196" s="206" t="s">
        <v>332</v>
      </c>
      <c r="E196" s="206" t="s">
        <v>750</v>
      </c>
      <c r="F196" s="206" t="s">
        <v>61</v>
      </c>
      <c r="G196" s="206" t="s">
        <v>61</v>
      </c>
      <c r="H196" s="206" t="s">
        <v>829</v>
      </c>
      <c r="I196" s="206" t="s">
        <v>97</v>
      </c>
      <c r="J196" s="217">
        <v>2030</v>
      </c>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row>
    <row r="197" spans="2:34" s="36" customFormat="1" ht="15">
      <c r="B197" s="206" t="str">
        <f>VLOOKUP(C197,Companies[],3,FALSE)</f>
        <v>0030.14.861</v>
      </c>
      <c r="C197" s="206" t="s">
        <v>373</v>
      </c>
      <c r="D197" s="206" t="s">
        <v>332</v>
      </c>
      <c r="E197" s="206" t="s">
        <v>750</v>
      </c>
      <c r="F197" s="206" t="s">
        <v>61</v>
      </c>
      <c r="G197" s="206" t="s">
        <v>61</v>
      </c>
      <c r="H197" s="206" t="s">
        <v>830</v>
      </c>
      <c r="I197" s="206" t="s">
        <v>97</v>
      </c>
      <c r="J197" s="217">
        <v>2030</v>
      </c>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row>
    <row r="198" spans="2:34" s="36" customFormat="1" ht="15">
      <c r="B198" s="206" t="str">
        <f>VLOOKUP(C198,Companies[],3,FALSE)</f>
        <v>0030.14.861</v>
      </c>
      <c r="C198" s="206" t="s">
        <v>373</v>
      </c>
      <c r="D198" s="206" t="s">
        <v>332</v>
      </c>
      <c r="E198" s="206" t="s">
        <v>750</v>
      </c>
      <c r="F198" s="206" t="s">
        <v>61</v>
      </c>
      <c r="G198" s="206" t="s">
        <v>61</v>
      </c>
      <c r="H198" s="206" t="s">
        <v>831</v>
      </c>
      <c r="I198" s="206" t="s">
        <v>97</v>
      </c>
      <c r="J198" s="217">
        <v>2030</v>
      </c>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row>
    <row r="199" spans="2:34" s="36" customFormat="1" ht="15">
      <c r="B199" s="206" t="str">
        <f>VLOOKUP(C199,Companies[],3,FALSE)</f>
        <v>0030.14.861</v>
      </c>
      <c r="C199" s="206" t="s">
        <v>373</v>
      </c>
      <c r="D199" s="206" t="s">
        <v>332</v>
      </c>
      <c r="E199" s="206" t="s">
        <v>750</v>
      </c>
      <c r="F199" s="206" t="s">
        <v>61</v>
      </c>
      <c r="G199" s="206" t="s">
        <v>61</v>
      </c>
      <c r="H199" s="206" t="s">
        <v>832</v>
      </c>
      <c r="I199" s="206" t="s">
        <v>97</v>
      </c>
      <c r="J199" s="217">
        <v>2030</v>
      </c>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row>
    <row r="200" spans="2:34" s="36" customFormat="1" ht="15">
      <c r="B200" s="206" t="str">
        <f>VLOOKUP(C200,Companies[],3,FALSE)</f>
        <v>0030.14.861</v>
      </c>
      <c r="C200" s="206" t="s">
        <v>373</v>
      </c>
      <c r="D200" s="206" t="s">
        <v>332</v>
      </c>
      <c r="E200" s="206" t="s">
        <v>750</v>
      </c>
      <c r="F200" s="206" t="s">
        <v>61</v>
      </c>
      <c r="G200" s="206" t="s">
        <v>61</v>
      </c>
      <c r="H200" s="206" t="s">
        <v>833</v>
      </c>
      <c r="I200" s="206" t="s">
        <v>97</v>
      </c>
      <c r="J200" s="217">
        <v>2030</v>
      </c>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row>
    <row r="201" spans="2:34" s="36" customFormat="1" ht="15">
      <c r="B201" s="206" t="str">
        <f>VLOOKUP(C201,Companies[],3,FALSE)</f>
        <v>0030.14.861</v>
      </c>
      <c r="C201" s="206" t="s">
        <v>373</v>
      </c>
      <c r="D201" s="206" t="s">
        <v>332</v>
      </c>
      <c r="E201" s="206" t="s">
        <v>750</v>
      </c>
      <c r="F201" s="206" t="s">
        <v>61</v>
      </c>
      <c r="G201" s="206" t="s">
        <v>61</v>
      </c>
      <c r="H201" s="206" t="s">
        <v>834</v>
      </c>
      <c r="I201" s="206" t="s">
        <v>97</v>
      </c>
      <c r="J201" s="217">
        <v>2030</v>
      </c>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row>
    <row r="202" spans="2:34" s="36" customFormat="1" ht="15">
      <c r="B202" s="206" t="str">
        <f>VLOOKUP(C202,Companies[],3,FALSE)</f>
        <v>0030.14.861</v>
      </c>
      <c r="C202" s="206" t="s">
        <v>373</v>
      </c>
      <c r="D202" s="206" t="s">
        <v>332</v>
      </c>
      <c r="E202" s="206" t="s">
        <v>750</v>
      </c>
      <c r="F202" s="206" t="s">
        <v>61</v>
      </c>
      <c r="G202" s="206" t="s">
        <v>61</v>
      </c>
      <c r="H202" s="206" t="s">
        <v>835</v>
      </c>
      <c r="I202" s="206" t="s">
        <v>97</v>
      </c>
      <c r="J202" s="217">
        <v>5500</v>
      </c>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row>
    <row r="203" spans="2:34" s="36" customFormat="1" ht="15">
      <c r="B203" s="206" t="str">
        <f>VLOOKUP(C203,Companies[],3,FALSE)</f>
        <v>0030.14.861</v>
      </c>
      <c r="C203" s="206" t="s">
        <v>373</v>
      </c>
      <c r="D203" s="206" t="s">
        <v>332</v>
      </c>
      <c r="E203" s="206" t="s">
        <v>750</v>
      </c>
      <c r="F203" s="206" t="s">
        <v>61</v>
      </c>
      <c r="G203" s="206" t="s">
        <v>61</v>
      </c>
      <c r="H203" s="206" t="s">
        <v>836</v>
      </c>
      <c r="I203" s="206" t="s">
        <v>97</v>
      </c>
      <c r="J203" s="217">
        <v>5500</v>
      </c>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row>
    <row r="204" spans="2:34" s="36" customFormat="1" ht="15">
      <c r="B204" s="206" t="str">
        <f>VLOOKUP(C204,Companies[],3,FALSE)</f>
        <v>0030.14.861</v>
      </c>
      <c r="C204" s="206" t="s">
        <v>373</v>
      </c>
      <c r="D204" s="206" t="s">
        <v>332</v>
      </c>
      <c r="E204" s="206" t="s">
        <v>750</v>
      </c>
      <c r="F204" s="206" t="s">
        <v>61</v>
      </c>
      <c r="G204" s="206" t="s">
        <v>61</v>
      </c>
      <c r="H204" s="206" t="s">
        <v>837</v>
      </c>
      <c r="I204" s="206" t="s">
        <v>97</v>
      </c>
      <c r="J204" s="217">
        <v>10500</v>
      </c>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row>
    <row r="205" spans="2:34" s="36" customFormat="1" ht="15">
      <c r="B205" s="206" t="str">
        <f>VLOOKUP(C205,Companies[],3,FALSE)</f>
        <v>0030.14.861</v>
      </c>
      <c r="C205" s="206" t="s">
        <v>373</v>
      </c>
      <c r="D205" s="206" t="s">
        <v>332</v>
      </c>
      <c r="E205" s="206" t="s">
        <v>750</v>
      </c>
      <c r="F205" s="206" t="s">
        <v>61</v>
      </c>
      <c r="G205" s="206" t="s">
        <v>61</v>
      </c>
      <c r="H205" s="206" t="s">
        <v>838</v>
      </c>
      <c r="I205" s="206" t="s">
        <v>97</v>
      </c>
      <c r="J205" s="217">
        <v>5500</v>
      </c>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row>
    <row r="206" spans="2:34" s="36" customFormat="1" ht="15">
      <c r="B206" s="206" t="str">
        <f>VLOOKUP(C206,Companies[],3,FALSE)</f>
        <v>0030.14.861</v>
      </c>
      <c r="C206" s="206" t="s">
        <v>373</v>
      </c>
      <c r="D206" s="206" t="s">
        <v>332</v>
      </c>
      <c r="E206" s="206" t="s">
        <v>750</v>
      </c>
      <c r="F206" s="206" t="s">
        <v>61</v>
      </c>
      <c r="G206" s="206" t="s">
        <v>61</v>
      </c>
      <c r="H206" s="206" t="s">
        <v>839</v>
      </c>
      <c r="I206" s="206" t="s">
        <v>97</v>
      </c>
      <c r="J206" s="217">
        <v>5500</v>
      </c>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row>
    <row r="207" spans="2:34" s="36" customFormat="1" ht="15">
      <c r="B207" s="206" t="str">
        <f>VLOOKUP(C207,Companies[],3,FALSE)</f>
        <v>0030.14.861</v>
      </c>
      <c r="C207" s="206" t="s">
        <v>373</v>
      </c>
      <c r="D207" s="206" t="s">
        <v>332</v>
      </c>
      <c r="E207" s="206" t="s">
        <v>750</v>
      </c>
      <c r="F207" s="206" t="s">
        <v>61</v>
      </c>
      <c r="G207" s="206" t="s">
        <v>61</v>
      </c>
      <c r="H207" s="206" t="s">
        <v>840</v>
      </c>
      <c r="I207" s="206" t="s">
        <v>97</v>
      </c>
      <c r="J207" s="217">
        <v>5500</v>
      </c>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row>
    <row r="208" spans="2:34" s="36" customFormat="1" ht="15">
      <c r="B208" s="206" t="str">
        <f>VLOOKUP(C208,Companies[],3,FALSE)</f>
        <v>0030.14.861</v>
      </c>
      <c r="C208" s="206" t="s">
        <v>373</v>
      </c>
      <c r="D208" s="206" t="s">
        <v>332</v>
      </c>
      <c r="E208" s="206" t="s">
        <v>750</v>
      </c>
      <c r="F208" s="206" t="s">
        <v>61</v>
      </c>
      <c r="G208" s="206" t="s">
        <v>61</v>
      </c>
      <c r="H208" s="206" t="s">
        <v>841</v>
      </c>
      <c r="I208" s="206" t="s">
        <v>97</v>
      </c>
      <c r="J208" s="217">
        <v>5500</v>
      </c>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row>
    <row r="209" spans="2:34" s="36" customFormat="1" ht="15">
      <c r="B209" s="206" t="str">
        <f>VLOOKUP(C209,Companies[],3,FALSE)</f>
        <v>0030.14.861</v>
      </c>
      <c r="C209" s="206" t="s">
        <v>373</v>
      </c>
      <c r="D209" s="206" t="s">
        <v>332</v>
      </c>
      <c r="E209" s="206" t="s">
        <v>750</v>
      </c>
      <c r="F209" s="206" t="s">
        <v>61</v>
      </c>
      <c r="G209" s="206" t="s">
        <v>61</v>
      </c>
      <c r="H209" s="206" t="s">
        <v>842</v>
      </c>
      <c r="I209" s="206" t="s">
        <v>97</v>
      </c>
      <c r="J209" s="217">
        <v>5500</v>
      </c>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row>
    <row r="210" spans="2:34" s="36" customFormat="1" ht="15">
      <c r="B210" s="206" t="str">
        <f>VLOOKUP(C210,Companies[],3,FALSE)</f>
        <v>0030.14.861</v>
      </c>
      <c r="C210" s="206" t="s">
        <v>373</v>
      </c>
      <c r="D210" s="206" t="s">
        <v>332</v>
      </c>
      <c r="E210" s="206" t="s">
        <v>750</v>
      </c>
      <c r="F210" s="206" t="s">
        <v>61</v>
      </c>
      <c r="G210" s="206" t="s">
        <v>61</v>
      </c>
      <c r="H210" s="206" t="s">
        <v>843</v>
      </c>
      <c r="I210" s="206" t="s">
        <v>97</v>
      </c>
      <c r="J210" s="217">
        <v>5500</v>
      </c>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row>
    <row r="211" spans="2:34" s="36" customFormat="1" ht="15">
      <c r="B211" s="206" t="str">
        <f>VLOOKUP(C211,Companies[],3,FALSE)</f>
        <v>0030.14.861</v>
      </c>
      <c r="C211" s="206" t="s">
        <v>373</v>
      </c>
      <c r="D211" s="206" t="s">
        <v>332</v>
      </c>
      <c r="E211" s="206" t="s">
        <v>750</v>
      </c>
      <c r="F211" s="206" t="s">
        <v>61</v>
      </c>
      <c r="G211" s="206" t="s">
        <v>61</v>
      </c>
      <c r="H211" s="206" t="s">
        <v>844</v>
      </c>
      <c r="I211" s="206" t="s">
        <v>97</v>
      </c>
      <c r="J211" s="217">
        <v>5500</v>
      </c>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row>
    <row r="212" spans="2:34" s="36" customFormat="1" ht="15">
      <c r="B212" s="206" t="str">
        <f>VLOOKUP(C212,Companies[],3,FALSE)</f>
        <v>0030.14.861</v>
      </c>
      <c r="C212" s="206" t="s">
        <v>373</v>
      </c>
      <c r="D212" s="206" t="s">
        <v>332</v>
      </c>
      <c r="E212" s="206" t="s">
        <v>750</v>
      </c>
      <c r="F212" s="206" t="s">
        <v>61</v>
      </c>
      <c r="G212" s="206" t="s">
        <v>61</v>
      </c>
      <c r="H212" s="206" t="s">
        <v>845</v>
      </c>
      <c r="I212" s="206" t="s">
        <v>97</v>
      </c>
      <c r="J212" s="217">
        <v>5500</v>
      </c>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row>
    <row r="213" spans="2:34" s="36" customFormat="1" ht="15">
      <c r="B213" s="206" t="str">
        <f>VLOOKUP(C213,Companies[],3,FALSE)</f>
        <v>0030.14.861</v>
      </c>
      <c r="C213" s="206" t="s">
        <v>373</v>
      </c>
      <c r="D213" s="206" t="s">
        <v>332</v>
      </c>
      <c r="E213" s="206" t="s">
        <v>750</v>
      </c>
      <c r="F213" s="206" t="s">
        <v>61</v>
      </c>
      <c r="G213" s="206" t="s">
        <v>61</v>
      </c>
      <c r="H213" s="206" t="s">
        <v>846</v>
      </c>
      <c r="I213" s="206" t="s">
        <v>97</v>
      </c>
      <c r="J213" s="217">
        <v>5500</v>
      </c>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row>
    <row r="214" spans="2:34" s="36" customFormat="1" ht="15">
      <c r="B214" s="206" t="str">
        <f>VLOOKUP(C214,Companies[],3,FALSE)</f>
        <v>0030.14.861</v>
      </c>
      <c r="C214" s="206" t="s">
        <v>373</v>
      </c>
      <c r="D214" s="206" t="s">
        <v>332</v>
      </c>
      <c r="E214" s="206" t="s">
        <v>750</v>
      </c>
      <c r="F214" s="206" t="s">
        <v>61</v>
      </c>
      <c r="G214" s="206" t="s">
        <v>61</v>
      </c>
      <c r="H214" s="206" t="s">
        <v>847</v>
      </c>
      <c r="I214" s="206" t="s">
        <v>97</v>
      </c>
      <c r="J214" s="217">
        <v>5500</v>
      </c>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row>
    <row r="215" spans="2:34" s="36" customFormat="1" ht="15">
      <c r="B215" s="206" t="str">
        <f>VLOOKUP(C215,Companies[],3,FALSE)</f>
        <v>0030.14.861</v>
      </c>
      <c r="C215" s="206" t="s">
        <v>373</v>
      </c>
      <c r="D215" s="206" t="s">
        <v>332</v>
      </c>
      <c r="E215" s="206" t="s">
        <v>750</v>
      </c>
      <c r="F215" s="206" t="s">
        <v>61</v>
      </c>
      <c r="G215" s="206" t="s">
        <v>61</v>
      </c>
      <c r="H215" s="206" t="s">
        <v>848</v>
      </c>
      <c r="I215" s="206" t="s">
        <v>97</v>
      </c>
      <c r="J215" s="217">
        <v>5500</v>
      </c>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row>
    <row r="216" spans="2:34" s="36" customFormat="1" ht="15">
      <c r="B216" s="206" t="str">
        <f>VLOOKUP(C216,Companies[],3,FALSE)</f>
        <v>0030.14.861</v>
      </c>
      <c r="C216" s="206" t="s">
        <v>373</v>
      </c>
      <c r="D216" s="206" t="s">
        <v>332</v>
      </c>
      <c r="E216" s="206" t="s">
        <v>750</v>
      </c>
      <c r="F216" s="206" t="s">
        <v>61</v>
      </c>
      <c r="G216" s="206" t="s">
        <v>61</v>
      </c>
      <c r="H216" s="206" t="s">
        <v>849</v>
      </c>
      <c r="I216" s="206" t="s">
        <v>97</v>
      </c>
      <c r="J216" s="217">
        <v>5500</v>
      </c>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row>
    <row r="217" spans="2:34" s="36" customFormat="1" ht="15">
      <c r="B217" s="206" t="str">
        <f>VLOOKUP(C217,Companies[],3,FALSE)</f>
        <v>0030.14.861</v>
      </c>
      <c r="C217" s="206" t="s">
        <v>373</v>
      </c>
      <c r="D217" s="206" t="s">
        <v>332</v>
      </c>
      <c r="E217" s="206" t="s">
        <v>750</v>
      </c>
      <c r="F217" s="206" t="s">
        <v>61</v>
      </c>
      <c r="G217" s="206" t="s">
        <v>61</v>
      </c>
      <c r="H217" s="206" t="s">
        <v>850</v>
      </c>
      <c r="I217" s="206" t="s">
        <v>97</v>
      </c>
      <c r="J217" s="217">
        <v>5500</v>
      </c>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row>
    <row r="218" spans="2:34" s="36" customFormat="1" ht="15">
      <c r="B218" s="206" t="str">
        <f>VLOOKUP(C218,Companies[],3,FALSE)</f>
        <v>0030.14.861</v>
      </c>
      <c r="C218" s="206" t="s">
        <v>373</v>
      </c>
      <c r="D218" s="206" t="s">
        <v>332</v>
      </c>
      <c r="E218" s="206" t="s">
        <v>750</v>
      </c>
      <c r="F218" s="206" t="s">
        <v>61</v>
      </c>
      <c r="G218" s="206" t="s">
        <v>61</v>
      </c>
      <c r="H218" s="206" t="s">
        <v>851</v>
      </c>
      <c r="I218" s="206" t="s">
        <v>97</v>
      </c>
      <c r="J218" s="217">
        <v>5500</v>
      </c>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row>
    <row r="219" spans="2:34" s="36" customFormat="1" ht="15">
      <c r="B219" s="206" t="str">
        <f>VLOOKUP(C219,Companies[],3,FALSE)</f>
        <v>0030.14.861</v>
      </c>
      <c r="C219" s="206" t="s">
        <v>373</v>
      </c>
      <c r="D219" s="206" t="s">
        <v>332</v>
      </c>
      <c r="E219" s="206" t="s">
        <v>750</v>
      </c>
      <c r="F219" s="206" t="s">
        <v>61</v>
      </c>
      <c r="G219" s="206" t="s">
        <v>61</v>
      </c>
      <c r="H219" s="206" t="s">
        <v>852</v>
      </c>
      <c r="I219" s="206" t="s">
        <v>97</v>
      </c>
      <c r="J219" s="217">
        <v>5500</v>
      </c>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row>
    <row r="220" spans="2:34" s="36" customFormat="1" ht="15">
      <c r="B220" s="206" t="str">
        <f>VLOOKUP(C220,Companies[],3,FALSE)</f>
        <v>0030.14.861</v>
      </c>
      <c r="C220" s="206" t="s">
        <v>373</v>
      </c>
      <c r="D220" s="206" t="s">
        <v>332</v>
      </c>
      <c r="E220" s="206" t="s">
        <v>750</v>
      </c>
      <c r="F220" s="206" t="s">
        <v>61</v>
      </c>
      <c r="G220" s="206" t="s">
        <v>61</v>
      </c>
      <c r="H220" s="206" t="s">
        <v>853</v>
      </c>
      <c r="I220" s="206" t="s">
        <v>97</v>
      </c>
      <c r="J220" s="217">
        <v>5500</v>
      </c>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row>
    <row r="221" spans="2:34" s="36" customFormat="1" ht="15">
      <c r="B221" s="206" t="str">
        <f>VLOOKUP(C221,Companies[],3,FALSE)</f>
        <v>0030.14.861</v>
      </c>
      <c r="C221" s="206" t="s">
        <v>373</v>
      </c>
      <c r="D221" s="206" t="s">
        <v>332</v>
      </c>
      <c r="E221" s="206" t="s">
        <v>750</v>
      </c>
      <c r="F221" s="206" t="s">
        <v>61</v>
      </c>
      <c r="G221" s="206" t="s">
        <v>61</v>
      </c>
      <c r="H221" s="206" t="s">
        <v>854</v>
      </c>
      <c r="I221" s="206" t="s">
        <v>97</v>
      </c>
      <c r="J221" s="217">
        <v>5500</v>
      </c>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row>
    <row r="222" spans="2:34" s="36" customFormat="1" ht="15">
      <c r="B222" s="206" t="str">
        <f>VLOOKUP(C222,Companies[],3,FALSE)</f>
        <v>0030.14.861</v>
      </c>
      <c r="C222" s="206" t="s">
        <v>373</v>
      </c>
      <c r="D222" s="206" t="s">
        <v>332</v>
      </c>
      <c r="E222" s="206" t="s">
        <v>750</v>
      </c>
      <c r="F222" s="206" t="s">
        <v>61</v>
      </c>
      <c r="G222" s="206" t="s">
        <v>61</v>
      </c>
      <c r="H222" s="206" t="s">
        <v>855</v>
      </c>
      <c r="I222" s="206" t="s">
        <v>97</v>
      </c>
      <c r="J222" s="217">
        <v>5500</v>
      </c>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row>
    <row r="223" spans="2:34" s="36" customFormat="1" ht="15">
      <c r="B223" s="206" t="str">
        <f>VLOOKUP(C223,Companies[],3,FALSE)</f>
        <v>0030.14.861</v>
      </c>
      <c r="C223" s="206" t="s">
        <v>373</v>
      </c>
      <c r="D223" s="206" t="s">
        <v>332</v>
      </c>
      <c r="E223" s="206" t="s">
        <v>750</v>
      </c>
      <c r="F223" s="206" t="s">
        <v>61</v>
      </c>
      <c r="G223" s="206" t="s">
        <v>61</v>
      </c>
      <c r="H223" s="206" t="s">
        <v>856</v>
      </c>
      <c r="I223" s="206" t="s">
        <v>97</v>
      </c>
      <c r="J223" s="217">
        <v>2030</v>
      </c>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row>
    <row r="224" spans="2:34" s="36" customFormat="1" ht="15">
      <c r="B224" s="206" t="str">
        <f>VLOOKUP(C224,Companies[],3,FALSE)</f>
        <v>0030.14.861</v>
      </c>
      <c r="C224" s="206" t="s">
        <v>373</v>
      </c>
      <c r="D224" s="206" t="s">
        <v>332</v>
      </c>
      <c r="E224" s="206" t="s">
        <v>750</v>
      </c>
      <c r="F224" s="206" t="s">
        <v>61</v>
      </c>
      <c r="G224" s="206" t="s">
        <v>61</v>
      </c>
      <c r="H224" s="206" t="s">
        <v>857</v>
      </c>
      <c r="I224" s="206" t="s">
        <v>97</v>
      </c>
      <c r="J224" s="217">
        <v>5500</v>
      </c>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row>
    <row r="225" spans="2:34" s="36" customFormat="1" ht="15">
      <c r="B225" s="206" t="str">
        <f>VLOOKUP(C225,Companies[],3,FALSE)</f>
        <v>0030.14.861</v>
      </c>
      <c r="C225" s="206" t="s">
        <v>373</v>
      </c>
      <c r="D225" s="206" t="s">
        <v>332</v>
      </c>
      <c r="E225" s="206" t="s">
        <v>750</v>
      </c>
      <c r="F225" s="206" t="s">
        <v>61</v>
      </c>
      <c r="G225" s="206" t="s">
        <v>61</v>
      </c>
      <c r="H225" s="206" t="s">
        <v>858</v>
      </c>
      <c r="I225" s="206" t="s">
        <v>97</v>
      </c>
      <c r="J225" s="217">
        <v>2030</v>
      </c>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row>
    <row r="226" spans="2:34" s="36" customFormat="1" ht="15">
      <c r="B226" s="206" t="str">
        <f>VLOOKUP(C226,Companies[],3,FALSE)</f>
        <v>0030.14.861</v>
      </c>
      <c r="C226" s="206" t="s">
        <v>373</v>
      </c>
      <c r="D226" s="206" t="s">
        <v>332</v>
      </c>
      <c r="E226" s="206" t="s">
        <v>750</v>
      </c>
      <c r="F226" s="206" t="s">
        <v>61</v>
      </c>
      <c r="G226" s="206" t="s">
        <v>61</v>
      </c>
      <c r="H226" s="206" t="s">
        <v>859</v>
      </c>
      <c r="I226" s="206" t="s">
        <v>97</v>
      </c>
      <c r="J226" s="217">
        <v>5500</v>
      </c>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row>
    <row r="227" spans="2:34" s="36" customFormat="1" ht="15">
      <c r="B227" s="206" t="str">
        <f>VLOOKUP(C227,Companies[],3,FALSE)</f>
        <v>0030.14.861</v>
      </c>
      <c r="C227" s="206" t="s">
        <v>373</v>
      </c>
      <c r="D227" s="206" t="s">
        <v>332</v>
      </c>
      <c r="E227" s="206" t="s">
        <v>750</v>
      </c>
      <c r="F227" s="206" t="s">
        <v>61</v>
      </c>
      <c r="G227" s="206" t="s">
        <v>61</v>
      </c>
      <c r="H227" s="206" t="s">
        <v>860</v>
      </c>
      <c r="I227" s="206" t="s">
        <v>97</v>
      </c>
      <c r="J227" s="217">
        <v>2030</v>
      </c>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row>
    <row r="228" spans="2:34" s="36" customFormat="1" ht="15">
      <c r="B228" s="206" t="str">
        <f>VLOOKUP(C228,Companies[],3,FALSE)</f>
        <v>0030.14.861</v>
      </c>
      <c r="C228" s="206" t="s">
        <v>373</v>
      </c>
      <c r="D228" s="206" t="s">
        <v>332</v>
      </c>
      <c r="E228" s="206" t="s">
        <v>750</v>
      </c>
      <c r="F228" s="206" t="s">
        <v>61</v>
      </c>
      <c r="G228" s="206" t="s">
        <v>61</v>
      </c>
      <c r="H228" s="206" t="s">
        <v>861</v>
      </c>
      <c r="I228" s="206" t="s">
        <v>97</v>
      </c>
      <c r="J228" s="217">
        <v>5500</v>
      </c>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row>
    <row r="229" spans="2:34" s="36" customFormat="1" ht="15">
      <c r="B229" s="206" t="str">
        <f>VLOOKUP(C229,Companies[],3,FALSE)</f>
        <v>0030.14.861</v>
      </c>
      <c r="C229" s="206" t="s">
        <v>373</v>
      </c>
      <c r="D229" s="206" t="s">
        <v>332</v>
      </c>
      <c r="E229" s="206" t="s">
        <v>750</v>
      </c>
      <c r="F229" s="206" t="s">
        <v>61</v>
      </c>
      <c r="G229" s="206" t="s">
        <v>61</v>
      </c>
      <c r="H229" s="206" t="s">
        <v>862</v>
      </c>
      <c r="I229" s="206" t="s">
        <v>97</v>
      </c>
      <c r="J229" s="217">
        <v>2030</v>
      </c>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row>
    <row r="230" spans="2:34" s="36" customFormat="1" ht="15">
      <c r="B230" s="206" t="str">
        <f>VLOOKUP(C230,Companies[],3,FALSE)</f>
        <v>0030.14.861</v>
      </c>
      <c r="C230" s="206" t="s">
        <v>373</v>
      </c>
      <c r="D230" s="206" t="s">
        <v>332</v>
      </c>
      <c r="E230" s="206" t="s">
        <v>750</v>
      </c>
      <c r="F230" s="206" t="s">
        <v>61</v>
      </c>
      <c r="G230" s="206" t="s">
        <v>61</v>
      </c>
      <c r="H230" s="206" t="s">
        <v>863</v>
      </c>
      <c r="I230" s="206" t="s">
        <v>97</v>
      </c>
      <c r="J230" s="217">
        <v>2030</v>
      </c>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row>
    <row r="231" spans="2:34" s="36" customFormat="1" ht="15">
      <c r="B231" s="206" t="str">
        <f>VLOOKUP(C231,Companies[],3,FALSE)</f>
        <v>0030.14.861</v>
      </c>
      <c r="C231" s="206" t="s">
        <v>373</v>
      </c>
      <c r="D231" s="206" t="s">
        <v>332</v>
      </c>
      <c r="E231" s="206" t="s">
        <v>750</v>
      </c>
      <c r="F231" s="206" t="s">
        <v>61</v>
      </c>
      <c r="G231" s="206" t="s">
        <v>61</v>
      </c>
      <c r="H231" s="206" t="s">
        <v>864</v>
      </c>
      <c r="I231" s="206" t="s">
        <v>97</v>
      </c>
      <c r="J231" s="217">
        <v>2030</v>
      </c>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row>
    <row r="232" spans="2:34" s="36" customFormat="1" ht="15">
      <c r="B232" s="206" t="str">
        <f>VLOOKUP(C232,Companies[],3,FALSE)</f>
        <v>0030.14.861</v>
      </c>
      <c r="C232" s="206" t="s">
        <v>373</v>
      </c>
      <c r="D232" s="206" t="s">
        <v>332</v>
      </c>
      <c r="E232" s="206" t="s">
        <v>750</v>
      </c>
      <c r="F232" s="206" t="s">
        <v>61</v>
      </c>
      <c r="G232" s="206" t="s">
        <v>61</v>
      </c>
      <c r="H232" s="206" t="s">
        <v>865</v>
      </c>
      <c r="I232" s="206" t="s">
        <v>97</v>
      </c>
      <c r="J232" s="217">
        <v>2030</v>
      </c>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row>
    <row r="233" spans="2:34" s="36" customFormat="1" ht="15">
      <c r="B233" s="206" t="str">
        <f>VLOOKUP(C233,Companies[],3,FALSE)</f>
        <v>0030.14.861</v>
      </c>
      <c r="C233" s="206" t="s">
        <v>373</v>
      </c>
      <c r="D233" s="206" t="s">
        <v>332</v>
      </c>
      <c r="E233" s="206" t="s">
        <v>750</v>
      </c>
      <c r="F233" s="206" t="s">
        <v>61</v>
      </c>
      <c r="G233" s="206" t="s">
        <v>61</v>
      </c>
      <c r="H233" s="206" t="s">
        <v>866</v>
      </c>
      <c r="I233" s="206" t="s">
        <v>97</v>
      </c>
      <c r="J233" s="217">
        <v>2030</v>
      </c>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row>
    <row r="234" spans="2:34" s="36" customFormat="1" ht="15">
      <c r="B234" s="206" t="str">
        <f>VLOOKUP(C234,Companies[],3,FALSE)</f>
        <v>0030.14.861</v>
      </c>
      <c r="C234" s="206" t="s">
        <v>373</v>
      </c>
      <c r="D234" s="206" t="s">
        <v>332</v>
      </c>
      <c r="E234" s="206" t="s">
        <v>750</v>
      </c>
      <c r="F234" s="206" t="s">
        <v>61</v>
      </c>
      <c r="G234" s="206" t="s">
        <v>61</v>
      </c>
      <c r="H234" s="206" t="s">
        <v>867</v>
      </c>
      <c r="I234" s="206" t="s">
        <v>97</v>
      </c>
      <c r="J234" s="217">
        <v>2030</v>
      </c>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row>
    <row r="235" spans="2:34" s="36" customFormat="1" ht="15">
      <c r="B235" s="206" t="str">
        <f>VLOOKUP(C235,Companies[],3,FALSE)</f>
        <v>0030.14.861</v>
      </c>
      <c r="C235" s="206" t="s">
        <v>373</v>
      </c>
      <c r="D235" s="206" t="s">
        <v>332</v>
      </c>
      <c r="E235" s="206" t="s">
        <v>750</v>
      </c>
      <c r="F235" s="206" t="s">
        <v>61</v>
      </c>
      <c r="G235" s="206" t="s">
        <v>61</v>
      </c>
      <c r="H235" s="206" t="s">
        <v>868</v>
      </c>
      <c r="I235" s="206" t="s">
        <v>97</v>
      </c>
      <c r="J235" s="217">
        <v>2030</v>
      </c>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row>
    <row r="236" spans="2:34" s="36" customFormat="1" ht="15">
      <c r="B236" s="206" t="str">
        <f>VLOOKUP(C236,Companies[],3,FALSE)</f>
        <v>0030.14.861</v>
      </c>
      <c r="C236" s="206" t="s">
        <v>373</v>
      </c>
      <c r="D236" s="206" t="s">
        <v>332</v>
      </c>
      <c r="E236" s="206" t="s">
        <v>750</v>
      </c>
      <c r="F236" s="206" t="s">
        <v>61</v>
      </c>
      <c r="G236" s="206" t="s">
        <v>61</v>
      </c>
      <c r="H236" s="206" t="s">
        <v>869</v>
      </c>
      <c r="I236" s="206" t="s">
        <v>97</v>
      </c>
      <c r="J236" s="217">
        <v>11000</v>
      </c>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row>
    <row r="237" spans="2:34" s="36" customFormat="1" ht="15">
      <c r="B237" s="206" t="str">
        <f>VLOOKUP(C237,Companies[],3,FALSE)</f>
        <v>0030.14.861</v>
      </c>
      <c r="C237" s="206" t="s">
        <v>373</v>
      </c>
      <c r="D237" s="206" t="s">
        <v>332</v>
      </c>
      <c r="E237" s="206" t="s">
        <v>750</v>
      </c>
      <c r="F237" s="206" t="s">
        <v>61</v>
      </c>
      <c r="G237" s="206" t="s">
        <v>61</v>
      </c>
      <c r="H237" s="206" t="s">
        <v>870</v>
      </c>
      <c r="I237" s="206" t="s">
        <v>97</v>
      </c>
      <c r="J237" s="217">
        <v>2030</v>
      </c>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row>
    <row r="238" spans="2:34" s="36" customFormat="1" ht="15">
      <c r="B238" s="206" t="str">
        <f>VLOOKUP(C238,Companies[],3,FALSE)</f>
        <v>0030.14.861</v>
      </c>
      <c r="C238" s="206" t="s">
        <v>373</v>
      </c>
      <c r="D238" s="206" t="s">
        <v>332</v>
      </c>
      <c r="E238" s="206" t="s">
        <v>750</v>
      </c>
      <c r="F238" s="206" t="s">
        <v>61</v>
      </c>
      <c r="G238" s="206" t="s">
        <v>61</v>
      </c>
      <c r="H238" s="206" t="s">
        <v>871</v>
      </c>
      <c r="I238" s="206" t="s">
        <v>97</v>
      </c>
      <c r="J238" s="217">
        <v>2030</v>
      </c>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row>
    <row r="239" spans="2:34" s="36" customFormat="1" ht="15">
      <c r="B239" s="206" t="str">
        <f>VLOOKUP(C239,Companies[],3,FALSE)</f>
        <v>0030.14.861</v>
      </c>
      <c r="C239" s="206" t="s">
        <v>373</v>
      </c>
      <c r="D239" s="206" t="s">
        <v>332</v>
      </c>
      <c r="E239" s="206" t="s">
        <v>750</v>
      </c>
      <c r="F239" s="206" t="s">
        <v>61</v>
      </c>
      <c r="G239" s="206" t="s">
        <v>61</v>
      </c>
      <c r="H239" s="206" t="s">
        <v>872</v>
      </c>
      <c r="I239" s="206" t="s">
        <v>97</v>
      </c>
      <c r="J239" s="217">
        <v>2030</v>
      </c>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row>
    <row r="240" spans="2:34" s="36" customFormat="1" ht="15">
      <c r="B240" s="206" t="str">
        <f>VLOOKUP(C240,Companies[],3,FALSE)</f>
        <v>0030.14.861</v>
      </c>
      <c r="C240" s="206" t="s">
        <v>373</v>
      </c>
      <c r="D240" s="206" t="s">
        <v>332</v>
      </c>
      <c r="E240" s="206" t="s">
        <v>750</v>
      </c>
      <c r="F240" s="206" t="s">
        <v>61</v>
      </c>
      <c r="G240" s="206" t="s">
        <v>61</v>
      </c>
      <c r="H240" s="206" t="s">
        <v>873</v>
      </c>
      <c r="I240" s="206" t="s">
        <v>97</v>
      </c>
      <c r="J240" s="217">
        <v>2030</v>
      </c>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row>
    <row r="241" spans="2:34" s="36" customFormat="1" ht="15">
      <c r="B241" s="206" t="str">
        <f>VLOOKUP(C241,Companies[],3,FALSE)</f>
        <v>0030.14.861</v>
      </c>
      <c r="C241" s="206" t="s">
        <v>373</v>
      </c>
      <c r="D241" s="206" t="s">
        <v>332</v>
      </c>
      <c r="E241" s="206" t="s">
        <v>750</v>
      </c>
      <c r="F241" s="206" t="s">
        <v>61</v>
      </c>
      <c r="G241" s="206" t="s">
        <v>61</v>
      </c>
      <c r="H241" s="206" t="s">
        <v>874</v>
      </c>
      <c r="I241" s="206" t="s">
        <v>97</v>
      </c>
      <c r="J241" s="217">
        <v>2030</v>
      </c>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row>
    <row r="242" spans="2:34" s="36" customFormat="1" ht="15">
      <c r="B242" s="206" t="str">
        <f>VLOOKUP(C242,Companies[],3,FALSE)</f>
        <v>0030.14.861</v>
      </c>
      <c r="C242" s="206" t="s">
        <v>373</v>
      </c>
      <c r="D242" s="206" t="s">
        <v>332</v>
      </c>
      <c r="E242" s="206" t="s">
        <v>750</v>
      </c>
      <c r="F242" s="206" t="s">
        <v>61</v>
      </c>
      <c r="G242" s="206" t="s">
        <v>61</v>
      </c>
      <c r="H242" s="206" t="s">
        <v>875</v>
      </c>
      <c r="I242" s="206" t="s">
        <v>97</v>
      </c>
      <c r="J242" s="217">
        <v>5500</v>
      </c>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row>
    <row r="243" spans="2:34" s="36" customFormat="1" ht="15">
      <c r="B243" s="206" t="str">
        <f>VLOOKUP(C243,Companies[],3,FALSE)</f>
        <v>0030.14.861</v>
      </c>
      <c r="C243" s="206" t="s">
        <v>373</v>
      </c>
      <c r="D243" s="206" t="s">
        <v>332</v>
      </c>
      <c r="E243" s="206" t="s">
        <v>750</v>
      </c>
      <c r="F243" s="206" t="s">
        <v>61</v>
      </c>
      <c r="G243" s="206" t="s">
        <v>61</v>
      </c>
      <c r="H243" s="206" t="s">
        <v>876</v>
      </c>
      <c r="I243" s="206" t="s">
        <v>97</v>
      </c>
      <c r="J243" s="217">
        <v>5500</v>
      </c>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row>
    <row r="244" spans="2:34" s="36" customFormat="1" ht="15">
      <c r="B244" s="206" t="str">
        <f>VLOOKUP(C244,Companies[],3,FALSE)</f>
        <v>0030.14.861</v>
      </c>
      <c r="C244" s="206" t="s">
        <v>373</v>
      </c>
      <c r="D244" s="206" t="s">
        <v>332</v>
      </c>
      <c r="E244" s="206" t="s">
        <v>750</v>
      </c>
      <c r="F244" s="206" t="s">
        <v>61</v>
      </c>
      <c r="G244" s="206" t="s">
        <v>61</v>
      </c>
      <c r="H244" s="206" t="s">
        <v>877</v>
      </c>
      <c r="I244" s="206" t="s">
        <v>97</v>
      </c>
      <c r="J244" s="217">
        <v>19404</v>
      </c>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row>
    <row r="245" spans="2:34" s="36" customFormat="1" ht="15">
      <c r="B245" s="206" t="str">
        <f>VLOOKUP(C245,Companies[],3,FALSE)</f>
        <v>0030.14.861</v>
      </c>
      <c r="C245" s="206" t="s">
        <v>373</v>
      </c>
      <c r="D245" s="206" t="s">
        <v>332</v>
      </c>
      <c r="E245" s="206" t="s">
        <v>750</v>
      </c>
      <c r="F245" s="206" t="s">
        <v>61</v>
      </c>
      <c r="G245" s="206" t="s">
        <v>61</v>
      </c>
      <c r="H245" s="206" t="s">
        <v>878</v>
      </c>
      <c r="I245" s="206" t="s">
        <v>97</v>
      </c>
      <c r="J245" s="217">
        <v>5500</v>
      </c>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row>
    <row r="246" spans="2:34" s="36" customFormat="1" ht="15">
      <c r="B246" s="206" t="str">
        <f>VLOOKUP(C246,Companies[],3,FALSE)</f>
        <v>0030.14.861</v>
      </c>
      <c r="C246" s="206" t="s">
        <v>373</v>
      </c>
      <c r="D246" s="206" t="s">
        <v>332</v>
      </c>
      <c r="E246" s="206" t="s">
        <v>750</v>
      </c>
      <c r="F246" s="206" t="s">
        <v>61</v>
      </c>
      <c r="G246" s="206" t="s">
        <v>61</v>
      </c>
      <c r="H246" s="206" t="s">
        <v>879</v>
      </c>
      <c r="I246" s="206" t="s">
        <v>97</v>
      </c>
      <c r="J246" s="217">
        <v>5607</v>
      </c>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row>
    <row r="247" spans="2:34" s="36" customFormat="1" ht="15">
      <c r="B247" s="206" t="str">
        <f>VLOOKUP(C247,Companies[],3,FALSE)</f>
        <v>0030.14.861</v>
      </c>
      <c r="C247" s="206" t="s">
        <v>373</v>
      </c>
      <c r="D247" s="206" t="s">
        <v>332</v>
      </c>
      <c r="E247" s="206" t="s">
        <v>750</v>
      </c>
      <c r="F247" s="206" t="s">
        <v>61</v>
      </c>
      <c r="G247" s="206" t="s">
        <v>61</v>
      </c>
      <c r="H247" s="206" t="s">
        <v>880</v>
      </c>
      <c r="I247" s="206" t="s">
        <v>97</v>
      </c>
      <c r="J247" s="217">
        <v>5607</v>
      </c>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row>
    <row r="248" spans="2:34" s="36" customFormat="1" ht="15">
      <c r="B248" s="206" t="str">
        <f>VLOOKUP(C248,Companies[],3,FALSE)</f>
        <v>0030.14.861</v>
      </c>
      <c r="C248" s="206" t="s">
        <v>373</v>
      </c>
      <c r="D248" s="206" t="s">
        <v>332</v>
      </c>
      <c r="E248" s="206" t="s">
        <v>750</v>
      </c>
      <c r="F248" s="206" t="s">
        <v>61</v>
      </c>
      <c r="G248" s="206" t="s">
        <v>61</v>
      </c>
      <c r="H248" s="206" t="s">
        <v>881</v>
      </c>
      <c r="I248" s="206" t="s">
        <v>97</v>
      </c>
      <c r="J248" s="217">
        <v>10500</v>
      </c>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row>
    <row r="249" spans="2:34" s="36" customFormat="1" ht="15">
      <c r="B249" s="206" t="str">
        <f>VLOOKUP(C249,Companies[],3,FALSE)</f>
        <v>0030.14.861</v>
      </c>
      <c r="C249" s="206" t="s">
        <v>373</v>
      </c>
      <c r="D249" s="206" t="s">
        <v>332</v>
      </c>
      <c r="E249" s="206" t="s">
        <v>750</v>
      </c>
      <c r="F249" s="206" t="s">
        <v>61</v>
      </c>
      <c r="G249" s="206" t="s">
        <v>61</v>
      </c>
      <c r="H249" s="206" t="s">
        <v>882</v>
      </c>
      <c r="I249" s="206" t="s">
        <v>97</v>
      </c>
      <c r="J249" s="217">
        <v>5500</v>
      </c>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row>
    <row r="250" spans="2:34" s="36" customFormat="1" ht="15">
      <c r="B250" s="206" t="str">
        <f>VLOOKUP(C250,Companies[],3,FALSE)</f>
        <v>0030.14.861</v>
      </c>
      <c r="C250" s="206" t="s">
        <v>373</v>
      </c>
      <c r="D250" s="206" t="s">
        <v>332</v>
      </c>
      <c r="E250" s="206" t="s">
        <v>750</v>
      </c>
      <c r="F250" s="206" t="s">
        <v>61</v>
      </c>
      <c r="G250" s="206" t="s">
        <v>61</v>
      </c>
      <c r="H250" s="206" t="s">
        <v>883</v>
      </c>
      <c r="I250" s="206" t="s">
        <v>97</v>
      </c>
      <c r="J250" s="217">
        <v>5500</v>
      </c>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row>
    <row r="251" spans="2:34" s="36" customFormat="1" ht="15">
      <c r="B251" s="206" t="str">
        <f>VLOOKUP(C251,Companies[],3,FALSE)</f>
        <v>0030.14.861</v>
      </c>
      <c r="C251" s="206" t="s">
        <v>373</v>
      </c>
      <c r="D251" s="206" t="s">
        <v>332</v>
      </c>
      <c r="E251" s="206" t="s">
        <v>750</v>
      </c>
      <c r="F251" s="206" t="s">
        <v>61</v>
      </c>
      <c r="G251" s="206" t="s">
        <v>61</v>
      </c>
      <c r="H251" s="206" t="s">
        <v>884</v>
      </c>
      <c r="I251" s="206" t="s">
        <v>97</v>
      </c>
      <c r="J251" s="217">
        <v>5607</v>
      </c>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row>
    <row r="252" spans="2:34" s="36" customFormat="1" ht="15">
      <c r="B252" s="206" t="str">
        <f>VLOOKUP(C252,Companies[],3,FALSE)</f>
        <v>0030.14.861</v>
      </c>
      <c r="C252" s="206" t="s">
        <v>373</v>
      </c>
      <c r="D252" s="206" t="s">
        <v>332</v>
      </c>
      <c r="E252" s="206" t="s">
        <v>750</v>
      </c>
      <c r="F252" s="206" t="s">
        <v>61</v>
      </c>
      <c r="G252" s="206" t="s">
        <v>61</v>
      </c>
      <c r="H252" s="206" t="s">
        <v>885</v>
      </c>
      <c r="I252" s="206" t="s">
        <v>97</v>
      </c>
      <c r="J252" s="217">
        <v>5607</v>
      </c>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row>
    <row r="253" spans="2:34" s="36" customFormat="1" ht="15">
      <c r="B253" s="206" t="str">
        <f>VLOOKUP(C253,Companies[],3,FALSE)</f>
        <v>0030.14.861</v>
      </c>
      <c r="C253" s="206" t="s">
        <v>373</v>
      </c>
      <c r="D253" s="206" t="s">
        <v>332</v>
      </c>
      <c r="E253" s="206" t="s">
        <v>750</v>
      </c>
      <c r="F253" s="206" t="s">
        <v>61</v>
      </c>
      <c r="G253" s="206" t="s">
        <v>61</v>
      </c>
      <c r="H253" s="206" t="s">
        <v>886</v>
      </c>
      <c r="I253" s="206" t="s">
        <v>97</v>
      </c>
      <c r="J253" s="217">
        <v>2030</v>
      </c>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row>
    <row r="254" spans="2:34" s="36" customFormat="1" ht="15">
      <c r="B254" s="206" t="str">
        <f>VLOOKUP(C254,Companies[],3,FALSE)</f>
        <v>0030.14.861</v>
      </c>
      <c r="C254" s="206" t="s">
        <v>373</v>
      </c>
      <c r="D254" s="206" t="s">
        <v>332</v>
      </c>
      <c r="E254" s="206" t="s">
        <v>750</v>
      </c>
      <c r="F254" s="206" t="s">
        <v>61</v>
      </c>
      <c r="G254" s="206" t="s">
        <v>61</v>
      </c>
      <c r="H254" s="206" t="s">
        <v>887</v>
      </c>
      <c r="I254" s="206" t="s">
        <v>97</v>
      </c>
      <c r="J254" s="217">
        <v>2030</v>
      </c>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row>
    <row r="255" spans="2:34" s="36" customFormat="1" ht="15">
      <c r="B255" s="206" t="str">
        <f>VLOOKUP(C255,Companies[],3,FALSE)</f>
        <v>0030.14.861</v>
      </c>
      <c r="C255" s="206" t="s">
        <v>373</v>
      </c>
      <c r="D255" s="206" t="s">
        <v>332</v>
      </c>
      <c r="E255" s="206" t="s">
        <v>750</v>
      </c>
      <c r="F255" s="206" t="s">
        <v>61</v>
      </c>
      <c r="G255" s="206" t="s">
        <v>61</v>
      </c>
      <c r="H255" s="206" t="s">
        <v>888</v>
      </c>
      <c r="I255" s="206" t="s">
        <v>97</v>
      </c>
      <c r="J255" s="217">
        <v>5500</v>
      </c>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row>
    <row r="256" spans="2:34" s="36" customFormat="1" ht="15">
      <c r="B256" s="206" t="str">
        <f>VLOOKUP(C256,Companies[],3,FALSE)</f>
        <v>0030.14.861</v>
      </c>
      <c r="C256" s="206" t="s">
        <v>373</v>
      </c>
      <c r="D256" s="206" t="s">
        <v>332</v>
      </c>
      <c r="E256" s="206" t="s">
        <v>750</v>
      </c>
      <c r="F256" s="206" t="s">
        <v>61</v>
      </c>
      <c r="G256" s="206" t="s">
        <v>61</v>
      </c>
      <c r="H256" s="206" t="s">
        <v>889</v>
      </c>
      <c r="I256" s="206" t="s">
        <v>97</v>
      </c>
      <c r="J256" s="217">
        <v>5500</v>
      </c>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row>
    <row r="257" spans="2:34" s="36" customFormat="1" ht="15">
      <c r="B257" s="206" t="str">
        <f>VLOOKUP(C257,Companies[],3,FALSE)</f>
        <v>8074.34.243 Oranje Nassau Energie Nederland B.V
0088.48.087 Oranje-Nassau Energie B.V
8221.54.651 Oranje-Nassau Energie Resources B.V
8206.91.598 ONH B.V</v>
      </c>
      <c r="C257" s="206" t="s">
        <v>390</v>
      </c>
      <c r="D257" s="206" t="s">
        <v>332</v>
      </c>
      <c r="E257" s="206" t="s">
        <v>750</v>
      </c>
      <c r="F257" s="206" t="s">
        <v>61</v>
      </c>
      <c r="G257" s="206" t="s">
        <v>61</v>
      </c>
      <c r="H257" s="206" t="s">
        <v>890</v>
      </c>
      <c r="I257" s="206" t="s">
        <v>97</v>
      </c>
      <c r="J257" s="217">
        <v>1056</v>
      </c>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row>
    <row r="258" spans="2:34" s="36" customFormat="1" ht="15">
      <c r="B258" s="206" t="str">
        <f>VLOOKUP(C258,Companies[],3,FALSE)</f>
        <v>8074.34.243 Oranje Nassau Energie Nederland B.V
0088.48.087 Oranje-Nassau Energie B.V
8221.54.651 Oranje-Nassau Energie Resources B.V
8206.91.598 ONH B.V</v>
      </c>
      <c r="C258" s="206" t="s">
        <v>390</v>
      </c>
      <c r="D258" s="206" t="s">
        <v>332</v>
      </c>
      <c r="E258" s="206" t="s">
        <v>750</v>
      </c>
      <c r="F258" s="206" t="s">
        <v>61</v>
      </c>
      <c r="G258" s="206" t="s">
        <v>61</v>
      </c>
      <c r="H258" s="206" t="s">
        <v>891</v>
      </c>
      <c r="I258" s="206" t="s">
        <v>97</v>
      </c>
      <c r="J258" s="217">
        <v>214.2</v>
      </c>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row>
    <row r="259" spans="2:34" s="36" customFormat="1" ht="15">
      <c r="B259" s="206" t="str">
        <f>VLOOKUP(C259,Companies[],3,FALSE)</f>
        <v>8074.34.243 Oranje Nassau Energie Nederland B.V
0088.48.087 Oranje-Nassau Energie B.V
8221.54.651 Oranje-Nassau Energie Resources B.V
8206.91.598 ONH B.V</v>
      </c>
      <c r="C259" s="206" t="s">
        <v>390</v>
      </c>
      <c r="D259" s="206" t="s">
        <v>332</v>
      </c>
      <c r="E259" s="206" t="s">
        <v>750</v>
      </c>
      <c r="F259" s="206" t="s">
        <v>61</v>
      </c>
      <c r="G259" s="206" t="s">
        <v>61</v>
      </c>
      <c r="H259" s="206" t="s">
        <v>891</v>
      </c>
      <c r="I259" s="206" t="s">
        <v>97</v>
      </c>
      <c r="J259" s="217">
        <v>4160</v>
      </c>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row>
    <row r="260" spans="2:34" s="36" customFormat="1" ht="15">
      <c r="B260" s="206" t="str">
        <f>VLOOKUP(C260,Companies[],3,FALSE)</f>
        <v>8074.34.243 Oranje Nassau Energie Nederland B.V
0088.48.087 Oranje-Nassau Energie B.V
8221.54.651 Oranje-Nassau Energie Resources B.V
8206.91.598 ONH B.V</v>
      </c>
      <c r="C260" s="206" t="s">
        <v>390</v>
      </c>
      <c r="D260" s="206" t="s">
        <v>332</v>
      </c>
      <c r="E260" s="206" t="s">
        <v>750</v>
      </c>
      <c r="F260" s="206" t="s">
        <v>61</v>
      </c>
      <c r="G260" s="206" t="s">
        <v>61</v>
      </c>
      <c r="H260" s="206" t="s">
        <v>891</v>
      </c>
      <c r="I260" s="206" t="s">
        <v>97</v>
      </c>
      <c r="J260" s="217">
        <v>2904</v>
      </c>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row>
    <row r="261" spans="2:34" s="36" customFormat="1" ht="15">
      <c r="B261" s="206" t="str">
        <f>VLOOKUP(C261,Companies[],3,FALSE)</f>
        <v>8074.34.243 Oranje Nassau Energie Nederland B.V
0088.48.087 Oranje-Nassau Energie B.V
8221.54.651 Oranje-Nassau Energie Resources B.V
8206.91.598 ONH B.V</v>
      </c>
      <c r="C261" s="206" t="s">
        <v>390</v>
      </c>
      <c r="D261" s="206" t="s">
        <v>332</v>
      </c>
      <c r="E261" s="206" t="s">
        <v>750</v>
      </c>
      <c r="F261" s="206" t="s">
        <v>61</v>
      </c>
      <c r="G261" s="206" t="s">
        <v>61</v>
      </c>
      <c r="H261" s="206" t="s">
        <v>798</v>
      </c>
      <c r="I261" s="206" t="s">
        <v>97</v>
      </c>
      <c r="J261" s="217">
        <v>1020</v>
      </c>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row>
    <row r="262" spans="2:34" s="36" customFormat="1" ht="15">
      <c r="B262" s="206" t="str">
        <f>VLOOKUP(C262,Companies[],3,FALSE)</f>
        <v>8074.34.243 Oranje Nassau Energie Nederland B.V
0088.48.087 Oranje-Nassau Energie B.V
8221.54.651 Oranje-Nassau Energie Resources B.V
8206.91.598 ONH B.V</v>
      </c>
      <c r="C262" s="206" t="s">
        <v>390</v>
      </c>
      <c r="D262" s="206" t="s">
        <v>332</v>
      </c>
      <c r="E262" s="206" t="s">
        <v>750</v>
      </c>
      <c r="F262" s="206" t="s">
        <v>61</v>
      </c>
      <c r="G262" s="206" t="s">
        <v>61</v>
      </c>
      <c r="H262" s="206" t="s">
        <v>892</v>
      </c>
      <c r="I262" s="206" t="s">
        <v>97</v>
      </c>
      <c r="J262" s="217">
        <v>6178</v>
      </c>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row>
    <row r="263" spans="2:34" s="36" customFormat="1" ht="15">
      <c r="B263" s="206" t="str">
        <f>VLOOKUP(C263,Companies[],3,FALSE)</f>
        <v>8074.34.243 Oranje Nassau Energie Nederland B.V
0088.48.087 Oranje-Nassau Energie B.V
8221.54.651 Oranje-Nassau Energie Resources B.V
8206.91.598 ONH B.V</v>
      </c>
      <c r="C263" s="206" t="s">
        <v>390</v>
      </c>
      <c r="D263" s="206" t="s">
        <v>332</v>
      </c>
      <c r="E263" s="206" t="s">
        <v>750</v>
      </c>
      <c r="F263" s="206" t="s">
        <v>61</v>
      </c>
      <c r="G263" s="206" t="s">
        <v>61</v>
      </c>
      <c r="H263" s="206" t="s">
        <v>892</v>
      </c>
      <c r="I263" s="206" t="s">
        <v>97</v>
      </c>
      <c r="J263" s="217">
        <v>1250</v>
      </c>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row>
    <row r="264" spans="2:34" s="36" customFormat="1" ht="15">
      <c r="B264" s="206" t="str">
        <f>VLOOKUP(C264,Companies[],3,FALSE)</f>
        <v>8074.34.243 Oranje Nassau Energie Nederland B.V
0088.48.087 Oranje-Nassau Energie B.V
8221.54.651 Oranje-Nassau Energie Resources B.V
8206.91.598 ONH B.V</v>
      </c>
      <c r="C264" s="206" t="s">
        <v>390</v>
      </c>
      <c r="D264" s="206" t="s">
        <v>332</v>
      </c>
      <c r="E264" s="206" t="s">
        <v>750</v>
      </c>
      <c r="F264" s="206" t="s">
        <v>61</v>
      </c>
      <c r="G264" s="206" t="s">
        <v>61</v>
      </c>
      <c r="H264" s="206" t="s">
        <v>893</v>
      </c>
      <c r="I264" s="206" t="s">
        <v>97</v>
      </c>
      <c r="J264" s="217">
        <v>510</v>
      </c>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row>
    <row r="265" spans="2:34" s="36" customFormat="1" ht="15">
      <c r="B265" s="206" t="str">
        <f>VLOOKUP(C265,Companies[],3,FALSE)</f>
        <v>8074.34.243 Oranje Nassau Energie Nederland B.V
0088.48.087 Oranje-Nassau Energie B.V
8221.54.651 Oranje-Nassau Energie Resources B.V
8206.91.598 ONH B.V</v>
      </c>
      <c r="C265" s="206" t="s">
        <v>390</v>
      </c>
      <c r="D265" s="206" t="s">
        <v>332</v>
      </c>
      <c r="E265" s="206" t="s">
        <v>750</v>
      </c>
      <c r="F265" s="206" t="s">
        <v>61</v>
      </c>
      <c r="G265" s="206" t="s">
        <v>61</v>
      </c>
      <c r="H265" s="206" t="s">
        <v>894</v>
      </c>
      <c r="I265" s="206" t="s">
        <v>97</v>
      </c>
      <c r="J265" s="217">
        <v>3089</v>
      </c>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row>
    <row r="266" spans="2:34" s="36" customFormat="1" ht="15">
      <c r="B266" s="206" t="str">
        <f>VLOOKUP(C266,Companies[],3,FALSE)</f>
        <v>8074.34.243 Oranje Nassau Energie Nederland B.V
0088.48.087 Oranje-Nassau Energie B.V
8221.54.651 Oranje-Nassau Energie Resources B.V
8206.91.598 ONH B.V</v>
      </c>
      <c r="C266" s="206" t="s">
        <v>390</v>
      </c>
      <c r="D266" s="206" t="s">
        <v>332</v>
      </c>
      <c r="E266" s="206" t="s">
        <v>750</v>
      </c>
      <c r="F266" s="206" t="s">
        <v>61</v>
      </c>
      <c r="G266" s="206" t="s">
        <v>61</v>
      </c>
      <c r="H266" s="206" t="s">
        <v>894</v>
      </c>
      <c r="I266" s="206" t="s">
        <v>97</v>
      </c>
      <c r="J266" s="217">
        <v>1250</v>
      </c>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row>
    <row r="267" spans="2:34" s="36" customFormat="1" ht="15">
      <c r="B267" s="206" t="str">
        <f>VLOOKUP(C267,Companies[],3,FALSE)</f>
        <v>8074.34.243 Oranje Nassau Energie Nederland B.V
0088.48.087 Oranje-Nassau Energie B.V
8221.54.651 Oranje-Nassau Energie Resources B.V
8206.91.598 ONH B.V</v>
      </c>
      <c r="C267" s="206" t="s">
        <v>390</v>
      </c>
      <c r="D267" s="206" t="s">
        <v>332</v>
      </c>
      <c r="E267" s="206" t="s">
        <v>750</v>
      </c>
      <c r="F267" s="206" t="s">
        <v>61</v>
      </c>
      <c r="G267" s="206" t="s">
        <v>61</v>
      </c>
      <c r="H267" s="206" t="s">
        <v>895</v>
      </c>
      <c r="I267" s="206" t="s">
        <v>97</v>
      </c>
      <c r="J267" s="217">
        <v>30.6</v>
      </c>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row>
    <row r="268" spans="2:34" s="36" customFormat="1" ht="15">
      <c r="B268" s="206" t="str">
        <f>VLOOKUP(C268,Companies[],3,FALSE)</f>
        <v>8074.34.243 Oranje Nassau Energie Nederland B.V
0088.48.087 Oranje-Nassau Energie B.V
8221.54.651 Oranje-Nassau Energie Resources B.V
8206.91.598 ONH B.V</v>
      </c>
      <c r="C268" s="206" t="s">
        <v>390</v>
      </c>
      <c r="D268" s="206" t="s">
        <v>332</v>
      </c>
      <c r="E268" s="206" t="s">
        <v>750</v>
      </c>
      <c r="F268" s="206" t="s">
        <v>61</v>
      </c>
      <c r="G268" s="206" t="s">
        <v>61</v>
      </c>
      <c r="H268" s="206" t="s">
        <v>895</v>
      </c>
      <c r="I268" s="206" t="s">
        <v>97</v>
      </c>
      <c r="J268" s="217">
        <v>4160</v>
      </c>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row>
    <row r="269" spans="2:34" s="36" customFormat="1" ht="15">
      <c r="B269" s="206" t="str">
        <f>VLOOKUP(C269,Companies[],3,FALSE)</f>
        <v>8074.34.243 Oranje Nassau Energie Nederland B.V
0088.48.087 Oranje-Nassau Energie B.V
8221.54.651 Oranje-Nassau Energie Resources B.V
8206.91.598 ONH B.V</v>
      </c>
      <c r="C269" s="206" t="s">
        <v>390</v>
      </c>
      <c r="D269" s="206" t="s">
        <v>332</v>
      </c>
      <c r="E269" s="206" t="s">
        <v>750</v>
      </c>
      <c r="F269" s="206" t="s">
        <v>61</v>
      </c>
      <c r="G269" s="206" t="s">
        <v>61</v>
      </c>
      <c r="H269" s="206" t="s">
        <v>895</v>
      </c>
      <c r="I269" s="206" t="s">
        <v>97</v>
      </c>
      <c r="J269" s="217">
        <v>528</v>
      </c>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row>
    <row r="270" spans="2:34" s="36" customFormat="1" ht="15">
      <c r="B270" s="206" t="str">
        <f>VLOOKUP(C270,Companies[],3,FALSE)</f>
        <v>8074.34.243 Oranje Nassau Energie Nederland B.V
0088.48.087 Oranje-Nassau Energie B.V
8221.54.651 Oranje-Nassau Energie Resources B.V
8206.91.598 ONH B.V</v>
      </c>
      <c r="C270" s="206" t="s">
        <v>390</v>
      </c>
      <c r="D270" s="206" t="s">
        <v>332</v>
      </c>
      <c r="E270" s="206" t="s">
        <v>750</v>
      </c>
      <c r="F270" s="206" t="s">
        <v>61</v>
      </c>
      <c r="G270" s="206" t="s">
        <v>61</v>
      </c>
      <c r="H270" s="206" t="s">
        <v>896</v>
      </c>
      <c r="I270" s="206" t="s">
        <v>97</v>
      </c>
      <c r="J270" s="217">
        <v>1020</v>
      </c>
      <c r="K270" s="206"/>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row>
    <row r="271" spans="2:34" s="36" customFormat="1" ht="15">
      <c r="B271" s="206" t="str">
        <f>VLOOKUP(C271,Companies[],3,FALSE)</f>
        <v>8074.34.243 Oranje Nassau Energie Nederland B.V
0088.48.087 Oranje-Nassau Energie B.V
8221.54.651 Oranje-Nassau Energie Resources B.V
8206.91.598 ONH B.V</v>
      </c>
      <c r="C271" s="206" t="s">
        <v>390</v>
      </c>
      <c r="D271" s="206" t="s">
        <v>332</v>
      </c>
      <c r="E271" s="206" t="s">
        <v>750</v>
      </c>
      <c r="F271" s="206" t="s">
        <v>61</v>
      </c>
      <c r="G271" s="206" t="s">
        <v>61</v>
      </c>
      <c r="H271" s="206" t="s">
        <v>896</v>
      </c>
      <c r="I271" s="206" t="s">
        <v>97</v>
      </c>
      <c r="J271" s="217">
        <v>1020</v>
      </c>
      <c r="K271" s="206"/>
      <c r="L271" s="206"/>
      <c r="M271" s="206"/>
      <c r="N271" s="206"/>
      <c r="O271" s="206"/>
      <c r="P271" s="206"/>
      <c r="Q271" s="206"/>
      <c r="R271" s="206"/>
      <c r="S271" s="206"/>
      <c r="T271" s="206"/>
      <c r="U271" s="206"/>
      <c r="V271" s="206"/>
      <c r="W271" s="206"/>
      <c r="X271" s="206"/>
      <c r="Y271" s="206"/>
      <c r="Z271" s="206"/>
      <c r="AA271" s="206"/>
      <c r="AB271" s="206"/>
      <c r="AC271" s="206"/>
      <c r="AD271" s="206"/>
      <c r="AE271" s="206"/>
      <c r="AF271" s="206"/>
      <c r="AG271" s="206"/>
      <c r="AH271" s="206"/>
    </row>
    <row r="272" spans="2:34" s="36" customFormat="1" ht="15">
      <c r="B272" s="206" t="str">
        <f>VLOOKUP(C272,Companies[],3,FALSE)</f>
        <v>8074.34.243 Oranje Nassau Energie Nederland B.V
0088.48.087 Oranje-Nassau Energie B.V
8221.54.651 Oranje-Nassau Energie Resources B.V
8206.91.598 ONH B.V</v>
      </c>
      <c r="C272" s="206" t="s">
        <v>390</v>
      </c>
      <c r="D272" s="206" t="s">
        <v>332</v>
      </c>
      <c r="E272" s="206" t="s">
        <v>750</v>
      </c>
      <c r="F272" s="206" t="s">
        <v>61</v>
      </c>
      <c r="G272" s="206" t="s">
        <v>61</v>
      </c>
      <c r="H272" s="206" t="s">
        <v>896</v>
      </c>
      <c r="I272" s="206" t="s">
        <v>97</v>
      </c>
      <c r="J272" s="217">
        <v>622.20000000000005</v>
      </c>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row>
    <row r="273" spans="2:34" s="36" customFormat="1" ht="15">
      <c r="B273" s="206" t="str">
        <f>VLOOKUP(C273,Companies[],3,FALSE)</f>
        <v>8074.34.243 Oranje Nassau Energie Nederland B.V
0088.48.087 Oranje-Nassau Energie B.V
8221.54.651 Oranje-Nassau Energie Resources B.V
8206.91.598 ONH B.V</v>
      </c>
      <c r="C273" s="206" t="s">
        <v>390</v>
      </c>
      <c r="D273" s="206" t="s">
        <v>332</v>
      </c>
      <c r="E273" s="206" t="s">
        <v>750</v>
      </c>
      <c r="F273" s="206" t="s">
        <v>61</v>
      </c>
      <c r="G273" s="206" t="s">
        <v>61</v>
      </c>
      <c r="H273" s="206" t="s">
        <v>896</v>
      </c>
      <c r="I273" s="206" t="s">
        <v>97</v>
      </c>
      <c r="J273" s="217">
        <v>4160</v>
      </c>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row>
    <row r="274" spans="2:34" s="36" customFormat="1" ht="15">
      <c r="B274" s="206" t="str">
        <f>VLOOKUP(C274,Companies[],3,FALSE)</f>
        <v>8074.34.243 Oranje Nassau Energie Nederland B.V
0088.48.087 Oranje-Nassau Energie B.V
8221.54.651 Oranje-Nassau Energie Resources B.V
8206.91.598 ONH B.V</v>
      </c>
      <c r="C274" s="206" t="s">
        <v>390</v>
      </c>
      <c r="D274" s="206" t="s">
        <v>332</v>
      </c>
      <c r="E274" s="206" t="s">
        <v>750</v>
      </c>
      <c r="F274" s="206" t="s">
        <v>61</v>
      </c>
      <c r="G274" s="206" t="s">
        <v>61</v>
      </c>
      <c r="H274" s="206" t="s">
        <v>896</v>
      </c>
      <c r="I274" s="206" t="s">
        <v>97</v>
      </c>
      <c r="J274" s="217">
        <v>11616</v>
      </c>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row>
    <row r="275" spans="2:34" s="36" customFormat="1" ht="15">
      <c r="B275" s="206" t="str">
        <f>VLOOKUP(C275,Companies[],3,FALSE)</f>
        <v>8074.34.243 Oranje Nassau Energie Nederland B.V
0088.48.087 Oranje-Nassau Energie B.V
8221.54.651 Oranje-Nassau Energie Resources B.V
8206.91.598 ONH B.V</v>
      </c>
      <c r="C275" s="206" t="s">
        <v>390</v>
      </c>
      <c r="D275" s="206" t="s">
        <v>332</v>
      </c>
      <c r="E275" s="206" t="s">
        <v>750</v>
      </c>
      <c r="F275" s="206" t="s">
        <v>61</v>
      </c>
      <c r="G275" s="206" t="s">
        <v>61</v>
      </c>
      <c r="H275" s="206" t="s">
        <v>897</v>
      </c>
      <c r="I275" s="206" t="s">
        <v>97</v>
      </c>
      <c r="J275" s="217">
        <v>510</v>
      </c>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row>
    <row r="276" spans="2:34" s="36" customFormat="1" ht="15">
      <c r="B276" s="206" t="str">
        <f>VLOOKUP(C276,Companies[],3,FALSE)</f>
        <v>8074.34.243 Oranje Nassau Energie Nederland B.V
0088.48.087 Oranje-Nassau Energie B.V
8221.54.651 Oranje-Nassau Energie Resources B.V
8206.91.598 ONH B.V</v>
      </c>
      <c r="C276" s="206" t="s">
        <v>390</v>
      </c>
      <c r="D276" s="206" t="s">
        <v>332</v>
      </c>
      <c r="E276" s="206" t="s">
        <v>750</v>
      </c>
      <c r="F276" s="206" t="s">
        <v>61</v>
      </c>
      <c r="G276" s="206" t="s">
        <v>61</v>
      </c>
      <c r="H276" s="206" t="s">
        <v>897</v>
      </c>
      <c r="I276" s="206" t="s">
        <v>97</v>
      </c>
      <c r="J276" s="217">
        <v>153</v>
      </c>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row>
    <row r="277" spans="2:34" s="36" customFormat="1" ht="15">
      <c r="B277" s="206" t="str">
        <f>VLOOKUP(C277,Companies[],3,FALSE)</f>
        <v>8074.34.243 Oranje Nassau Energie Nederland B.V
0088.48.087 Oranje-Nassau Energie B.V
8221.54.651 Oranje-Nassau Energie Resources B.V
8206.91.598 ONH B.V</v>
      </c>
      <c r="C277" s="206" t="s">
        <v>390</v>
      </c>
      <c r="D277" s="206" t="s">
        <v>332</v>
      </c>
      <c r="E277" s="206" t="s">
        <v>750</v>
      </c>
      <c r="F277" s="206" t="s">
        <v>61</v>
      </c>
      <c r="G277" s="206" t="s">
        <v>61</v>
      </c>
      <c r="H277" s="206" t="s">
        <v>897</v>
      </c>
      <c r="I277" s="206" t="s">
        <v>97</v>
      </c>
      <c r="J277" s="217">
        <v>4160</v>
      </c>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row>
    <row r="278" spans="2:34" s="36" customFormat="1" ht="15">
      <c r="B278" s="206" t="str">
        <f>VLOOKUP(C278,Companies[],3,FALSE)</f>
        <v>8074.34.243 Oranje Nassau Energie Nederland B.V
0088.48.087 Oranje-Nassau Energie B.V
8221.54.651 Oranje-Nassau Energie Resources B.V
8206.91.598 ONH B.V</v>
      </c>
      <c r="C278" s="206" t="s">
        <v>390</v>
      </c>
      <c r="D278" s="206" t="s">
        <v>332</v>
      </c>
      <c r="E278" s="206" t="s">
        <v>750</v>
      </c>
      <c r="F278" s="206" t="s">
        <v>61</v>
      </c>
      <c r="G278" s="206" t="s">
        <v>61</v>
      </c>
      <c r="H278" s="206" t="s">
        <v>897</v>
      </c>
      <c r="I278" s="206" t="s">
        <v>97</v>
      </c>
      <c r="J278" s="217">
        <v>4356</v>
      </c>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row>
    <row r="279" spans="2:34" s="36" customFormat="1" ht="15">
      <c r="B279" s="206" t="str">
        <f>VLOOKUP(C279,Companies[],3,FALSE)</f>
        <v>8074.34.243 Oranje Nassau Energie Nederland B.V
0088.48.087 Oranje-Nassau Energie B.V
8221.54.651 Oranje-Nassau Energie Resources B.V
8206.91.598 ONH B.V</v>
      </c>
      <c r="C279" s="206" t="s">
        <v>390</v>
      </c>
      <c r="D279" s="206" t="s">
        <v>332</v>
      </c>
      <c r="E279" s="206" t="s">
        <v>750</v>
      </c>
      <c r="F279" s="206" t="s">
        <v>61</v>
      </c>
      <c r="G279" s="206" t="s">
        <v>61</v>
      </c>
      <c r="H279" s="206" t="s">
        <v>898</v>
      </c>
      <c r="I279" s="206" t="s">
        <v>97</v>
      </c>
      <c r="J279" s="217">
        <v>3089</v>
      </c>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row>
    <row r="280" spans="2:34" s="36" customFormat="1" ht="15">
      <c r="B280" s="206" t="str">
        <f>VLOOKUP(C280,Companies[],3,FALSE)</f>
        <v>8074.34.243 Oranje Nassau Energie Nederland B.V
0088.48.087 Oranje-Nassau Energie B.V
8221.54.651 Oranje-Nassau Energie Resources B.V
8206.91.598 ONH B.V</v>
      </c>
      <c r="C280" s="206" t="s">
        <v>390</v>
      </c>
      <c r="D280" s="206" t="s">
        <v>332</v>
      </c>
      <c r="E280" s="206" t="s">
        <v>750</v>
      </c>
      <c r="F280" s="206" t="s">
        <v>61</v>
      </c>
      <c r="G280" s="206" t="s">
        <v>61</v>
      </c>
      <c r="H280" s="206" t="s">
        <v>898</v>
      </c>
      <c r="I280" s="206" t="s">
        <v>97</v>
      </c>
      <c r="J280" s="217">
        <v>1250</v>
      </c>
      <c r="K280" s="206"/>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row>
    <row r="281" spans="2:34" s="36" customFormat="1" ht="15">
      <c r="B281" s="206" t="str">
        <f>VLOOKUP(C281,Companies[],3,FALSE)</f>
        <v>8074.34.243 Oranje Nassau Energie Nederland B.V
0088.48.087 Oranje-Nassau Energie B.V
8221.54.651 Oranje-Nassau Energie Resources B.V
8206.91.598 ONH B.V</v>
      </c>
      <c r="C281" s="206" t="s">
        <v>390</v>
      </c>
      <c r="D281" s="206" t="s">
        <v>332</v>
      </c>
      <c r="E281" s="206" t="s">
        <v>750</v>
      </c>
      <c r="F281" s="206" t="s">
        <v>61</v>
      </c>
      <c r="G281" s="206" t="s">
        <v>61</v>
      </c>
      <c r="H281" s="206" t="s">
        <v>899</v>
      </c>
      <c r="I281" s="206" t="s">
        <v>97</v>
      </c>
      <c r="J281" s="217">
        <v>3089</v>
      </c>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row>
    <row r="282" spans="2:34" s="36" customFormat="1" ht="15">
      <c r="B282" s="206" t="str">
        <f>VLOOKUP(C282,Companies[],3,FALSE)</f>
        <v>8074.34.243 Oranje Nassau Energie Nederland B.V
0088.48.087 Oranje-Nassau Energie B.V
8221.54.651 Oranje-Nassau Energie Resources B.V
8206.91.598 ONH B.V</v>
      </c>
      <c r="C282" s="206" t="s">
        <v>390</v>
      </c>
      <c r="D282" s="206" t="s">
        <v>332</v>
      </c>
      <c r="E282" s="206" t="s">
        <v>750</v>
      </c>
      <c r="F282" s="206" t="s">
        <v>61</v>
      </c>
      <c r="G282" s="206" t="s">
        <v>61</v>
      </c>
      <c r="H282" s="206" t="s">
        <v>900</v>
      </c>
      <c r="I282" s="206" t="s">
        <v>97</v>
      </c>
      <c r="J282" s="217">
        <v>3089</v>
      </c>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row>
    <row r="283" spans="2:34" s="36" customFormat="1" ht="15">
      <c r="B283" s="206" t="str">
        <f>VLOOKUP(C283,Companies[],3,FALSE)</f>
        <v>8074.34.243 Oranje Nassau Energie Nederland B.V
0088.48.087 Oranje-Nassau Energie B.V
8221.54.651 Oranje-Nassau Energie Resources B.V
8206.91.598 ONH B.V</v>
      </c>
      <c r="C283" s="206" t="s">
        <v>390</v>
      </c>
      <c r="D283" s="206" t="s">
        <v>332</v>
      </c>
      <c r="E283" s="206" t="s">
        <v>750</v>
      </c>
      <c r="F283" s="206" t="s">
        <v>61</v>
      </c>
      <c r="G283" s="206" t="s">
        <v>61</v>
      </c>
      <c r="H283" s="206" t="s">
        <v>900</v>
      </c>
      <c r="I283" s="206" t="s">
        <v>97</v>
      </c>
      <c r="J283" s="217">
        <v>1250</v>
      </c>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row>
    <row r="284" spans="2:34" s="36" customFormat="1" ht="15">
      <c r="B284" s="206" t="str">
        <f>VLOOKUP(C284,Companies[],3,FALSE)</f>
        <v>8140.79.386 TAQA Offshore B.V
8140.79.532 TAQA Onshore B.V
8140.79.611 TAQA Piek Gas B.V
8172.88.247 TAQA International B.V</v>
      </c>
      <c r="C284" s="206" t="s">
        <v>401</v>
      </c>
      <c r="D284" s="206" t="s">
        <v>332</v>
      </c>
      <c r="E284" s="206" t="s">
        <v>750</v>
      </c>
      <c r="F284" s="206" t="s">
        <v>61</v>
      </c>
      <c r="G284" s="206" t="s">
        <v>61</v>
      </c>
      <c r="H284" s="206" t="s">
        <v>901</v>
      </c>
      <c r="I284" s="206" t="s">
        <v>97</v>
      </c>
      <c r="J284" s="217">
        <v>44396</v>
      </c>
      <c r="K284" s="206"/>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row>
    <row r="285" spans="2:34" s="36" customFormat="1" ht="15">
      <c r="B285" s="206" t="str">
        <f>VLOOKUP(C285,Companies[],3,FALSE)</f>
        <v>0017.66.971 Total E&amp;P Nederland B.V
0050.44.601 Total Holdings Nederland B.V</v>
      </c>
      <c r="C285" s="206" t="s">
        <v>404</v>
      </c>
      <c r="D285" s="206" t="s">
        <v>332</v>
      </c>
      <c r="E285" s="206" t="s">
        <v>750</v>
      </c>
      <c r="F285" s="206" t="s">
        <v>61</v>
      </c>
      <c r="G285" s="206" t="s">
        <v>61</v>
      </c>
      <c r="H285" s="206" t="s">
        <v>902</v>
      </c>
      <c r="I285" s="206" t="s">
        <v>97</v>
      </c>
      <c r="J285" s="217">
        <v>105282</v>
      </c>
      <c r="K285" s="206"/>
      <c r="L285" s="206"/>
      <c r="M285" s="206"/>
      <c r="N285" s="206"/>
      <c r="O285" s="206"/>
      <c r="P285" s="206"/>
      <c r="Q285" s="206"/>
      <c r="R285" s="206"/>
      <c r="S285" s="206"/>
      <c r="T285" s="206"/>
      <c r="U285" s="206"/>
      <c r="V285" s="206"/>
      <c r="W285" s="206"/>
      <c r="X285" s="206"/>
      <c r="Y285" s="206"/>
      <c r="Z285" s="206"/>
      <c r="AA285" s="206"/>
      <c r="AB285" s="206"/>
      <c r="AC285" s="206"/>
      <c r="AD285" s="206"/>
      <c r="AE285" s="206"/>
      <c r="AF285" s="206"/>
      <c r="AG285" s="206"/>
      <c r="AH285" s="206"/>
    </row>
    <row r="286" spans="2:34" s="36" customFormat="1" ht="15">
      <c r="B286" s="206" t="str">
        <f>VLOOKUP(C286,Companies[],3,FALSE)</f>
        <v>814632701 + 855336717</v>
      </c>
      <c r="C286" s="206" t="s">
        <v>370</v>
      </c>
      <c r="D286" s="206" t="s">
        <v>332</v>
      </c>
      <c r="E286" s="206" t="s">
        <v>750</v>
      </c>
      <c r="F286" s="206" t="s">
        <v>61</v>
      </c>
      <c r="G286" s="206" t="s">
        <v>61</v>
      </c>
      <c r="H286" s="206" t="s">
        <v>903</v>
      </c>
      <c r="I286" s="206" t="s">
        <v>97</v>
      </c>
      <c r="J286" s="217">
        <v>45777</v>
      </c>
      <c r="K286" s="206"/>
      <c r="L286" s="206"/>
      <c r="M286" s="206" t="s">
        <v>713</v>
      </c>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row>
    <row r="287" spans="2:34" s="36" customFormat="1" ht="15">
      <c r="B287" s="141" t="str">
        <f>VLOOKUP(C287,Companies[],3,FALSE)</f>
        <v>8088.72.564</v>
      </c>
      <c r="C287" s="206" t="s">
        <v>361</v>
      </c>
      <c r="D287" s="206" t="s">
        <v>332</v>
      </c>
      <c r="E287" s="206" t="s">
        <v>750</v>
      </c>
      <c r="F287" s="206" t="s">
        <v>61</v>
      </c>
      <c r="G287" s="206" t="s">
        <v>61</v>
      </c>
      <c r="H287" s="206" t="s">
        <v>904</v>
      </c>
      <c r="I287" s="206" t="s">
        <v>97</v>
      </c>
      <c r="J287" s="217">
        <v>473864.6</v>
      </c>
      <c r="K287" s="206"/>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row>
    <row r="288" spans="2:34" s="36" customFormat="1" ht="15">
      <c r="B288" s="141" t="str">
        <f>VLOOKUP(C288,Companies[],3,FALSE)</f>
        <v>N1004927084801</v>
      </c>
      <c r="C288" s="206" t="s">
        <v>376</v>
      </c>
      <c r="D288" s="206" t="s">
        <v>332</v>
      </c>
      <c r="E288" s="206" t="s">
        <v>750</v>
      </c>
      <c r="F288" s="206" t="s">
        <v>61</v>
      </c>
      <c r="G288" s="206" t="s">
        <v>61</v>
      </c>
      <c r="H288" s="220">
        <v>119270757</v>
      </c>
      <c r="I288" s="206" t="s">
        <v>97</v>
      </c>
      <c r="J288" s="217">
        <v>100899</v>
      </c>
      <c r="K288" s="206"/>
      <c r="L288" s="206"/>
      <c r="M288" s="206"/>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row>
    <row r="289" spans="2:34" s="36" customFormat="1" ht="15">
      <c r="B289" s="141">
        <f>VLOOKUP(C289,Companies[],3,FALSE)</f>
        <v>0</v>
      </c>
      <c r="C289" s="206" t="s">
        <v>385</v>
      </c>
      <c r="D289" s="206" t="s">
        <v>332</v>
      </c>
      <c r="E289" s="206" t="s">
        <v>750</v>
      </c>
      <c r="F289" s="206" t="s">
        <v>61</v>
      </c>
      <c r="G289" s="206" t="s">
        <v>61</v>
      </c>
      <c r="H289" s="206" t="s">
        <v>685</v>
      </c>
      <c r="I289" s="206" t="s">
        <v>97</v>
      </c>
      <c r="J289" s="217">
        <v>1961341</v>
      </c>
      <c r="K289" s="206"/>
      <c r="L289" s="206"/>
      <c r="M289" s="206"/>
      <c r="N289" s="206"/>
      <c r="O289" s="206"/>
      <c r="P289" s="206"/>
      <c r="Q289" s="206"/>
      <c r="R289" s="206"/>
      <c r="S289" s="206"/>
      <c r="T289" s="206"/>
      <c r="U289" s="206"/>
      <c r="V289" s="206"/>
      <c r="W289" s="206"/>
      <c r="X289" s="206"/>
      <c r="Y289" s="206"/>
      <c r="Z289" s="206"/>
      <c r="AA289" s="206"/>
      <c r="AB289" s="206"/>
      <c r="AC289" s="206"/>
      <c r="AD289" s="206"/>
      <c r="AE289" s="206"/>
      <c r="AF289" s="206"/>
      <c r="AG289" s="206"/>
      <c r="AH289" s="206"/>
    </row>
    <row r="290" spans="2:34" s="36" customFormat="1" ht="15">
      <c r="B290" s="141" t="str">
        <f>VLOOKUP(C290,Companies[],3,FALSE)</f>
        <v>0056.58.214 Dana Petroleum Netherlands B.V
8225.53.223 Data Petroleum(Holdings) B.V</v>
      </c>
      <c r="C290" s="206" t="s">
        <v>347</v>
      </c>
      <c r="D290" s="206" t="s">
        <v>905</v>
      </c>
      <c r="E290" s="206" t="s">
        <v>750</v>
      </c>
      <c r="F290" s="206" t="s">
        <v>61</v>
      </c>
      <c r="G290" s="206" t="s">
        <v>61</v>
      </c>
      <c r="H290" s="206" t="s">
        <v>424</v>
      </c>
      <c r="I290" s="206" t="s">
        <v>97</v>
      </c>
      <c r="J290" s="217">
        <v>5500</v>
      </c>
      <c r="K290" s="206"/>
      <c r="L290" s="206"/>
      <c r="M290" s="206"/>
      <c r="N290" s="206"/>
      <c r="O290" s="206"/>
      <c r="P290" s="206"/>
      <c r="Q290" s="206"/>
      <c r="R290" s="206"/>
      <c r="S290" s="206"/>
      <c r="T290" s="206"/>
      <c r="U290" s="206"/>
      <c r="V290" s="206"/>
      <c r="W290" s="206"/>
      <c r="X290" s="206"/>
      <c r="Y290" s="206"/>
      <c r="Z290" s="206"/>
      <c r="AA290" s="206"/>
      <c r="AB290" s="206"/>
      <c r="AC290" s="206"/>
      <c r="AD290" s="206"/>
      <c r="AE290" s="206"/>
      <c r="AF290" s="206"/>
      <c r="AG290" s="206"/>
      <c r="AH290" s="206"/>
    </row>
    <row r="291" spans="2:34" s="36" customFormat="1" ht="15">
      <c r="B291" s="141" t="str">
        <f>VLOOKUP(C291,Companies[],3,FALSE)</f>
        <v>0056.58.214 Dana Petroleum Netherlands B.V
8225.53.223 Data Petroleum(Holdings) B.V</v>
      </c>
      <c r="C291" s="206" t="s">
        <v>347</v>
      </c>
      <c r="D291" s="206" t="s">
        <v>905</v>
      </c>
      <c r="E291" s="206" t="s">
        <v>750</v>
      </c>
      <c r="F291" s="206" t="s">
        <v>61</v>
      </c>
      <c r="G291" s="206" t="s">
        <v>61</v>
      </c>
      <c r="H291" s="206" t="s">
        <v>906</v>
      </c>
      <c r="I291" s="206" t="s">
        <v>97</v>
      </c>
      <c r="J291" s="217">
        <v>675</v>
      </c>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row>
    <row r="292" spans="2:34" s="36" customFormat="1" ht="15">
      <c r="B292" s="141" t="str">
        <f>VLOOKUP(C292,Companies[],3,FALSE)</f>
        <v>0056.58.214 Dana Petroleum Netherlands B.V
8225.53.223 Data Petroleum(Holdings) B.V</v>
      </c>
      <c r="C292" s="206" t="s">
        <v>347</v>
      </c>
      <c r="D292" s="206" t="s">
        <v>905</v>
      </c>
      <c r="E292" s="206" t="s">
        <v>750</v>
      </c>
      <c r="F292" s="206" t="s">
        <v>61</v>
      </c>
      <c r="G292" s="206" t="s">
        <v>61</v>
      </c>
      <c r="H292" s="206" t="s">
        <v>427</v>
      </c>
      <c r="I292" s="206" t="s">
        <v>97</v>
      </c>
      <c r="J292" s="217">
        <v>5415</v>
      </c>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row>
    <row r="293" spans="2:34" s="36" customFormat="1" ht="15">
      <c r="B293" s="141" t="str">
        <f>VLOOKUP(C293,Companies[],3,FALSE)</f>
        <v>0056.58.214 Dana Petroleum Netherlands B.V
8225.53.223 Data Petroleum(Holdings) B.V</v>
      </c>
      <c r="C293" s="206" t="s">
        <v>347</v>
      </c>
      <c r="D293" s="206" t="s">
        <v>905</v>
      </c>
      <c r="E293" s="206" t="s">
        <v>750</v>
      </c>
      <c r="F293" s="206" t="s">
        <v>61</v>
      </c>
      <c r="G293" s="206" t="s">
        <v>61</v>
      </c>
      <c r="H293" s="206" t="s">
        <v>819</v>
      </c>
      <c r="I293" s="206" t="s">
        <v>97</v>
      </c>
      <c r="J293" s="217">
        <v>2030</v>
      </c>
      <c r="K293" s="206"/>
      <c r="L293" s="206"/>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row>
    <row r="294" spans="2:34" s="36" customFormat="1" ht="15">
      <c r="B294" s="141" t="str">
        <f>VLOOKUP(C294,Companies[],3,FALSE)</f>
        <v>0056.58.214 Dana Petroleum Netherlands B.V
8225.53.223 Data Petroleum(Holdings) B.V</v>
      </c>
      <c r="C294" s="206" t="s">
        <v>347</v>
      </c>
      <c r="D294" s="206" t="s">
        <v>905</v>
      </c>
      <c r="E294" s="206" t="s">
        <v>750</v>
      </c>
      <c r="F294" s="206" t="s">
        <v>61</v>
      </c>
      <c r="G294" s="206" t="s">
        <v>61</v>
      </c>
      <c r="H294" s="206" t="s">
        <v>427</v>
      </c>
      <c r="I294" s="206" t="s">
        <v>97</v>
      </c>
      <c r="J294" s="217">
        <v>2030</v>
      </c>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row>
    <row r="295" spans="2:34" s="36" customFormat="1" ht="15">
      <c r="B295" s="141" t="str">
        <f>VLOOKUP(C295,Companies[],3,FALSE)</f>
        <v>0016.49.103 Neptune Energy Netherlands B.V
8079.42.911 Neptune Energy Participation Netherlands B.V
0046.96.980 Neptune Energy Holding Netherlands B.V
0017.61.493 Production North Sea Netherlands Ltd.</v>
      </c>
      <c r="C295" s="206" t="s">
        <v>379</v>
      </c>
      <c r="D295" s="206" t="s">
        <v>905</v>
      </c>
      <c r="E295" s="206" t="s">
        <v>750</v>
      </c>
      <c r="F295" s="206" t="s">
        <v>61</v>
      </c>
      <c r="G295" s="206" t="s">
        <v>61</v>
      </c>
      <c r="H295" s="206" t="s">
        <v>907</v>
      </c>
      <c r="I295" s="206" t="s">
        <v>97</v>
      </c>
      <c r="J295" s="217">
        <v>5500</v>
      </c>
      <c r="K295" s="206"/>
      <c r="L295" s="206"/>
      <c r="M295" s="206"/>
      <c r="N295" s="206"/>
      <c r="O295" s="206"/>
      <c r="P295" s="206"/>
      <c r="Q295" s="206"/>
      <c r="R295" s="206"/>
      <c r="S295" s="206"/>
      <c r="T295" s="206"/>
      <c r="U295" s="206"/>
      <c r="V295" s="206"/>
      <c r="W295" s="206"/>
      <c r="X295" s="206"/>
      <c r="Y295" s="206"/>
      <c r="Z295" s="206"/>
      <c r="AA295" s="206"/>
      <c r="AB295" s="206"/>
      <c r="AC295" s="206"/>
      <c r="AD295" s="206"/>
      <c r="AE295" s="206"/>
      <c r="AF295" s="206"/>
      <c r="AG295" s="206"/>
      <c r="AH295" s="206"/>
    </row>
    <row r="296" spans="2:34" s="36" customFormat="1" ht="15">
      <c r="B296" s="141" t="str">
        <f>VLOOKUP(C296,Companies[],3,FALSE)</f>
        <v>0016.49.103 Neptune Energy Netherlands B.V
8079.42.911 Neptune Energy Participation Netherlands B.V
0046.96.980 Neptune Energy Holding Netherlands B.V
0017.61.493 Production North Sea Netherlands Ltd.</v>
      </c>
      <c r="C296" s="206" t="s">
        <v>379</v>
      </c>
      <c r="D296" s="206" t="s">
        <v>905</v>
      </c>
      <c r="E296" s="206" t="s">
        <v>750</v>
      </c>
      <c r="F296" s="206" t="s">
        <v>61</v>
      </c>
      <c r="G296" s="206" t="s">
        <v>61</v>
      </c>
      <c r="H296" s="206" t="s">
        <v>908</v>
      </c>
      <c r="I296" s="206" t="s">
        <v>97</v>
      </c>
      <c r="J296" s="217">
        <v>5500</v>
      </c>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row>
    <row r="297" spans="2:34" s="36" customFormat="1" ht="15">
      <c r="B297" s="141" t="str">
        <f>VLOOKUP(C297,Companies[],3,FALSE)</f>
        <v>0016.49.103 Neptune Energy Netherlands B.V
8079.42.911 Neptune Energy Participation Netherlands B.V
0046.96.980 Neptune Energy Holding Netherlands B.V
0017.61.493 Production North Sea Netherlands Ltd.</v>
      </c>
      <c r="C297" s="206" t="s">
        <v>379</v>
      </c>
      <c r="D297" s="206" t="s">
        <v>905</v>
      </c>
      <c r="E297" s="206" t="s">
        <v>750</v>
      </c>
      <c r="F297" s="206" t="s">
        <v>61</v>
      </c>
      <c r="G297" s="206" t="s">
        <v>61</v>
      </c>
      <c r="H297" s="206" t="s">
        <v>909</v>
      </c>
      <c r="I297" s="206" t="s">
        <v>97</v>
      </c>
      <c r="J297" s="217">
        <v>2030</v>
      </c>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row>
    <row r="298" spans="2:34" s="36" customFormat="1" ht="15">
      <c r="B298" s="141" t="str">
        <f>VLOOKUP(C298,Companies[],3,FALSE)</f>
        <v>0016.49.103 Neptune Energy Netherlands B.V
8079.42.911 Neptune Energy Participation Netherlands B.V
0046.96.980 Neptune Energy Holding Netherlands B.V
0017.61.493 Production North Sea Netherlands Ltd.</v>
      </c>
      <c r="C298" s="206" t="s">
        <v>379</v>
      </c>
      <c r="D298" s="206" t="s">
        <v>905</v>
      </c>
      <c r="E298" s="206" t="s">
        <v>750</v>
      </c>
      <c r="F298" s="206" t="s">
        <v>61</v>
      </c>
      <c r="G298" s="206" t="s">
        <v>61</v>
      </c>
      <c r="H298" s="206" t="s">
        <v>910</v>
      </c>
      <c r="I298" s="206" t="s">
        <v>97</v>
      </c>
      <c r="J298" s="217">
        <v>5500</v>
      </c>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row>
    <row r="299" spans="2:34" s="36" customFormat="1" ht="15">
      <c r="B299" s="141" t="str">
        <f>VLOOKUP(C299,Companies[],3,FALSE)</f>
        <v>0016.49.103 Neptune Energy Netherlands B.V
8079.42.911 Neptune Energy Participation Netherlands B.V
0046.96.980 Neptune Energy Holding Netherlands B.V
0017.61.493 Production North Sea Netherlands Ltd.</v>
      </c>
      <c r="C299" s="206" t="s">
        <v>379</v>
      </c>
      <c r="D299" s="206" t="s">
        <v>905</v>
      </c>
      <c r="E299" s="206" t="s">
        <v>750</v>
      </c>
      <c r="F299" s="206" t="s">
        <v>61</v>
      </c>
      <c r="G299" s="206" t="s">
        <v>61</v>
      </c>
      <c r="H299" s="206" t="s">
        <v>911</v>
      </c>
      <c r="I299" s="206" t="s">
        <v>97</v>
      </c>
      <c r="J299" s="217">
        <v>5500</v>
      </c>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row>
    <row r="300" spans="2:34" s="36" customFormat="1" ht="15">
      <c r="B300" s="141" t="str">
        <f>VLOOKUP(C300,Companies[],3,FALSE)</f>
        <v>0016.49.103 Neptune Energy Netherlands B.V
8079.42.911 Neptune Energy Participation Netherlands B.V
0046.96.980 Neptune Energy Holding Netherlands B.V
0017.61.493 Production North Sea Netherlands Ltd.</v>
      </c>
      <c r="C300" s="206" t="s">
        <v>379</v>
      </c>
      <c r="D300" s="206" t="s">
        <v>905</v>
      </c>
      <c r="E300" s="206" t="s">
        <v>750</v>
      </c>
      <c r="F300" s="206" t="s">
        <v>61</v>
      </c>
      <c r="G300" s="206" t="s">
        <v>61</v>
      </c>
      <c r="H300" s="206" t="s">
        <v>912</v>
      </c>
      <c r="I300" s="206" t="s">
        <v>97</v>
      </c>
      <c r="J300" s="217">
        <v>2030</v>
      </c>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row>
    <row r="301" spans="2:34" s="36" customFormat="1" ht="15">
      <c r="B301" s="141" t="str">
        <f>VLOOKUP(C301,Companies[],3,FALSE)</f>
        <v>0016.49.103 Neptune Energy Netherlands B.V
8079.42.911 Neptune Energy Participation Netherlands B.V
0046.96.980 Neptune Energy Holding Netherlands B.V
0017.61.493 Production North Sea Netherlands Ltd.</v>
      </c>
      <c r="C301" s="206" t="s">
        <v>379</v>
      </c>
      <c r="D301" s="206" t="s">
        <v>905</v>
      </c>
      <c r="E301" s="206" t="s">
        <v>750</v>
      </c>
      <c r="F301" s="206" t="s">
        <v>61</v>
      </c>
      <c r="G301" s="206" t="s">
        <v>61</v>
      </c>
      <c r="H301" s="206" t="s">
        <v>913</v>
      </c>
      <c r="I301" s="206" t="s">
        <v>97</v>
      </c>
      <c r="J301" s="217">
        <v>2030</v>
      </c>
      <c r="K301" s="206"/>
      <c r="L301" s="206"/>
      <c r="M301" s="206"/>
      <c r="N301" s="206"/>
      <c r="O301" s="206"/>
      <c r="P301" s="206"/>
      <c r="Q301" s="206"/>
      <c r="R301" s="206"/>
      <c r="S301" s="206"/>
      <c r="T301" s="206"/>
      <c r="U301" s="206"/>
      <c r="V301" s="206"/>
      <c r="W301" s="206"/>
      <c r="X301" s="206"/>
      <c r="Y301" s="206"/>
      <c r="Z301" s="206"/>
      <c r="AA301" s="206"/>
      <c r="AB301" s="206"/>
      <c r="AC301" s="206"/>
      <c r="AD301" s="206"/>
      <c r="AE301" s="206"/>
      <c r="AF301" s="206"/>
      <c r="AG301" s="206"/>
      <c r="AH301" s="206"/>
    </row>
    <row r="302" spans="2:34" s="36" customFormat="1" ht="15">
      <c r="B302" s="141" t="str">
        <f>VLOOKUP(C302,Companies[],3,FALSE)</f>
        <v>0016.49.103 Neptune Energy Netherlands B.V
8079.42.911 Neptune Energy Participation Netherlands B.V
0046.96.980 Neptune Energy Holding Netherlands B.V
0017.61.493 Production North Sea Netherlands Ltd.</v>
      </c>
      <c r="C302" s="206" t="s">
        <v>379</v>
      </c>
      <c r="D302" s="206" t="s">
        <v>905</v>
      </c>
      <c r="E302" s="206" t="s">
        <v>750</v>
      </c>
      <c r="F302" s="206" t="s">
        <v>61</v>
      </c>
      <c r="G302" s="206" t="s">
        <v>61</v>
      </c>
      <c r="H302" s="206" t="s">
        <v>914</v>
      </c>
      <c r="I302" s="206" t="s">
        <v>97</v>
      </c>
      <c r="J302" s="217">
        <v>2030</v>
      </c>
      <c r="K302" s="206"/>
      <c r="L302" s="206"/>
      <c r="M302" s="206"/>
      <c r="N302" s="206"/>
      <c r="O302" s="206"/>
      <c r="P302" s="206"/>
      <c r="Q302" s="206"/>
      <c r="R302" s="206"/>
      <c r="S302" s="206"/>
      <c r="T302" s="206"/>
      <c r="U302" s="206"/>
      <c r="V302" s="206"/>
      <c r="W302" s="206"/>
      <c r="X302" s="206"/>
      <c r="Y302" s="206"/>
      <c r="Z302" s="206"/>
      <c r="AA302" s="206"/>
      <c r="AB302" s="206"/>
      <c r="AC302" s="206"/>
      <c r="AD302" s="206"/>
      <c r="AE302" s="206"/>
      <c r="AF302" s="206"/>
      <c r="AG302" s="206"/>
      <c r="AH302" s="206"/>
    </row>
    <row r="303" spans="2:34" s="36" customFormat="1" ht="15">
      <c r="B303" s="141" t="str">
        <f>VLOOKUP(C303,Companies[],3,FALSE)</f>
        <v>0016.49.103 Neptune Energy Netherlands B.V
8079.42.911 Neptune Energy Participation Netherlands B.V
0046.96.980 Neptune Energy Holding Netherlands B.V
0017.61.493 Production North Sea Netherlands Ltd.</v>
      </c>
      <c r="C303" s="206" t="s">
        <v>379</v>
      </c>
      <c r="D303" s="206" t="s">
        <v>905</v>
      </c>
      <c r="E303" s="206" t="s">
        <v>750</v>
      </c>
      <c r="F303" s="206" t="s">
        <v>61</v>
      </c>
      <c r="G303" s="206" t="s">
        <v>61</v>
      </c>
      <c r="H303" s="206" t="s">
        <v>915</v>
      </c>
      <c r="I303" s="206" t="s">
        <v>97</v>
      </c>
      <c r="J303" s="217">
        <v>2030</v>
      </c>
      <c r="K303" s="206"/>
      <c r="L303" s="206"/>
      <c r="M303" s="206"/>
      <c r="N303" s="206"/>
      <c r="O303" s="206"/>
      <c r="P303" s="206"/>
      <c r="Q303" s="206"/>
      <c r="R303" s="206"/>
      <c r="S303" s="206"/>
      <c r="T303" s="206"/>
      <c r="U303" s="206"/>
      <c r="V303" s="206"/>
      <c r="W303" s="206"/>
      <c r="X303" s="206"/>
      <c r="Y303" s="206"/>
      <c r="Z303" s="206"/>
      <c r="AA303" s="206"/>
      <c r="AB303" s="206"/>
      <c r="AC303" s="206"/>
      <c r="AD303" s="206"/>
      <c r="AE303" s="206"/>
      <c r="AF303" s="206"/>
      <c r="AG303" s="206"/>
      <c r="AH303" s="206"/>
    </row>
    <row r="304" spans="2:34" s="36" customFormat="1" ht="15">
      <c r="B304" s="141" t="str">
        <f>VLOOKUP(C304,Companies[],3,FALSE)</f>
        <v>0016.49.103 Neptune Energy Netherlands B.V
8079.42.911 Neptune Energy Participation Netherlands B.V
0046.96.980 Neptune Energy Holding Netherlands B.V
0017.61.493 Production North Sea Netherlands Ltd.</v>
      </c>
      <c r="C304" s="206" t="s">
        <v>379</v>
      </c>
      <c r="D304" s="206" t="s">
        <v>905</v>
      </c>
      <c r="E304" s="206" t="s">
        <v>750</v>
      </c>
      <c r="F304" s="206" t="s">
        <v>61</v>
      </c>
      <c r="G304" s="206" t="s">
        <v>61</v>
      </c>
      <c r="H304" s="206" t="s">
        <v>916</v>
      </c>
      <c r="I304" s="206" t="s">
        <v>97</v>
      </c>
      <c r="J304" s="217">
        <v>2030</v>
      </c>
      <c r="K304" s="206"/>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row>
    <row r="305" spans="2:34" s="36" customFormat="1" ht="15">
      <c r="B305" s="141" t="str">
        <f>VLOOKUP(C305,Companies[],3,FALSE)</f>
        <v>0016.49.103 Neptune Energy Netherlands B.V
8079.42.911 Neptune Energy Participation Netherlands B.V
0046.96.980 Neptune Energy Holding Netherlands B.V
0017.61.493 Production North Sea Netherlands Ltd.</v>
      </c>
      <c r="C305" s="206" t="s">
        <v>379</v>
      </c>
      <c r="D305" s="206" t="s">
        <v>905</v>
      </c>
      <c r="E305" s="206" t="s">
        <v>750</v>
      </c>
      <c r="F305" s="206" t="s">
        <v>61</v>
      </c>
      <c r="G305" s="206" t="s">
        <v>61</v>
      </c>
      <c r="H305" s="206" t="s">
        <v>485</v>
      </c>
      <c r="I305" s="206" t="s">
        <v>97</v>
      </c>
      <c r="J305" s="217">
        <v>5500</v>
      </c>
      <c r="K305" s="206"/>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row>
    <row r="306" spans="2:34" s="36" customFormat="1" ht="15">
      <c r="B306" s="141" t="str">
        <f>VLOOKUP(C306,Companies[],3,FALSE)</f>
        <v>0016.49.103 Neptune Energy Netherlands B.V
8079.42.911 Neptune Energy Participation Netherlands B.V
0046.96.980 Neptune Energy Holding Netherlands B.V
0017.61.493 Production North Sea Netherlands Ltd.</v>
      </c>
      <c r="C306" s="206" t="s">
        <v>379</v>
      </c>
      <c r="D306" s="206" t="s">
        <v>905</v>
      </c>
      <c r="E306" s="206" t="s">
        <v>750</v>
      </c>
      <c r="F306" s="206" t="s">
        <v>61</v>
      </c>
      <c r="G306" s="206" t="s">
        <v>61</v>
      </c>
      <c r="H306" s="206" t="s">
        <v>911</v>
      </c>
      <c r="I306" s="206" t="s">
        <v>97</v>
      </c>
      <c r="J306" s="217">
        <v>5500</v>
      </c>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6"/>
      <c r="AG306" s="206"/>
      <c r="AH306" s="206"/>
    </row>
    <row r="307" spans="2:34" s="36" customFormat="1" ht="15">
      <c r="B307" s="141" t="str">
        <f>VLOOKUP(C307,Companies[],3,FALSE)</f>
        <v>0016.49.103 Neptune Energy Netherlands B.V
8079.42.911 Neptune Energy Participation Netherlands B.V
0046.96.980 Neptune Energy Holding Netherlands B.V
0017.61.493 Production North Sea Netherlands Ltd.</v>
      </c>
      <c r="C307" s="206" t="s">
        <v>379</v>
      </c>
      <c r="D307" s="206" t="s">
        <v>905</v>
      </c>
      <c r="E307" s="206" t="s">
        <v>750</v>
      </c>
      <c r="F307" s="206" t="s">
        <v>61</v>
      </c>
      <c r="G307" s="206" t="s">
        <v>61</v>
      </c>
      <c r="H307" s="206" t="s">
        <v>917</v>
      </c>
      <c r="I307" s="206" t="s">
        <v>97</v>
      </c>
      <c r="J307" s="217">
        <v>14760</v>
      </c>
      <c r="K307" s="206"/>
      <c r="L307" s="206"/>
      <c r="M307" s="206"/>
      <c r="N307" s="206"/>
      <c r="O307" s="206"/>
      <c r="P307" s="206"/>
      <c r="Q307" s="206"/>
      <c r="R307" s="206"/>
      <c r="S307" s="206"/>
      <c r="T307" s="206"/>
      <c r="U307" s="206"/>
      <c r="V307" s="206"/>
      <c r="W307" s="206"/>
      <c r="X307" s="206"/>
      <c r="Y307" s="206"/>
      <c r="Z307" s="206"/>
      <c r="AA307" s="206"/>
      <c r="AB307" s="206"/>
      <c r="AC307" s="206"/>
      <c r="AD307" s="206"/>
      <c r="AE307" s="206"/>
      <c r="AF307" s="206"/>
      <c r="AG307" s="206"/>
      <c r="AH307" s="206"/>
    </row>
    <row r="308" spans="2:34" s="36" customFormat="1" ht="15">
      <c r="B308" s="141" t="str">
        <f>VLOOKUP(C308,Companies[],3,FALSE)</f>
        <v>0016.49.103 Neptune Energy Netherlands B.V
8079.42.911 Neptune Energy Participation Netherlands B.V
0046.96.980 Neptune Energy Holding Netherlands B.V
0017.61.493 Production North Sea Netherlands Ltd.</v>
      </c>
      <c r="C308" s="206" t="s">
        <v>379</v>
      </c>
      <c r="D308" s="206" t="s">
        <v>905</v>
      </c>
      <c r="E308" s="206" t="s">
        <v>750</v>
      </c>
      <c r="F308" s="206" t="s">
        <v>61</v>
      </c>
      <c r="G308" s="206" t="s">
        <v>61</v>
      </c>
      <c r="H308" s="206" t="s">
        <v>918</v>
      </c>
      <c r="I308" s="206" t="s">
        <v>97</v>
      </c>
      <c r="J308" s="217">
        <v>2030</v>
      </c>
      <c r="K308" s="206"/>
      <c r="L308" s="206"/>
      <c r="M308" s="206"/>
      <c r="N308" s="206"/>
      <c r="O308" s="206"/>
      <c r="P308" s="206"/>
      <c r="Q308" s="206"/>
      <c r="R308" s="206"/>
      <c r="S308" s="206"/>
      <c r="T308" s="206"/>
      <c r="U308" s="206"/>
      <c r="V308" s="206"/>
      <c r="W308" s="206"/>
      <c r="X308" s="206"/>
      <c r="Y308" s="206"/>
      <c r="Z308" s="206"/>
      <c r="AA308" s="206"/>
      <c r="AB308" s="206"/>
      <c r="AC308" s="206"/>
      <c r="AD308" s="206"/>
      <c r="AE308" s="206"/>
      <c r="AF308" s="206"/>
      <c r="AG308" s="206"/>
      <c r="AH308" s="206"/>
    </row>
    <row r="309" spans="2:34" s="36" customFormat="1" ht="15">
      <c r="B309" s="141" t="str">
        <f>VLOOKUP(C309,Companies[],3,FALSE)</f>
        <v>0016.49.103 Neptune Energy Netherlands B.V
8079.42.911 Neptune Energy Participation Netherlands B.V
0046.96.980 Neptune Energy Holding Netherlands B.V
0017.61.493 Production North Sea Netherlands Ltd.</v>
      </c>
      <c r="C309" s="206" t="s">
        <v>379</v>
      </c>
      <c r="D309" s="206" t="s">
        <v>905</v>
      </c>
      <c r="E309" s="206" t="s">
        <v>750</v>
      </c>
      <c r="F309" s="206" t="s">
        <v>61</v>
      </c>
      <c r="G309" s="206" t="s">
        <v>61</v>
      </c>
      <c r="H309" s="206" t="s">
        <v>919</v>
      </c>
      <c r="I309" s="206" t="s">
        <v>97</v>
      </c>
      <c r="J309" s="217">
        <v>2030</v>
      </c>
      <c r="K309" s="206"/>
      <c r="L309" s="206"/>
      <c r="M309" s="206"/>
      <c r="N309" s="206"/>
      <c r="O309" s="206"/>
      <c r="P309" s="206"/>
      <c r="Q309" s="206"/>
      <c r="R309" s="206"/>
      <c r="S309" s="206"/>
      <c r="T309" s="206"/>
      <c r="U309" s="206"/>
      <c r="V309" s="206"/>
      <c r="W309" s="206"/>
      <c r="X309" s="206"/>
      <c r="Y309" s="206"/>
      <c r="Z309" s="206"/>
      <c r="AA309" s="206"/>
      <c r="AB309" s="206"/>
      <c r="AC309" s="206"/>
      <c r="AD309" s="206"/>
      <c r="AE309" s="206"/>
      <c r="AF309" s="206"/>
      <c r="AG309" s="206"/>
      <c r="AH309" s="206"/>
    </row>
    <row r="310" spans="2:34" s="36" customFormat="1" ht="15">
      <c r="B310" s="141" t="str">
        <f>VLOOKUP(C310,Companies[],3,FALSE)</f>
        <v>0016.49.103 Neptune Energy Netherlands B.V
8079.42.911 Neptune Energy Participation Netherlands B.V
0046.96.980 Neptune Energy Holding Netherlands B.V
0017.61.493 Production North Sea Netherlands Ltd.</v>
      </c>
      <c r="C310" s="206" t="s">
        <v>379</v>
      </c>
      <c r="D310" s="206" t="s">
        <v>905</v>
      </c>
      <c r="E310" s="206" t="s">
        <v>750</v>
      </c>
      <c r="F310" s="206" t="s">
        <v>61</v>
      </c>
      <c r="G310" s="206" t="s">
        <v>61</v>
      </c>
      <c r="H310" s="206" t="s">
        <v>920</v>
      </c>
      <c r="I310" s="206" t="s">
        <v>97</v>
      </c>
      <c r="J310" s="217">
        <v>5500</v>
      </c>
      <c r="K310" s="206"/>
      <c r="L310" s="206"/>
      <c r="M310" s="206"/>
      <c r="N310" s="206"/>
      <c r="O310" s="206"/>
      <c r="P310" s="206"/>
      <c r="Q310" s="206"/>
      <c r="R310" s="206"/>
      <c r="S310" s="206"/>
      <c r="T310" s="206"/>
      <c r="U310" s="206"/>
      <c r="V310" s="206"/>
      <c r="W310" s="206"/>
      <c r="X310" s="206"/>
      <c r="Y310" s="206"/>
      <c r="Z310" s="206"/>
      <c r="AA310" s="206"/>
      <c r="AB310" s="206"/>
      <c r="AC310" s="206"/>
      <c r="AD310" s="206"/>
      <c r="AE310" s="206"/>
      <c r="AF310" s="206"/>
      <c r="AG310" s="206"/>
      <c r="AH310" s="206"/>
    </row>
    <row r="311" spans="2:34" s="36" customFormat="1" ht="15">
      <c r="B311" s="141" t="str">
        <f>VLOOKUP(C311,Companies[],3,FALSE)</f>
        <v>0016.49.103 Neptune Energy Netherlands B.V
8079.42.911 Neptune Energy Participation Netherlands B.V
0046.96.980 Neptune Energy Holding Netherlands B.V
0017.61.493 Production North Sea Netherlands Ltd.</v>
      </c>
      <c r="C311" s="206" t="s">
        <v>379</v>
      </c>
      <c r="D311" s="206" t="s">
        <v>905</v>
      </c>
      <c r="E311" s="206" t="s">
        <v>750</v>
      </c>
      <c r="F311" s="206" t="s">
        <v>61</v>
      </c>
      <c r="G311" s="206" t="s">
        <v>61</v>
      </c>
      <c r="H311" s="206" t="s">
        <v>921</v>
      </c>
      <c r="I311" s="206" t="s">
        <v>97</v>
      </c>
      <c r="J311" s="217">
        <v>2030</v>
      </c>
      <c r="K311" s="206"/>
      <c r="L311" s="206"/>
      <c r="M311" s="206"/>
      <c r="N311" s="206"/>
      <c r="O311" s="206"/>
      <c r="P311" s="206"/>
      <c r="Q311" s="206"/>
      <c r="R311" s="206"/>
      <c r="S311" s="206"/>
      <c r="T311" s="206"/>
      <c r="U311" s="206"/>
      <c r="V311" s="206"/>
      <c r="W311" s="206"/>
      <c r="X311" s="206"/>
      <c r="Y311" s="206"/>
      <c r="Z311" s="206"/>
      <c r="AA311" s="206"/>
      <c r="AB311" s="206"/>
      <c r="AC311" s="206"/>
      <c r="AD311" s="206"/>
      <c r="AE311" s="206"/>
      <c r="AF311" s="206"/>
      <c r="AG311" s="206"/>
      <c r="AH311" s="206"/>
    </row>
    <row r="312" spans="2:34" s="36" customFormat="1" ht="15">
      <c r="B312" s="141" t="str">
        <f>VLOOKUP(C312,Companies[],3,FALSE)</f>
        <v>0016.49.103 Neptune Energy Netherlands B.V
8079.42.911 Neptune Energy Participation Netherlands B.V
0046.96.980 Neptune Energy Holding Netherlands B.V
0017.61.493 Production North Sea Netherlands Ltd.</v>
      </c>
      <c r="C312" s="206" t="s">
        <v>379</v>
      </c>
      <c r="D312" s="206" t="s">
        <v>905</v>
      </c>
      <c r="E312" s="206" t="s">
        <v>750</v>
      </c>
      <c r="F312" s="206" t="s">
        <v>61</v>
      </c>
      <c r="G312" s="206" t="s">
        <v>61</v>
      </c>
      <c r="H312" s="206" t="s">
        <v>922</v>
      </c>
      <c r="I312" s="206" t="s">
        <v>97</v>
      </c>
      <c r="J312" s="217">
        <v>5500</v>
      </c>
      <c r="K312" s="206"/>
      <c r="L312" s="206"/>
      <c r="M312" s="206"/>
      <c r="N312" s="206"/>
      <c r="O312" s="206"/>
      <c r="P312" s="206"/>
      <c r="Q312" s="206"/>
      <c r="R312" s="206"/>
      <c r="S312" s="206"/>
      <c r="T312" s="206"/>
      <c r="U312" s="206"/>
      <c r="V312" s="206"/>
      <c r="W312" s="206"/>
      <c r="X312" s="206"/>
      <c r="Y312" s="206"/>
      <c r="Z312" s="206"/>
      <c r="AA312" s="206"/>
      <c r="AB312" s="206"/>
      <c r="AC312" s="206"/>
      <c r="AD312" s="206"/>
      <c r="AE312" s="206"/>
      <c r="AF312" s="206"/>
      <c r="AG312" s="206"/>
      <c r="AH312" s="206"/>
    </row>
    <row r="313" spans="2:34" s="36" customFormat="1" ht="15">
      <c r="B313" s="141" t="str">
        <f>VLOOKUP(C313,Companies[],3,FALSE)</f>
        <v>8074.34.243 Oranje Nassau Energie Nederland B.V
0088.48.087 Oranje-Nassau Energie B.V
8221.54.651 Oranje-Nassau Energie Resources B.V
8206.91.598 ONH B.V</v>
      </c>
      <c r="C313" s="206" t="s">
        <v>390</v>
      </c>
      <c r="D313" s="206" t="s">
        <v>905</v>
      </c>
      <c r="E313" s="206" t="s">
        <v>750</v>
      </c>
      <c r="F313" s="206" t="s">
        <v>61</v>
      </c>
      <c r="G313" s="206" t="s">
        <v>61</v>
      </c>
      <c r="H313" s="206" t="s">
        <v>923</v>
      </c>
      <c r="I313" s="206" t="s">
        <v>97</v>
      </c>
      <c r="J313" s="217">
        <v>2030</v>
      </c>
      <c r="K313" s="206"/>
      <c r="L313" s="206"/>
      <c r="M313" s="206"/>
      <c r="N313" s="206"/>
      <c r="O313" s="206"/>
      <c r="P313" s="206"/>
      <c r="Q313" s="206"/>
      <c r="R313" s="206"/>
      <c r="S313" s="206"/>
      <c r="T313" s="206"/>
      <c r="U313" s="206"/>
      <c r="V313" s="206"/>
      <c r="W313" s="206"/>
      <c r="X313" s="206"/>
      <c r="Y313" s="206"/>
      <c r="Z313" s="206"/>
      <c r="AA313" s="206"/>
      <c r="AB313" s="206"/>
      <c r="AC313" s="206"/>
      <c r="AD313" s="206"/>
      <c r="AE313" s="206"/>
      <c r="AF313" s="206"/>
      <c r="AG313" s="206"/>
      <c r="AH313" s="206"/>
    </row>
    <row r="314" spans="2:34" s="36" customFormat="1" ht="15">
      <c r="B314" s="141" t="str">
        <f>VLOOKUP(C314,Companies[],3,FALSE)</f>
        <v>8074.34.243 Oranje Nassau Energie Nederland B.V
0088.48.087 Oranje-Nassau Energie B.V
8221.54.651 Oranje-Nassau Energie Resources B.V
8206.91.598 ONH B.V</v>
      </c>
      <c r="C314" s="206" t="s">
        <v>390</v>
      </c>
      <c r="D314" s="206" t="s">
        <v>905</v>
      </c>
      <c r="E314" s="206" t="s">
        <v>750</v>
      </c>
      <c r="F314" s="206" t="s">
        <v>61</v>
      </c>
      <c r="G314" s="206" t="s">
        <v>61</v>
      </c>
      <c r="H314" s="206" t="s">
        <v>924</v>
      </c>
      <c r="I314" s="206" t="s">
        <v>97</v>
      </c>
      <c r="J314" s="217">
        <v>2030</v>
      </c>
      <c r="K314" s="206"/>
      <c r="L314" s="206"/>
      <c r="M314" s="206"/>
      <c r="N314" s="206"/>
      <c r="O314" s="206"/>
      <c r="P314" s="206"/>
      <c r="Q314" s="206"/>
      <c r="R314" s="206"/>
      <c r="S314" s="206"/>
      <c r="T314" s="206"/>
      <c r="U314" s="206"/>
      <c r="V314" s="206"/>
      <c r="W314" s="206"/>
      <c r="X314" s="206"/>
      <c r="Y314" s="206"/>
      <c r="Z314" s="206"/>
      <c r="AA314" s="206"/>
      <c r="AB314" s="206"/>
      <c r="AC314" s="206"/>
      <c r="AD314" s="206"/>
      <c r="AE314" s="206"/>
      <c r="AF314" s="206"/>
      <c r="AG314" s="206"/>
      <c r="AH314" s="206"/>
    </row>
    <row r="315" spans="2:34" s="36" customFormat="1" ht="15">
      <c r="B315" s="141" t="str">
        <f>VLOOKUP(C315,Companies[],3,FALSE)</f>
        <v>8074.34.243 Oranje Nassau Energie Nederland B.V
0088.48.087 Oranje-Nassau Energie B.V
8221.54.651 Oranje-Nassau Energie Resources B.V
8206.91.598 ONH B.V</v>
      </c>
      <c r="C315" s="206" t="s">
        <v>390</v>
      </c>
      <c r="D315" s="206" t="s">
        <v>905</v>
      </c>
      <c r="E315" s="206" t="s">
        <v>750</v>
      </c>
      <c r="F315" s="206" t="s">
        <v>61</v>
      </c>
      <c r="G315" s="206" t="s">
        <v>61</v>
      </c>
      <c r="H315" s="206" t="s">
        <v>900</v>
      </c>
      <c r="I315" s="206" t="s">
        <v>97</v>
      </c>
      <c r="J315" s="217">
        <v>2030</v>
      </c>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row>
    <row r="316" spans="2:34" s="36" customFormat="1" ht="15">
      <c r="B316" s="141" t="str">
        <f>VLOOKUP(C316,Companies[],3,FALSE)</f>
        <v>8074.34.243 Oranje Nassau Energie Nederland B.V
0088.48.087 Oranje-Nassau Energie B.V
8221.54.651 Oranje-Nassau Energie Resources B.V
8206.91.598 ONH B.V</v>
      </c>
      <c r="C316" s="206" t="s">
        <v>390</v>
      </c>
      <c r="D316" s="206" t="s">
        <v>905</v>
      </c>
      <c r="E316" s="206" t="s">
        <v>750</v>
      </c>
      <c r="F316" s="206" t="s">
        <v>61</v>
      </c>
      <c r="G316" s="206" t="s">
        <v>61</v>
      </c>
      <c r="H316" s="206" t="s">
        <v>925</v>
      </c>
      <c r="I316" s="206" t="s">
        <v>97</v>
      </c>
      <c r="J316" s="217">
        <v>19404</v>
      </c>
      <c r="K316" s="206"/>
      <c r="L316" s="206"/>
      <c r="M316" s="206"/>
      <c r="N316" s="206"/>
      <c r="O316" s="206"/>
      <c r="P316" s="206"/>
      <c r="Q316" s="206"/>
      <c r="R316" s="206"/>
      <c r="S316" s="206"/>
      <c r="T316" s="206"/>
      <c r="U316" s="206"/>
      <c r="V316" s="206"/>
      <c r="W316" s="206"/>
      <c r="X316" s="206"/>
      <c r="Y316" s="206"/>
      <c r="Z316" s="206"/>
      <c r="AA316" s="206"/>
      <c r="AB316" s="206"/>
      <c r="AC316" s="206"/>
      <c r="AD316" s="206"/>
      <c r="AE316" s="206"/>
      <c r="AF316" s="206"/>
      <c r="AG316" s="206"/>
      <c r="AH316" s="206"/>
    </row>
    <row r="317" spans="2:34" s="36" customFormat="1" ht="15">
      <c r="B317" s="141" t="str">
        <f>VLOOKUP(C317,Companies[],3,FALSE)</f>
        <v>8074.34.243 Oranje Nassau Energie Nederland B.V
0088.48.087 Oranje-Nassau Energie B.V
8221.54.651 Oranje-Nassau Energie Resources B.V
8206.91.598 ONH B.V</v>
      </c>
      <c r="C317" s="206" t="s">
        <v>390</v>
      </c>
      <c r="D317" s="206" t="s">
        <v>905</v>
      </c>
      <c r="E317" s="206" t="s">
        <v>750</v>
      </c>
      <c r="F317" s="206" t="s">
        <v>61</v>
      </c>
      <c r="G317" s="206" t="s">
        <v>61</v>
      </c>
      <c r="H317" s="206" t="s">
        <v>926</v>
      </c>
      <c r="I317" s="206" t="s">
        <v>97</v>
      </c>
      <c r="J317" s="217">
        <v>-2030</v>
      </c>
      <c r="K317" s="206"/>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row>
    <row r="318" spans="2:34" s="36" customFormat="1" ht="15">
      <c r="B318" s="141" t="str">
        <f>VLOOKUP(C318,Companies[],3,FALSE)</f>
        <v>8074.34.243 Oranje Nassau Energie Nederland B.V
0088.48.087 Oranje-Nassau Energie B.V
8221.54.651 Oranje-Nassau Energie Resources B.V
8206.91.598 ONH B.V</v>
      </c>
      <c r="C318" s="206" t="s">
        <v>390</v>
      </c>
      <c r="D318" s="206" t="s">
        <v>905</v>
      </c>
      <c r="E318" s="206" t="s">
        <v>750</v>
      </c>
      <c r="F318" s="206" t="s">
        <v>61</v>
      </c>
      <c r="G318" s="206" t="s">
        <v>61</v>
      </c>
      <c r="H318" s="206" t="s">
        <v>927</v>
      </c>
      <c r="I318" s="206" t="s">
        <v>97</v>
      </c>
      <c r="J318" s="217">
        <v>-2030</v>
      </c>
      <c r="K318" s="206"/>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row>
    <row r="319" spans="2:34" s="36" customFormat="1" ht="15">
      <c r="B319" s="141" t="str">
        <f>VLOOKUP(C319,Companies[],3,FALSE)</f>
        <v>8074.34.243 Oranje Nassau Energie Nederland B.V
0088.48.087 Oranje-Nassau Energie B.V
8221.54.651 Oranje-Nassau Energie Resources B.V
8206.91.598 ONH B.V</v>
      </c>
      <c r="C319" s="206" t="s">
        <v>390</v>
      </c>
      <c r="D319" s="206" t="s">
        <v>905</v>
      </c>
      <c r="E319" s="206" t="s">
        <v>750</v>
      </c>
      <c r="F319" s="206" t="s">
        <v>61</v>
      </c>
      <c r="G319" s="206" t="s">
        <v>61</v>
      </c>
      <c r="H319" s="206" t="s">
        <v>928</v>
      </c>
      <c r="I319" s="206" t="s">
        <v>97</v>
      </c>
      <c r="J319" s="217">
        <v>11000</v>
      </c>
      <c r="K319" s="206"/>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row>
    <row r="320" spans="2:34" s="36" customFormat="1" ht="15">
      <c r="B320" s="141" t="str">
        <f>VLOOKUP(C320,Companies[],3,FALSE)</f>
        <v>8074.34.243 Oranje Nassau Energie Nederland B.V
0088.48.087 Oranje-Nassau Energie B.V
8221.54.651 Oranje-Nassau Energie Resources B.V
8206.91.598 ONH B.V</v>
      </c>
      <c r="C320" s="206" t="s">
        <v>390</v>
      </c>
      <c r="D320" s="206" t="s">
        <v>905</v>
      </c>
      <c r="E320" s="206" t="s">
        <v>750</v>
      </c>
      <c r="F320" s="206" t="s">
        <v>61</v>
      </c>
      <c r="G320" s="206" t="s">
        <v>61</v>
      </c>
      <c r="H320" s="206" t="s">
        <v>898</v>
      </c>
      <c r="I320" s="206" t="s">
        <v>97</v>
      </c>
      <c r="J320" s="217">
        <v>2030</v>
      </c>
      <c r="K320" s="206"/>
      <c r="L320" s="206"/>
      <c r="M320" s="206"/>
      <c r="N320" s="206"/>
      <c r="O320" s="206"/>
      <c r="P320" s="206"/>
      <c r="Q320" s="206"/>
      <c r="R320" s="206"/>
      <c r="S320" s="206"/>
      <c r="T320" s="206"/>
      <c r="U320" s="206"/>
      <c r="V320" s="206"/>
      <c r="W320" s="206"/>
      <c r="X320" s="206"/>
      <c r="Y320" s="206"/>
      <c r="Z320" s="206"/>
      <c r="AA320" s="206"/>
      <c r="AB320" s="206"/>
      <c r="AC320" s="206"/>
      <c r="AD320" s="206"/>
      <c r="AE320" s="206"/>
      <c r="AF320" s="206"/>
      <c r="AG320" s="206"/>
      <c r="AH320" s="206"/>
    </row>
    <row r="321" spans="2:34" s="36" customFormat="1" ht="15">
      <c r="B321" s="141" t="str">
        <f>VLOOKUP(C321,Companies[],3,FALSE)</f>
        <v>8074.34.243 Oranje Nassau Energie Nederland B.V
0088.48.087 Oranje-Nassau Energie B.V
8221.54.651 Oranje-Nassau Energie Resources B.V
8206.91.598 ONH B.V</v>
      </c>
      <c r="C321" s="206" t="s">
        <v>390</v>
      </c>
      <c r="D321" s="206" t="s">
        <v>905</v>
      </c>
      <c r="E321" s="206" t="s">
        <v>750</v>
      </c>
      <c r="F321" s="206" t="s">
        <v>61</v>
      </c>
      <c r="G321" s="206" t="s">
        <v>61</v>
      </c>
      <c r="H321" s="206" t="s">
        <v>929</v>
      </c>
      <c r="I321" s="206" t="s">
        <v>97</v>
      </c>
      <c r="J321" s="217">
        <v>2030</v>
      </c>
      <c r="K321" s="206"/>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row>
    <row r="322" spans="2:34" s="36" customFormat="1" ht="15">
      <c r="B322" s="141" t="str">
        <f>VLOOKUP(C322,Companies[],3,FALSE)</f>
        <v>8074.34.243 Oranje Nassau Energie Nederland B.V
0088.48.087 Oranje-Nassau Energie B.V
8221.54.651 Oranje-Nassau Energie Resources B.V
8206.91.598 ONH B.V</v>
      </c>
      <c r="C322" s="206" t="s">
        <v>390</v>
      </c>
      <c r="D322" s="206" t="s">
        <v>905</v>
      </c>
      <c r="E322" s="206" t="s">
        <v>750</v>
      </c>
      <c r="F322" s="206" t="s">
        <v>61</v>
      </c>
      <c r="G322" s="206" t="s">
        <v>61</v>
      </c>
      <c r="H322" s="206" t="s">
        <v>930</v>
      </c>
      <c r="I322" s="206" t="s">
        <v>97</v>
      </c>
      <c r="J322" s="217">
        <v>4540</v>
      </c>
      <c r="K322" s="206"/>
      <c r="L322" s="206"/>
      <c r="M322" s="206"/>
      <c r="N322" s="206"/>
      <c r="O322" s="206"/>
      <c r="P322" s="206"/>
      <c r="Q322" s="206"/>
      <c r="R322" s="206"/>
      <c r="S322" s="206"/>
      <c r="T322" s="206"/>
      <c r="U322" s="206"/>
      <c r="V322" s="206"/>
      <c r="W322" s="206"/>
      <c r="X322" s="206"/>
      <c r="Y322" s="206"/>
      <c r="Z322" s="206"/>
      <c r="AA322" s="206"/>
      <c r="AB322" s="206"/>
      <c r="AC322" s="206"/>
      <c r="AD322" s="206"/>
      <c r="AE322" s="206"/>
      <c r="AF322" s="206"/>
      <c r="AG322" s="206"/>
      <c r="AH322" s="206"/>
    </row>
    <row r="323" spans="2:34" s="36" customFormat="1" ht="15">
      <c r="B323" s="141" t="str">
        <f>VLOOKUP(C323,Companies[],3,FALSE)</f>
        <v>8074.34.243 Oranje Nassau Energie Nederland B.V
0088.48.087 Oranje-Nassau Energie B.V
8221.54.651 Oranje-Nassau Energie Resources B.V
8206.91.598 ONH B.V</v>
      </c>
      <c r="C323" s="206" t="s">
        <v>390</v>
      </c>
      <c r="D323" s="206" t="s">
        <v>905</v>
      </c>
      <c r="E323" s="206" t="s">
        <v>750</v>
      </c>
      <c r="F323" s="206" t="s">
        <v>61</v>
      </c>
      <c r="G323" s="206" t="s">
        <v>61</v>
      </c>
      <c r="H323" s="206" t="s">
        <v>930</v>
      </c>
      <c r="I323" s="206" t="s">
        <v>97</v>
      </c>
      <c r="J323" s="217">
        <v>2030</v>
      </c>
      <c r="K323" s="206"/>
      <c r="L323" s="206"/>
      <c r="M323" s="206"/>
      <c r="N323" s="206"/>
      <c r="O323" s="206"/>
      <c r="P323" s="206"/>
      <c r="Q323" s="206"/>
      <c r="R323" s="206"/>
      <c r="S323" s="206"/>
      <c r="T323" s="206"/>
      <c r="U323" s="206"/>
      <c r="V323" s="206"/>
      <c r="W323" s="206"/>
      <c r="X323" s="206"/>
      <c r="Y323" s="206"/>
      <c r="Z323" s="206"/>
      <c r="AA323" s="206"/>
      <c r="AB323" s="206"/>
      <c r="AC323" s="206"/>
      <c r="AD323" s="206"/>
      <c r="AE323" s="206"/>
      <c r="AF323" s="206"/>
      <c r="AG323" s="206"/>
      <c r="AH323" s="206"/>
    </row>
    <row r="324" spans="2:34" s="36" customFormat="1" ht="15">
      <c r="B324" s="141" t="str">
        <f>VLOOKUP(C324,Companies[],3,FALSE)</f>
        <v>8074.34.243 Oranje Nassau Energie Nederland B.V
0088.48.087 Oranje-Nassau Energie B.V
8221.54.651 Oranje-Nassau Energie Resources B.V
8206.91.598 ONH B.V</v>
      </c>
      <c r="C324" s="206" t="s">
        <v>390</v>
      </c>
      <c r="D324" s="206" t="s">
        <v>905</v>
      </c>
      <c r="E324" s="206" t="s">
        <v>750</v>
      </c>
      <c r="F324" s="206" t="s">
        <v>61</v>
      </c>
      <c r="G324" s="206" t="s">
        <v>61</v>
      </c>
      <c r="H324" s="206" t="s">
        <v>930</v>
      </c>
      <c r="I324" s="206" t="s">
        <v>97</v>
      </c>
      <c r="J324" s="217">
        <v>2030</v>
      </c>
      <c r="K324" s="206"/>
      <c r="L324" s="206"/>
      <c r="M324" s="206"/>
      <c r="N324" s="206"/>
      <c r="O324" s="206"/>
      <c r="P324" s="206"/>
      <c r="Q324" s="206"/>
      <c r="R324" s="206"/>
      <c r="S324" s="206"/>
      <c r="T324" s="206"/>
      <c r="U324" s="206"/>
      <c r="V324" s="206"/>
      <c r="W324" s="206"/>
      <c r="X324" s="206"/>
      <c r="Y324" s="206"/>
      <c r="Z324" s="206"/>
      <c r="AA324" s="206"/>
      <c r="AB324" s="206"/>
      <c r="AC324" s="206"/>
      <c r="AD324" s="206"/>
      <c r="AE324" s="206"/>
      <c r="AF324" s="206"/>
      <c r="AG324" s="206"/>
      <c r="AH324" s="206"/>
    </row>
    <row r="325" spans="2:34" s="36" customFormat="1" ht="15">
      <c r="B325" s="141" t="str">
        <f>VLOOKUP(C325,Companies[],3,FALSE)</f>
        <v>8074.34.243 Oranje Nassau Energie Nederland B.V
0088.48.087 Oranje-Nassau Energie B.V
8221.54.651 Oranje-Nassau Energie Resources B.V
8206.91.598 ONH B.V</v>
      </c>
      <c r="C325" s="206" t="s">
        <v>390</v>
      </c>
      <c r="D325" s="206" t="s">
        <v>905</v>
      </c>
      <c r="E325" s="206" t="s">
        <v>750</v>
      </c>
      <c r="F325" s="206" t="s">
        <v>61</v>
      </c>
      <c r="G325" s="206" t="s">
        <v>61</v>
      </c>
      <c r="H325" s="206" t="s">
        <v>931</v>
      </c>
      <c r="I325" s="206" t="s">
        <v>97</v>
      </c>
      <c r="J325" s="217">
        <v>2030</v>
      </c>
      <c r="K325" s="206"/>
      <c r="L325" s="206"/>
      <c r="M325" s="206"/>
      <c r="N325" s="206"/>
      <c r="O325" s="206"/>
      <c r="P325" s="206"/>
      <c r="Q325" s="206"/>
      <c r="R325" s="206"/>
      <c r="S325" s="206"/>
      <c r="T325" s="206"/>
      <c r="U325" s="206"/>
      <c r="V325" s="206"/>
      <c r="W325" s="206"/>
      <c r="X325" s="206"/>
      <c r="Y325" s="206"/>
      <c r="Z325" s="206"/>
      <c r="AA325" s="206"/>
      <c r="AB325" s="206"/>
      <c r="AC325" s="206"/>
      <c r="AD325" s="206"/>
      <c r="AE325" s="206"/>
      <c r="AF325" s="206"/>
      <c r="AG325" s="206"/>
      <c r="AH325" s="206"/>
    </row>
    <row r="326" spans="2:34" s="36" customFormat="1" ht="15">
      <c r="B326" s="141" t="str">
        <f>VLOOKUP(C326,Companies[],3,FALSE)</f>
        <v>8074.34.243 Oranje Nassau Energie Nederland B.V
0088.48.087 Oranje-Nassau Energie B.V
8221.54.651 Oranje-Nassau Energie Resources B.V
8206.91.598 ONH B.V</v>
      </c>
      <c r="C326" s="206" t="s">
        <v>390</v>
      </c>
      <c r="D326" s="206" t="s">
        <v>905</v>
      </c>
      <c r="E326" s="206" t="s">
        <v>750</v>
      </c>
      <c r="F326" s="206" t="s">
        <v>61</v>
      </c>
      <c r="G326" s="206" t="s">
        <v>61</v>
      </c>
      <c r="H326" s="206" t="s">
        <v>931</v>
      </c>
      <c r="I326" s="206" t="s">
        <v>97</v>
      </c>
      <c r="J326" s="217">
        <v>2030</v>
      </c>
      <c r="K326" s="206"/>
      <c r="L326" s="206"/>
      <c r="M326" s="206"/>
      <c r="N326" s="206"/>
      <c r="O326" s="206"/>
      <c r="P326" s="206"/>
      <c r="Q326" s="206"/>
      <c r="R326" s="206"/>
      <c r="S326" s="206"/>
      <c r="T326" s="206"/>
      <c r="U326" s="206"/>
      <c r="V326" s="206"/>
      <c r="W326" s="206"/>
      <c r="X326" s="206"/>
      <c r="Y326" s="206"/>
      <c r="Z326" s="206"/>
      <c r="AA326" s="206"/>
      <c r="AB326" s="206"/>
      <c r="AC326" s="206"/>
      <c r="AD326" s="206"/>
      <c r="AE326" s="206"/>
      <c r="AF326" s="206"/>
      <c r="AG326" s="206"/>
      <c r="AH326" s="206"/>
    </row>
    <row r="327" spans="2:34" s="36" customFormat="1" ht="15">
      <c r="B327" s="141" t="str">
        <f>VLOOKUP(C327,Companies[],3,FALSE)</f>
        <v>8074.34.243 Oranje Nassau Energie Nederland B.V
0088.48.087 Oranje-Nassau Energie B.V
8221.54.651 Oranje-Nassau Energie Resources B.V
8206.91.598 ONH B.V</v>
      </c>
      <c r="C327" s="206" t="s">
        <v>390</v>
      </c>
      <c r="D327" s="206" t="s">
        <v>905</v>
      </c>
      <c r="E327" s="206" t="s">
        <v>750</v>
      </c>
      <c r="F327" s="206" t="s">
        <v>61</v>
      </c>
      <c r="G327" s="206" t="s">
        <v>61</v>
      </c>
      <c r="H327" s="206" t="s">
        <v>932</v>
      </c>
      <c r="I327" s="206" t="s">
        <v>97</v>
      </c>
      <c r="J327" s="217">
        <v>5500</v>
      </c>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row>
    <row r="328" spans="2:34" s="36" customFormat="1" ht="15">
      <c r="B328" s="141" t="str">
        <f>VLOOKUP(C328,Companies[],3,FALSE)</f>
        <v>8074.34.243 Oranje Nassau Energie Nederland B.V
0088.48.087 Oranje-Nassau Energie B.V
8221.54.651 Oranje-Nassau Energie Resources B.V
8206.91.598 ONH B.V</v>
      </c>
      <c r="C328" s="206" t="s">
        <v>390</v>
      </c>
      <c r="D328" s="206" t="s">
        <v>905</v>
      </c>
      <c r="E328" s="206" t="s">
        <v>750</v>
      </c>
      <c r="F328" s="206" t="s">
        <v>61</v>
      </c>
      <c r="G328" s="206" t="s">
        <v>61</v>
      </c>
      <c r="H328" s="206" t="s">
        <v>933</v>
      </c>
      <c r="I328" s="206" t="s">
        <v>97</v>
      </c>
      <c r="J328" s="217">
        <v>4540</v>
      </c>
      <c r="K328" s="206"/>
      <c r="L328" s="206"/>
      <c r="M328" s="206"/>
      <c r="N328" s="206"/>
      <c r="O328" s="206"/>
      <c r="P328" s="206"/>
      <c r="Q328" s="206"/>
      <c r="R328" s="206"/>
      <c r="S328" s="206"/>
      <c r="T328" s="206"/>
      <c r="U328" s="206"/>
      <c r="V328" s="206"/>
      <c r="W328" s="206"/>
      <c r="X328" s="206"/>
      <c r="Y328" s="206"/>
      <c r="Z328" s="206"/>
      <c r="AA328" s="206"/>
      <c r="AB328" s="206"/>
      <c r="AC328" s="206"/>
      <c r="AD328" s="206"/>
      <c r="AE328" s="206"/>
      <c r="AF328" s="206"/>
      <c r="AG328" s="206"/>
      <c r="AH328" s="206"/>
    </row>
    <row r="329" spans="2:34" s="36" customFormat="1" ht="15">
      <c r="B329" s="141" t="str">
        <f>VLOOKUP(C329,Companies[],3,FALSE)</f>
        <v>0074.09.825 Petrogas E&amp;P Netherlands B.V
8542.76.610 Petrogas International E&amp;P Cooperatief UA</v>
      </c>
      <c r="C329" s="206" t="s">
        <v>393</v>
      </c>
      <c r="D329" s="206" t="s">
        <v>905</v>
      </c>
      <c r="E329" s="206" t="s">
        <v>750</v>
      </c>
      <c r="F329" s="206" t="s">
        <v>61</v>
      </c>
      <c r="G329" s="206" t="s">
        <v>61</v>
      </c>
      <c r="H329" s="206" t="s">
        <v>642</v>
      </c>
      <c r="I329" s="206" t="s">
        <v>97</v>
      </c>
      <c r="J329" s="217">
        <v>2030</v>
      </c>
      <c r="K329" s="206"/>
      <c r="L329" s="206"/>
      <c r="M329" s="206"/>
      <c r="N329" s="206"/>
      <c r="O329" s="206"/>
      <c r="P329" s="206"/>
      <c r="Q329" s="206"/>
      <c r="R329" s="206"/>
      <c r="S329" s="206"/>
      <c r="T329" s="206"/>
      <c r="U329" s="206"/>
      <c r="V329" s="206"/>
      <c r="W329" s="206"/>
      <c r="X329" s="206"/>
      <c r="Y329" s="206"/>
      <c r="Z329" s="206"/>
      <c r="AA329" s="206"/>
      <c r="AB329" s="206"/>
      <c r="AC329" s="206"/>
      <c r="AD329" s="206"/>
      <c r="AE329" s="206"/>
      <c r="AF329" s="206"/>
      <c r="AG329" s="206"/>
      <c r="AH329" s="206"/>
    </row>
    <row r="330" spans="2:34" s="36" customFormat="1" ht="15">
      <c r="B330" s="141" t="str">
        <f>VLOOKUP(C330,Companies[],3,FALSE)</f>
        <v>0074.09.825 Petrogas E&amp;P Netherlands B.V
8542.76.610 Petrogas International E&amp;P Cooperatief UA</v>
      </c>
      <c r="C330" s="206" t="s">
        <v>393</v>
      </c>
      <c r="D330" s="206" t="s">
        <v>905</v>
      </c>
      <c r="E330" s="206" t="s">
        <v>750</v>
      </c>
      <c r="F330" s="206" t="s">
        <v>61</v>
      </c>
      <c r="G330" s="206" t="s">
        <v>61</v>
      </c>
      <c r="H330" s="206" t="s">
        <v>642</v>
      </c>
      <c r="I330" s="206" t="s">
        <v>97</v>
      </c>
      <c r="J330" s="217">
        <v>2030</v>
      </c>
      <c r="K330" s="206"/>
      <c r="L330" s="206"/>
      <c r="M330" s="206"/>
      <c r="N330" s="206"/>
      <c r="O330" s="206"/>
      <c r="P330" s="206"/>
      <c r="Q330" s="206"/>
      <c r="R330" s="206"/>
      <c r="S330" s="206"/>
      <c r="T330" s="206"/>
      <c r="U330" s="206"/>
      <c r="V330" s="206"/>
      <c r="W330" s="206"/>
      <c r="X330" s="206"/>
      <c r="Y330" s="206"/>
      <c r="Z330" s="206"/>
      <c r="AA330" s="206"/>
      <c r="AB330" s="206"/>
      <c r="AC330" s="206"/>
      <c r="AD330" s="206"/>
      <c r="AE330" s="206"/>
      <c r="AF330" s="206"/>
      <c r="AG330" s="206"/>
      <c r="AH330" s="206"/>
    </row>
    <row r="331" spans="2:34" s="36" customFormat="1" ht="15">
      <c r="B331" s="141" t="str">
        <f>VLOOKUP(C331,Companies[],3,FALSE)</f>
        <v>0074.09.825 Petrogas E&amp;P Netherlands B.V
8542.76.610 Petrogas International E&amp;P Cooperatief UA</v>
      </c>
      <c r="C331" s="206" t="s">
        <v>393</v>
      </c>
      <c r="D331" s="206" t="s">
        <v>905</v>
      </c>
      <c r="E331" s="206" t="s">
        <v>750</v>
      </c>
      <c r="F331" s="206" t="s">
        <v>61</v>
      </c>
      <c r="G331" s="206" t="s">
        <v>61</v>
      </c>
      <c r="H331" s="206" t="s">
        <v>642</v>
      </c>
      <c r="I331" s="206" t="s">
        <v>97</v>
      </c>
      <c r="J331" s="217">
        <v>338.34</v>
      </c>
      <c r="K331" s="206"/>
      <c r="L331" s="206"/>
      <c r="M331" s="206"/>
      <c r="N331" s="206"/>
      <c r="O331" s="206"/>
      <c r="P331" s="206"/>
      <c r="Q331" s="206"/>
      <c r="R331" s="206"/>
      <c r="S331" s="206"/>
      <c r="T331" s="206"/>
      <c r="U331" s="206"/>
      <c r="V331" s="206"/>
      <c r="W331" s="206"/>
      <c r="X331" s="206"/>
      <c r="Y331" s="206"/>
      <c r="Z331" s="206"/>
      <c r="AA331" s="206"/>
      <c r="AB331" s="206"/>
      <c r="AC331" s="206"/>
      <c r="AD331" s="206"/>
      <c r="AE331" s="206"/>
      <c r="AF331" s="206"/>
      <c r="AG331" s="206"/>
      <c r="AH331" s="206"/>
    </row>
    <row r="332" spans="2:34" s="36" customFormat="1" ht="15">
      <c r="B332" s="141" t="str">
        <f>VLOOKUP(C332,Companies[],3,FALSE)</f>
        <v>0074.09.825 Petrogas E&amp;P Netherlands B.V
8542.76.610 Petrogas International E&amp;P Cooperatief UA</v>
      </c>
      <c r="C332" s="206" t="s">
        <v>393</v>
      </c>
      <c r="D332" s="206" t="s">
        <v>905</v>
      </c>
      <c r="E332" s="206" t="s">
        <v>750</v>
      </c>
      <c r="F332" s="206" t="s">
        <v>61</v>
      </c>
      <c r="G332" s="206" t="s">
        <v>61</v>
      </c>
      <c r="H332" s="206" t="s">
        <v>642</v>
      </c>
      <c r="I332" s="206" t="s">
        <v>97</v>
      </c>
      <c r="J332" s="217">
        <v>169.17</v>
      </c>
      <c r="K332" s="206"/>
      <c r="L332" s="206"/>
      <c r="M332" s="206"/>
      <c r="N332" s="206"/>
      <c r="O332" s="206"/>
      <c r="P332" s="206"/>
      <c r="Q332" s="206"/>
      <c r="R332" s="206"/>
      <c r="S332" s="206"/>
      <c r="T332" s="206"/>
      <c r="U332" s="206"/>
      <c r="V332" s="206"/>
      <c r="W332" s="206"/>
      <c r="X332" s="206"/>
      <c r="Y332" s="206"/>
      <c r="Z332" s="206"/>
      <c r="AA332" s="206"/>
      <c r="AB332" s="206"/>
      <c r="AC332" s="206"/>
      <c r="AD332" s="206"/>
      <c r="AE332" s="206"/>
      <c r="AF332" s="206"/>
      <c r="AG332" s="206"/>
      <c r="AH332" s="206"/>
    </row>
    <row r="333" spans="2:34" s="36" customFormat="1" ht="15">
      <c r="B333" s="141" t="str">
        <f>VLOOKUP(C333,Companies[],3,FALSE)</f>
        <v>0074.09.825 Petrogas E&amp;P Netherlands B.V
8542.76.610 Petrogas International E&amp;P Cooperatief UA</v>
      </c>
      <c r="C333" s="206" t="s">
        <v>393</v>
      </c>
      <c r="D333" s="206" t="s">
        <v>905</v>
      </c>
      <c r="E333" s="206" t="s">
        <v>750</v>
      </c>
      <c r="F333" s="206" t="s">
        <v>61</v>
      </c>
      <c r="G333" s="206" t="s">
        <v>61</v>
      </c>
      <c r="H333" s="206" t="s">
        <v>642</v>
      </c>
      <c r="I333" s="206" t="s">
        <v>97</v>
      </c>
      <c r="J333" s="217">
        <v>203</v>
      </c>
      <c r="K333" s="206"/>
      <c r="L333" s="206"/>
      <c r="M333" s="206"/>
      <c r="N333" s="206"/>
      <c r="O333" s="206"/>
      <c r="P333" s="206"/>
      <c r="Q333" s="206"/>
      <c r="R333" s="206"/>
      <c r="S333" s="206"/>
      <c r="T333" s="206"/>
      <c r="U333" s="206"/>
      <c r="V333" s="206"/>
      <c r="W333" s="206"/>
      <c r="X333" s="206"/>
      <c r="Y333" s="206"/>
      <c r="Z333" s="206"/>
      <c r="AA333" s="206"/>
      <c r="AB333" s="206"/>
      <c r="AC333" s="206"/>
      <c r="AD333" s="206"/>
      <c r="AE333" s="206"/>
      <c r="AF333" s="206"/>
      <c r="AG333" s="206"/>
      <c r="AH333" s="206"/>
    </row>
    <row r="334" spans="2:34" s="36" customFormat="1" ht="15">
      <c r="B334" s="141" t="str">
        <f>VLOOKUP(C334,Companies[],3,FALSE)</f>
        <v>0074.09.825 Petrogas E&amp;P Netherlands B.V
8542.76.610 Petrogas International E&amp;P Cooperatief UA</v>
      </c>
      <c r="C334" s="206" t="s">
        <v>393</v>
      </c>
      <c r="D334" s="206" t="s">
        <v>905</v>
      </c>
      <c r="E334" s="206" t="s">
        <v>750</v>
      </c>
      <c r="F334" s="206" t="s">
        <v>61</v>
      </c>
      <c r="G334" s="206" t="s">
        <v>61</v>
      </c>
      <c r="H334" s="206" t="s">
        <v>642</v>
      </c>
      <c r="I334" s="206" t="s">
        <v>97</v>
      </c>
      <c r="J334" s="217">
        <v>406</v>
      </c>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row>
    <row r="335" spans="2:34" s="36" customFormat="1" ht="15">
      <c r="B335" s="141" t="str">
        <f>VLOOKUP(C335,Companies[],3,FALSE)</f>
        <v>0074.09.825 Petrogas E&amp;P Netherlands B.V
8542.76.610 Petrogas International E&amp;P Cooperatief UA</v>
      </c>
      <c r="C335" s="206" t="s">
        <v>393</v>
      </c>
      <c r="D335" s="206" t="s">
        <v>905</v>
      </c>
      <c r="E335" s="206" t="s">
        <v>750</v>
      </c>
      <c r="F335" s="206" t="s">
        <v>61</v>
      </c>
      <c r="G335" s="206" t="s">
        <v>61</v>
      </c>
      <c r="H335" s="206" t="s">
        <v>645</v>
      </c>
      <c r="I335" s="206" t="s">
        <v>97</v>
      </c>
      <c r="J335" s="217">
        <v>507.49</v>
      </c>
      <c r="K335" s="206"/>
      <c r="L335" s="206"/>
      <c r="M335" s="206"/>
      <c r="N335" s="206"/>
      <c r="O335" s="206"/>
      <c r="P335" s="206"/>
      <c r="Q335" s="206"/>
      <c r="R335" s="206"/>
      <c r="S335" s="206"/>
      <c r="T335" s="206"/>
      <c r="U335" s="206"/>
      <c r="V335" s="206"/>
      <c r="W335" s="206"/>
      <c r="X335" s="206"/>
      <c r="Y335" s="206"/>
      <c r="Z335" s="206"/>
      <c r="AA335" s="206"/>
      <c r="AB335" s="206"/>
      <c r="AC335" s="206"/>
      <c r="AD335" s="206"/>
      <c r="AE335" s="206"/>
      <c r="AF335" s="206"/>
      <c r="AG335" s="206"/>
      <c r="AH335" s="206"/>
    </row>
    <row r="336" spans="2:34" s="36" customFormat="1" ht="15">
      <c r="B336" s="141" t="str">
        <f>VLOOKUP(C336,Companies[],3,FALSE)</f>
        <v>0074.09.825 Petrogas E&amp;P Netherlands B.V
8542.76.610 Petrogas International E&amp;P Cooperatief UA</v>
      </c>
      <c r="C336" s="206" t="s">
        <v>393</v>
      </c>
      <c r="D336" s="206" t="s">
        <v>905</v>
      </c>
      <c r="E336" s="206" t="s">
        <v>750</v>
      </c>
      <c r="F336" s="206" t="s">
        <v>61</v>
      </c>
      <c r="G336" s="206" t="s">
        <v>61</v>
      </c>
      <c r="H336" s="206" t="s">
        <v>706</v>
      </c>
      <c r="I336" s="206" t="s">
        <v>97</v>
      </c>
      <c r="J336" s="217">
        <v>406</v>
      </c>
      <c r="K336" s="206"/>
      <c r="L336" s="20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row>
    <row r="337" spans="2:34" s="36" customFormat="1" ht="15">
      <c r="B337" s="141" t="str">
        <f>VLOOKUP(C337,Companies[],3,FALSE)</f>
        <v>0074.09.825 Petrogas E&amp;P Netherlands B.V
8542.76.610 Petrogas International E&amp;P Cooperatief UA</v>
      </c>
      <c r="C337" s="206" t="s">
        <v>393</v>
      </c>
      <c r="D337" s="206" t="s">
        <v>905</v>
      </c>
      <c r="E337" s="206" t="s">
        <v>750</v>
      </c>
      <c r="F337" s="206" t="s">
        <v>61</v>
      </c>
      <c r="G337" s="206" t="s">
        <v>61</v>
      </c>
      <c r="H337" s="206" t="s">
        <v>934</v>
      </c>
      <c r="I337" s="206" t="s">
        <v>97</v>
      </c>
      <c r="J337" s="217">
        <v>2030</v>
      </c>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row>
    <row r="338" spans="2:34" s="36" customFormat="1" ht="15">
      <c r="B338" s="141" t="str">
        <f>VLOOKUP(C338,Companies[],3,FALSE)</f>
        <v>0074.09.825 Petrogas E&amp;P Netherlands B.V
8542.76.610 Petrogas International E&amp;P Cooperatief UA</v>
      </c>
      <c r="C338" s="206" t="s">
        <v>393</v>
      </c>
      <c r="D338" s="206" t="s">
        <v>905</v>
      </c>
      <c r="E338" s="206" t="s">
        <v>750</v>
      </c>
      <c r="F338" s="206" t="s">
        <v>61</v>
      </c>
      <c r="G338" s="206" t="s">
        <v>61</v>
      </c>
      <c r="H338" s="206" t="s">
        <v>935</v>
      </c>
      <c r="I338" s="206" t="s">
        <v>97</v>
      </c>
      <c r="J338" s="217">
        <v>2030</v>
      </c>
      <c r="K338" s="206"/>
      <c r="L338" s="206"/>
      <c r="M338" s="206"/>
      <c r="N338" s="206"/>
      <c r="O338" s="206"/>
      <c r="P338" s="206"/>
      <c r="Q338" s="206"/>
      <c r="R338" s="206"/>
      <c r="S338" s="206"/>
      <c r="T338" s="206"/>
      <c r="U338" s="206"/>
      <c r="V338" s="206"/>
      <c r="W338" s="206"/>
      <c r="X338" s="206"/>
      <c r="Y338" s="206"/>
      <c r="Z338" s="206"/>
      <c r="AA338" s="206"/>
      <c r="AB338" s="206"/>
      <c r="AC338" s="206"/>
      <c r="AD338" s="206"/>
      <c r="AE338" s="206"/>
      <c r="AF338" s="206"/>
      <c r="AG338" s="206"/>
      <c r="AH338" s="206"/>
    </row>
    <row r="339" spans="2:34" s="36" customFormat="1" ht="15">
      <c r="B339" s="141" t="str">
        <f>VLOOKUP(C339,Companies[],3,FALSE)</f>
        <v>0074.09.825 Petrogas E&amp;P Netherlands B.V
8542.76.610 Petrogas International E&amp;P Cooperatief UA</v>
      </c>
      <c r="C339" s="206" t="s">
        <v>393</v>
      </c>
      <c r="D339" s="206" t="s">
        <v>905</v>
      </c>
      <c r="E339" s="206" t="s">
        <v>750</v>
      </c>
      <c r="F339" s="206" t="s">
        <v>61</v>
      </c>
      <c r="G339" s="206" t="s">
        <v>61</v>
      </c>
      <c r="H339" s="206" t="s">
        <v>645</v>
      </c>
      <c r="I339" s="206" t="s">
        <v>97</v>
      </c>
      <c r="J339" s="217">
        <v>5500</v>
      </c>
      <c r="K339" s="206"/>
      <c r="L339" s="206"/>
      <c r="M339" s="206"/>
      <c r="N339" s="206"/>
      <c r="O339" s="206"/>
      <c r="P339" s="206"/>
      <c r="Q339" s="206"/>
      <c r="R339" s="206"/>
      <c r="S339" s="206"/>
      <c r="T339" s="206"/>
      <c r="U339" s="206"/>
      <c r="V339" s="206"/>
      <c r="W339" s="206"/>
      <c r="X339" s="206"/>
      <c r="Y339" s="206"/>
      <c r="Z339" s="206"/>
      <c r="AA339" s="206"/>
      <c r="AB339" s="206"/>
      <c r="AC339" s="206"/>
      <c r="AD339" s="206"/>
      <c r="AE339" s="206"/>
      <c r="AF339" s="206"/>
      <c r="AG339" s="206"/>
      <c r="AH339" s="206"/>
    </row>
    <row r="340" spans="2:34" s="36" customFormat="1" ht="15">
      <c r="B340" s="141" t="str">
        <f>VLOOKUP(C340,Companies[],3,FALSE)</f>
        <v>0074.09.825 Petrogas E&amp;P Netherlands B.V
8542.76.610 Petrogas International E&amp;P Cooperatief UA</v>
      </c>
      <c r="C340" s="206" t="s">
        <v>393</v>
      </c>
      <c r="D340" s="206" t="s">
        <v>905</v>
      </c>
      <c r="E340" s="206" t="s">
        <v>750</v>
      </c>
      <c r="F340" s="206" t="s">
        <v>61</v>
      </c>
      <c r="G340" s="206" t="s">
        <v>61</v>
      </c>
      <c r="H340" s="206" t="s">
        <v>645</v>
      </c>
      <c r="I340" s="206" t="s">
        <v>97</v>
      </c>
      <c r="J340" s="217">
        <v>507.5</v>
      </c>
      <c r="K340" s="206"/>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row>
    <row r="341" spans="2:34" s="36" customFormat="1" ht="15">
      <c r="B341" s="141" t="str">
        <f>VLOOKUP(C341,Companies[],3,FALSE)</f>
        <v>0074.09.825 Petrogas E&amp;P Netherlands B.V
8542.76.610 Petrogas International E&amp;P Cooperatief UA</v>
      </c>
      <c r="C341" s="206" t="s">
        <v>393</v>
      </c>
      <c r="D341" s="206" t="s">
        <v>905</v>
      </c>
      <c r="E341" s="206" t="s">
        <v>750</v>
      </c>
      <c r="F341" s="206" t="s">
        <v>61</v>
      </c>
      <c r="G341" s="206" t="s">
        <v>61</v>
      </c>
      <c r="H341" s="206" t="s">
        <v>645</v>
      </c>
      <c r="I341" s="206" t="s">
        <v>97</v>
      </c>
      <c r="J341" s="217">
        <v>507.5</v>
      </c>
      <c r="K341" s="206"/>
      <c r="L341" s="206"/>
      <c r="M341" s="206"/>
      <c r="N341" s="206"/>
      <c r="O341" s="206"/>
      <c r="P341" s="206"/>
      <c r="Q341" s="206"/>
      <c r="R341" s="206"/>
      <c r="S341" s="206"/>
      <c r="T341" s="206"/>
      <c r="U341" s="206"/>
      <c r="V341" s="206"/>
      <c r="W341" s="206"/>
      <c r="X341" s="206"/>
      <c r="Y341" s="206"/>
      <c r="Z341" s="206"/>
      <c r="AA341" s="206"/>
      <c r="AB341" s="206"/>
      <c r="AC341" s="206"/>
      <c r="AD341" s="206"/>
      <c r="AE341" s="206"/>
      <c r="AF341" s="206"/>
      <c r="AG341" s="206"/>
      <c r="AH341" s="206"/>
    </row>
    <row r="342" spans="2:34" s="36" customFormat="1" ht="15">
      <c r="B342" s="141" t="str">
        <f>VLOOKUP(C342,Companies[],3,FALSE)</f>
        <v>0074.09.825 Petrogas E&amp;P Netherlands B.V
8542.76.610 Petrogas International E&amp;P Cooperatief UA</v>
      </c>
      <c r="C342" s="206" t="s">
        <v>393</v>
      </c>
      <c r="D342" s="206" t="s">
        <v>905</v>
      </c>
      <c r="E342" s="206" t="s">
        <v>750</v>
      </c>
      <c r="F342" s="206" t="s">
        <v>61</v>
      </c>
      <c r="G342" s="206" t="s">
        <v>61</v>
      </c>
      <c r="H342" s="206" t="s">
        <v>645</v>
      </c>
      <c r="I342" s="206" t="s">
        <v>97</v>
      </c>
      <c r="J342" s="217">
        <v>507.5</v>
      </c>
      <c r="K342" s="206"/>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row>
    <row r="343" spans="2:34" s="36" customFormat="1" ht="15">
      <c r="B343" s="141" t="str">
        <f>VLOOKUP(C343,Companies[],3,FALSE)</f>
        <v>0074.09.825 Petrogas E&amp;P Netherlands B.V
8542.76.610 Petrogas International E&amp;P Cooperatief UA</v>
      </c>
      <c r="C343" s="206" t="s">
        <v>393</v>
      </c>
      <c r="D343" s="206" t="s">
        <v>905</v>
      </c>
      <c r="E343" s="206" t="s">
        <v>750</v>
      </c>
      <c r="F343" s="206" t="s">
        <v>61</v>
      </c>
      <c r="G343" s="206" t="s">
        <v>61</v>
      </c>
      <c r="H343" s="206" t="s">
        <v>642</v>
      </c>
      <c r="I343" s="206" t="s">
        <v>97</v>
      </c>
      <c r="J343" s="217">
        <v>507.5</v>
      </c>
      <c r="K343" s="206"/>
      <c r="L343" s="206"/>
      <c r="M343" s="206"/>
      <c r="N343" s="206"/>
      <c r="O343" s="206"/>
      <c r="P343" s="206"/>
      <c r="Q343" s="206"/>
      <c r="R343" s="206"/>
      <c r="S343" s="206"/>
      <c r="T343" s="206"/>
      <c r="U343" s="206"/>
      <c r="V343" s="206"/>
      <c r="W343" s="206"/>
      <c r="X343" s="206"/>
      <c r="Y343" s="206"/>
      <c r="Z343" s="206"/>
      <c r="AA343" s="206"/>
      <c r="AB343" s="206"/>
      <c r="AC343" s="206"/>
      <c r="AD343" s="206"/>
      <c r="AE343" s="206"/>
      <c r="AF343" s="206"/>
      <c r="AG343" s="206"/>
      <c r="AH343" s="206"/>
    </row>
    <row r="344" spans="2:34" s="36" customFormat="1" ht="15">
      <c r="B344" s="141" t="str">
        <f>VLOOKUP(C344,Companies[],3,FALSE)</f>
        <v>0074.09.825 Petrogas E&amp;P Netherlands B.V
8542.76.610 Petrogas International E&amp;P Cooperatief UA</v>
      </c>
      <c r="C344" s="206" t="s">
        <v>393</v>
      </c>
      <c r="D344" s="206" t="s">
        <v>905</v>
      </c>
      <c r="E344" s="206" t="s">
        <v>750</v>
      </c>
      <c r="F344" s="206" t="s">
        <v>61</v>
      </c>
      <c r="G344" s="206" t="s">
        <v>61</v>
      </c>
      <c r="H344" s="206" t="s">
        <v>504</v>
      </c>
      <c r="I344" s="206" t="s">
        <v>97</v>
      </c>
      <c r="J344" s="217">
        <v>8480</v>
      </c>
      <c r="K344" s="206"/>
      <c r="L344" s="206"/>
      <c r="M344" s="206"/>
      <c r="N344" s="206"/>
      <c r="O344" s="206"/>
      <c r="P344" s="206"/>
      <c r="Q344" s="206"/>
      <c r="R344" s="206"/>
      <c r="S344" s="206"/>
      <c r="T344" s="206"/>
      <c r="U344" s="206"/>
      <c r="V344" s="206"/>
      <c r="W344" s="206"/>
      <c r="X344" s="206"/>
      <c r="Y344" s="206"/>
      <c r="Z344" s="206"/>
      <c r="AA344" s="206"/>
      <c r="AB344" s="206"/>
      <c r="AC344" s="206"/>
      <c r="AD344" s="206"/>
      <c r="AE344" s="206"/>
      <c r="AF344" s="206"/>
      <c r="AG344" s="206"/>
      <c r="AH344" s="206"/>
    </row>
    <row r="345" spans="2:34" s="36" customFormat="1" ht="15">
      <c r="B345" s="141" t="str">
        <f>VLOOKUP(C345,Companies[],3,FALSE)</f>
        <v>0074.09.825 Petrogas E&amp;P Netherlands B.V
8542.76.610 Petrogas International E&amp;P Cooperatief UA</v>
      </c>
      <c r="C345" s="206" t="s">
        <v>393</v>
      </c>
      <c r="D345" s="206" t="s">
        <v>905</v>
      </c>
      <c r="E345" s="206" t="s">
        <v>750</v>
      </c>
      <c r="F345" s="206" t="s">
        <v>61</v>
      </c>
      <c r="G345" s="206" t="s">
        <v>61</v>
      </c>
      <c r="H345" s="206" t="s">
        <v>642</v>
      </c>
      <c r="I345" s="206" t="s">
        <v>97</v>
      </c>
      <c r="J345" s="217">
        <v>5500</v>
      </c>
      <c r="K345" s="206"/>
      <c r="L345" s="206"/>
      <c r="M345" s="206"/>
      <c r="N345" s="206"/>
      <c r="O345" s="206"/>
      <c r="P345" s="206"/>
      <c r="Q345" s="206"/>
      <c r="R345" s="206"/>
      <c r="S345" s="206"/>
      <c r="T345" s="206"/>
      <c r="U345" s="206"/>
      <c r="V345" s="206"/>
      <c r="W345" s="206"/>
      <c r="X345" s="206"/>
      <c r="Y345" s="206"/>
      <c r="Z345" s="206"/>
      <c r="AA345" s="206"/>
      <c r="AB345" s="206"/>
      <c r="AC345" s="206"/>
      <c r="AD345" s="206"/>
      <c r="AE345" s="206"/>
      <c r="AF345" s="206"/>
      <c r="AG345" s="206"/>
      <c r="AH345" s="206"/>
    </row>
    <row r="346" spans="2:34" s="36" customFormat="1" ht="15">
      <c r="B346" s="141" t="str">
        <f>VLOOKUP(C346,Companies[],3,FALSE)</f>
        <v>0074.09.825 Petrogas E&amp;P Netherlands B.V
8542.76.610 Petrogas International E&amp;P Cooperatief UA</v>
      </c>
      <c r="C346" s="206" t="s">
        <v>393</v>
      </c>
      <c r="D346" s="206" t="s">
        <v>905</v>
      </c>
      <c r="E346" s="206" t="s">
        <v>750</v>
      </c>
      <c r="F346" s="206" t="s">
        <v>61</v>
      </c>
      <c r="G346" s="206" t="s">
        <v>61</v>
      </c>
      <c r="H346" s="206" t="s">
        <v>642</v>
      </c>
      <c r="I346" s="206" t="s">
        <v>97</v>
      </c>
      <c r="J346" s="217">
        <v>5500</v>
      </c>
      <c r="K346" s="206"/>
      <c r="L346" s="206"/>
      <c r="M346" s="206"/>
      <c r="N346" s="206"/>
      <c r="O346" s="206"/>
      <c r="P346" s="206"/>
      <c r="Q346" s="206"/>
      <c r="R346" s="206"/>
      <c r="S346" s="206"/>
      <c r="T346" s="206"/>
      <c r="U346" s="206"/>
      <c r="V346" s="206"/>
      <c r="W346" s="206"/>
      <c r="X346" s="206"/>
      <c r="Y346" s="206"/>
      <c r="Z346" s="206"/>
      <c r="AA346" s="206"/>
      <c r="AB346" s="206"/>
      <c r="AC346" s="206"/>
      <c r="AD346" s="206"/>
      <c r="AE346" s="206"/>
      <c r="AF346" s="206"/>
      <c r="AG346" s="206"/>
      <c r="AH346" s="206"/>
    </row>
    <row r="347" spans="2:34" s="36" customFormat="1" ht="15">
      <c r="B347" s="141" t="str">
        <f>VLOOKUP(C347,Companies[],3,FALSE)</f>
        <v>0074.09.825 Petrogas E&amp;P Netherlands B.V
8542.76.610 Petrogas International E&amp;P Cooperatief UA</v>
      </c>
      <c r="C347" s="206" t="s">
        <v>393</v>
      </c>
      <c r="D347" s="206" t="s">
        <v>905</v>
      </c>
      <c r="E347" s="206" t="s">
        <v>750</v>
      </c>
      <c r="F347" s="206" t="s">
        <v>61</v>
      </c>
      <c r="G347" s="206" t="s">
        <v>61</v>
      </c>
      <c r="H347" s="206" t="s">
        <v>642</v>
      </c>
      <c r="I347" s="206" t="s">
        <v>97</v>
      </c>
      <c r="J347" s="217">
        <v>5500</v>
      </c>
      <c r="K347" s="206"/>
      <c r="L347" s="206"/>
      <c r="M347" s="206"/>
      <c r="N347" s="206"/>
      <c r="O347" s="206"/>
      <c r="P347" s="206"/>
      <c r="Q347" s="206"/>
      <c r="R347" s="206"/>
      <c r="S347" s="206"/>
      <c r="T347" s="206"/>
      <c r="U347" s="206"/>
      <c r="V347" s="206"/>
      <c r="W347" s="206"/>
      <c r="X347" s="206"/>
      <c r="Y347" s="206"/>
      <c r="Z347" s="206"/>
      <c r="AA347" s="206"/>
      <c r="AB347" s="206"/>
      <c r="AC347" s="206"/>
      <c r="AD347" s="206"/>
      <c r="AE347" s="206"/>
      <c r="AF347" s="206"/>
      <c r="AG347" s="206"/>
      <c r="AH347" s="206"/>
    </row>
    <row r="348" spans="2:34" s="36" customFormat="1" ht="15">
      <c r="B348" s="141" t="str">
        <f>VLOOKUP(C348,Companies[],3,FALSE)</f>
        <v>0074.09.825 Petrogas E&amp;P Netherlands B.V
8542.76.610 Petrogas International E&amp;P Cooperatief UA</v>
      </c>
      <c r="C348" s="206" t="s">
        <v>393</v>
      </c>
      <c r="D348" s="206" t="s">
        <v>905</v>
      </c>
      <c r="E348" s="206" t="s">
        <v>750</v>
      </c>
      <c r="F348" s="206" t="s">
        <v>61</v>
      </c>
      <c r="G348" s="206" t="s">
        <v>61</v>
      </c>
      <c r="H348" s="206" t="s">
        <v>642</v>
      </c>
      <c r="I348" s="206" t="s">
        <v>97</v>
      </c>
      <c r="J348" s="217">
        <v>5500</v>
      </c>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row>
    <row r="349" spans="2:34" s="36" customFormat="1" ht="15">
      <c r="B349" s="141" t="str">
        <f>VLOOKUP(C349,Companies[],3,FALSE)</f>
        <v>0074.09.825 Petrogas E&amp;P Netherlands B.V
8542.76.610 Petrogas International E&amp;P Cooperatief UA</v>
      </c>
      <c r="C349" s="206" t="s">
        <v>393</v>
      </c>
      <c r="D349" s="206" t="s">
        <v>905</v>
      </c>
      <c r="E349" s="206" t="s">
        <v>750</v>
      </c>
      <c r="F349" s="206" t="s">
        <v>61</v>
      </c>
      <c r="G349" s="206" t="s">
        <v>61</v>
      </c>
      <c r="H349" s="206" t="s">
        <v>503</v>
      </c>
      <c r="I349" s="206" t="s">
        <v>97</v>
      </c>
      <c r="J349" s="217">
        <v>5500</v>
      </c>
      <c r="K349" s="206"/>
      <c r="L349" s="206"/>
      <c r="M349" s="206"/>
      <c r="N349" s="206"/>
      <c r="O349" s="206"/>
      <c r="P349" s="206"/>
      <c r="Q349" s="206"/>
      <c r="R349" s="206"/>
      <c r="S349" s="206"/>
      <c r="T349" s="206"/>
      <c r="U349" s="206"/>
      <c r="V349" s="206"/>
      <c r="W349" s="206"/>
      <c r="X349" s="206"/>
      <c r="Y349" s="206"/>
      <c r="Z349" s="206"/>
      <c r="AA349" s="206"/>
      <c r="AB349" s="206"/>
      <c r="AC349" s="206"/>
      <c r="AD349" s="206"/>
      <c r="AE349" s="206"/>
      <c r="AF349" s="206"/>
      <c r="AG349" s="206"/>
      <c r="AH349" s="206"/>
    </row>
    <row r="350" spans="2:34" s="36" customFormat="1" ht="15">
      <c r="B350" s="141" t="str">
        <f>VLOOKUP(C350,Companies[],3,FALSE)</f>
        <v>0074.09.825 Petrogas E&amp;P Netherlands B.V
8542.76.610 Petrogas International E&amp;P Cooperatief UA</v>
      </c>
      <c r="C350" s="206" t="s">
        <v>393</v>
      </c>
      <c r="D350" s="206" t="s">
        <v>905</v>
      </c>
      <c r="E350" s="206" t="s">
        <v>750</v>
      </c>
      <c r="F350" s="206" t="s">
        <v>61</v>
      </c>
      <c r="G350" s="206" t="s">
        <v>61</v>
      </c>
      <c r="H350" s="206" t="s">
        <v>935</v>
      </c>
      <c r="I350" s="206" t="s">
        <v>97</v>
      </c>
      <c r="J350" s="217">
        <v>5500</v>
      </c>
      <c r="K350" s="206"/>
      <c r="L350" s="206"/>
      <c r="M350" s="206"/>
      <c r="N350" s="206"/>
      <c r="O350" s="206"/>
      <c r="P350" s="206"/>
      <c r="Q350" s="206"/>
      <c r="R350" s="206"/>
      <c r="S350" s="206"/>
      <c r="T350" s="206"/>
      <c r="U350" s="206"/>
      <c r="V350" s="206"/>
      <c r="W350" s="206"/>
      <c r="X350" s="206"/>
      <c r="Y350" s="206"/>
      <c r="Z350" s="206"/>
      <c r="AA350" s="206"/>
      <c r="AB350" s="206"/>
      <c r="AC350" s="206"/>
      <c r="AD350" s="206"/>
      <c r="AE350" s="206"/>
      <c r="AF350" s="206"/>
      <c r="AG350" s="206"/>
      <c r="AH350" s="206"/>
    </row>
    <row r="351" spans="2:34" s="36" customFormat="1" ht="15">
      <c r="B351" s="141" t="str">
        <f>VLOOKUP(C351,Companies[],3,FALSE)</f>
        <v>0074.09.825 Petrogas E&amp;P Netherlands B.V
8542.76.610 Petrogas International E&amp;P Cooperatief UA</v>
      </c>
      <c r="C351" s="206" t="s">
        <v>393</v>
      </c>
      <c r="D351" s="206" t="s">
        <v>905</v>
      </c>
      <c r="E351" s="206" t="s">
        <v>750</v>
      </c>
      <c r="F351" s="206" t="s">
        <v>61</v>
      </c>
      <c r="G351" s="206" t="s">
        <v>61</v>
      </c>
      <c r="H351" s="206" t="s">
        <v>936</v>
      </c>
      <c r="I351" s="206" t="s">
        <v>97</v>
      </c>
      <c r="J351" s="217">
        <v>4540</v>
      </c>
      <c r="K351" s="206"/>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row>
    <row r="352" spans="2:34" s="36" customFormat="1" ht="15">
      <c r="B352" s="141" t="str">
        <f>VLOOKUP(C352,Companies[],3,FALSE)</f>
        <v>0074.09.825 Petrogas E&amp;P Netherlands B.V
8542.76.610 Petrogas International E&amp;P Cooperatief UA</v>
      </c>
      <c r="C352" s="206" t="s">
        <v>393</v>
      </c>
      <c r="D352" s="206" t="s">
        <v>905</v>
      </c>
      <c r="E352" s="206" t="s">
        <v>750</v>
      </c>
      <c r="F352" s="206" t="s">
        <v>61</v>
      </c>
      <c r="G352" s="206" t="s">
        <v>61</v>
      </c>
      <c r="H352" s="206" t="s">
        <v>708</v>
      </c>
      <c r="I352" s="206" t="s">
        <v>97</v>
      </c>
      <c r="J352" s="217">
        <v>3500</v>
      </c>
      <c r="K352" s="206"/>
      <c r="L352" s="206"/>
      <c r="M352" s="206"/>
      <c r="N352" s="206"/>
      <c r="O352" s="206"/>
      <c r="P352" s="206"/>
      <c r="Q352" s="206"/>
      <c r="R352" s="206"/>
      <c r="S352" s="206"/>
      <c r="T352" s="206"/>
      <c r="U352" s="206"/>
      <c r="V352" s="206"/>
      <c r="W352" s="206"/>
      <c r="X352" s="206"/>
      <c r="Y352" s="206"/>
      <c r="Z352" s="206"/>
      <c r="AA352" s="206"/>
      <c r="AB352" s="206"/>
      <c r="AC352" s="206"/>
      <c r="AD352" s="206"/>
      <c r="AE352" s="206"/>
      <c r="AF352" s="206"/>
      <c r="AG352" s="206"/>
      <c r="AH352" s="206"/>
    </row>
    <row r="353" spans="2:34" s="36" customFormat="1" ht="15">
      <c r="B353" s="141" t="str">
        <f>VLOOKUP(C353,Companies[],3,FALSE)</f>
        <v>0074.09.825 Petrogas E&amp;P Netherlands B.V
8542.76.610 Petrogas International E&amp;P Cooperatief UA</v>
      </c>
      <c r="C353" s="206" t="s">
        <v>393</v>
      </c>
      <c r="D353" s="206" t="s">
        <v>905</v>
      </c>
      <c r="E353" s="206" t="s">
        <v>750</v>
      </c>
      <c r="F353" s="206" t="s">
        <v>61</v>
      </c>
      <c r="G353" s="206" t="s">
        <v>61</v>
      </c>
      <c r="H353" s="206" t="s">
        <v>709</v>
      </c>
      <c r="I353" s="206" t="s">
        <v>97</v>
      </c>
      <c r="J353" s="217">
        <v>2625</v>
      </c>
      <c r="K353" s="206"/>
      <c r="L353" s="206"/>
      <c r="M353" s="206"/>
      <c r="N353" s="206"/>
      <c r="O353" s="206"/>
      <c r="P353" s="206"/>
      <c r="Q353" s="206"/>
      <c r="R353" s="206"/>
      <c r="S353" s="206"/>
      <c r="T353" s="206"/>
      <c r="U353" s="206"/>
      <c r="V353" s="206"/>
      <c r="W353" s="206"/>
      <c r="X353" s="206"/>
      <c r="Y353" s="206"/>
      <c r="Z353" s="206"/>
      <c r="AA353" s="206"/>
      <c r="AB353" s="206"/>
      <c r="AC353" s="206"/>
      <c r="AD353" s="206"/>
      <c r="AE353" s="206"/>
      <c r="AF353" s="206"/>
      <c r="AG353" s="206"/>
      <c r="AH353" s="206"/>
    </row>
    <row r="354" spans="2:34" s="36" customFormat="1" ht="15">
      <c r="B354" s="141" t="str">
        <f>VLOOKUP(C354,Companies[],3,FALSE)</f>
        <v>0012.49.447 Spirit Energy Nederland B.V
8530.87.751 Centrica Nederland BV</v>
      </c>
      <c r="C354" s="206" t="s">
        <v>398</v>
      </c>
      <c r="D354" s="206" t="s">
        <v>905</v>
      </c>
      <c r="E354" s="206" t="s">
        <v>750</v>
      </c>
      <c r="F354" s="206" t="s">
        <v>61</v>
      </c>
      <c r="G354" s="206" t="s">
        <v>61</v>
      </c>
      <c r="H354" s="220">
        <v>14013321</v>
      </c>
      <c r="I354" s="206" t="s">
        <v>97</v>
      </c>
      <c r="J354" s="217">
        <v>11178</v>
      </c>
      <c r="K354" s="206"/>
      <c r="L354" s="206"/>
      <c r="M354" s="206"/>
      <c r="N354" s="206"/>
      <c r="O354" s="206"/>
      <c r="P354" s="206"/>
      <c r="Q354" s="206"/>
      <c r="R354" s="206"/>
      <c r="S354" s="206"/>
      <c r="T354" s="206"/>
      <c r="U354" s="206"/>
      <c r="V354" s="206"/>
      <c r="W354" s="206"/>
      <c r="X354" s="206"/>
      <c r="Y354" s="206"/>
      <c r="Z354" s="206"/>
      <c r="AA354" s="206"/>
      <c r="AB354" s="206"/>
      <c r="AC354" s="206"/>
      <c r="AD354" s="206"/>
      <c r="AE354" s="206"/>
      <c r="AF354" s="206"/>
      <c r="AG354" s="206"/>
      <c r="AH354" s="206"/>
    </row>
    <row r="355" spans="2:34" s="36" customFormat="1" ht="15">
      <c r="B355" s="141" t="str">
        <f>VLOOKUP(C355,Companies[],3,FALSE)</f>
        <v>8140.79.386 TAQA Offshore B.V
8140.79.532 TAQA Onshore B.V
8140.79.611 TAQA Piek Gas B.V
8172.88.247 TAQA International B.V</v>
      </c>
      <c r="C355" s="206" t="s">
        <v>401</v>
      </c>
      <c r="D355" s="206" t="s">
        <v>905</v>
      </c>
      <c r="E355" s="206" t="s">
        <v>750</v>
      </c>
      <c r="F355" s="206" t="s">
        <v>61</v>
      </c>
      <c r="G355" s="206" t="s">
        <v>61</v>
      </c>
      <c r="H355" s="206" t="s">
        <v>937</v>
      </c>
      <c r="I355" s="206" t="s">
        <v>97</v>
      </c>
      <c r="J355" s="217">
        <v>2030</v>
      </c>
      <c r="K355" s="206"/>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row>
    <row r="356" spans="2:34" s="36" customFormat="1" ht="15">
      <c r="B356" s="141" t="str">
        <f>VLOOKUP(C356,Companies[],3,FALSE)</f>
        <v>8140.79.386 TAQA Offshore B.V
8140.79.532 TAQA Onshore B.V
8140.79.611 TAQA Piek Gas B.V
8172.88.247 TAQA International B.V</v>
      </c>
      <c r="C356" s="206" t="s">
        <v>401</v>
      </c>
      <c r="D356" s="206" t="s">
        <v>905</v>
      </c>
      <c r="E356" s="206" t="s">
        <v>750</v>
      </c>
      <c r="F356" s="206" t="s">
        <v>61</v>
      </c>
      <c r="G356" s="206" t="s">
        <v>61</v>
      </c>
      <c r="H356" s="206" t="s">
        <v>938</v>
      </c>
      <c r="I356" s="206" t="s">
        <v>97</v>
      </c>
      <c r="J356" s="217">
        <v>2030</v>
      </c>
      <c r="K356" s="206"/>
      <c r="L356" s="206"/>
      <c r="M356" s="206"/>
      <c r="N356" s="206"/>
      <c r="O356" s="206"/>
      <c r="P356" s="206"/>
      <c r="Q356" s="206"/>
      <c r="R356" s="206"/>
      <c r="S356" s="206"/>
      <c r="T356" s="206"/>
      <c r="U356" s="206"/>
      <c r="V356" s="206"/>
      <c r="W356" s="206"/>
      <c r="X356" s="206"/>
      <c r="Y356" s="206"/>
      <c r="Z356" s="206"/>
      <c r="AA356" s="206"/>
      <c r="AB356" s="206"/>
      <c r="AC356" s="206"/>
      <c r="AD356" s="206"/>
      <c r="AE356" s="206"/>
      <c r="AF356" s="206"/>
      <c r="AG356" s="206"/>
      <c r="AH356" s="206"/>
    </row>
    <row r="357" spans="2:34" s="36" customFormat="1" ht="15">
      <c r="B357" s="141" t="str">
        <f>VLOOKUP(C357,Companies[],3,FALSE)</f>
        <v>8140.79.386 TAQA Offshore B.V
8140.79.532 TAQA Onshore B.V
8140.79.611 TAQA Piek Gas B.V
8172.88.247 TAQA International B.V</v>
      </c>
      <c r="C357" s="206" t="s">
        <v>401</v>
      </c>
      <c r="D357" s="206" t="s">
        <v>905</v>
      </c>
      <c r="E357" s="206" t="s">
        <v>750</v>
      </c>
      <c r="F357" s="206" t="s">
        <v>61</v>
      </c>
      <c r="G357" s="206" t="s">
        <v>61</v>
      </c>
      <c r="H357" s="206" t="s">
        <v>939</v>
      </c>
      <c r="I357" s="206" t="s">
        <v>97</v>
      </c>
      <c r="J357" s="217">
        <v>5607</v>
      </c>
      <c r="K357" s="206"/>
      <c r="L357" s="206"/>
      <c r="M357" s="206"/>
      <c r="N357" s="206"/>
      <c r="O357" s="206"/>
      <c r="P357" s="206"/>
      <c r="Q357" s="206"/>
      <c r="R357" s="206"/>
      <c r="S357" s="206"/>
      <c r="T357" s="206"/>
      <c r="U357" s="206"/>
      <c r="V357" s="206"/>
      <c r="W357" s="206"/>
      <c r="X357" s="206"/>
      <c r="Y357" s="206"/>
      <c r="Z357" s="206"/>
      <c r="AA357" s="206"/>
      <c r="AB357" s="206"/>
      <c r="AC357" s="206"/>
      <c r="AD357" s="206"/>
      <c r="AE357" s="206"/>
      <c r="AF357" s="206"/>
      <c r="AG357" s="206"/>
      <c r="AH357" s="206"/>
    </row>
    <row r="358" spans="2:34" s="36" customFormat="1" ht="15">
      <c r="B358" s="141" t="str">
        <f>VLOOKUP(C358,Companies[],3,FALSE)</f>
        <v>8140.79.386 TAQA Offshore B.V
8140.79.532 TAQA Onshore B.V
8140.79.611 TAQA Piek Gas B.V
8172.88.247 TAQA International B.V</v>
      </c>
      <c r="C358" s="206" t="s">
        <v>401</v>
      </c>
      <c r="D358" s="206" t="s">
        <v>905</v>
      </c>
      <c r="E358" s="206" t="s">
        <v>750</v>
      </c>
      <c r="F358" s="206" t="s">
        <v>61</v>
      </c>
      <c r="G358" s="206" t="s">
        <v>61</v>
      </c>
      <c r="H358" s="206" t="s">
        <v>940</v>
      </c>
      <c r="I358" s="206" t="s">
        <v>97</v>
      </c>
      <c r="J358" s="217">
        <v>5500</v>
      </c>
      <c r="K358" s="206"/>
      <c r="L358" s="206"/>
      <c r="M358" s="206"/>
      <c r="N358" s="206"/>
      <c r="O358" s="206"/>
      <c r="P358" s="206"/>
      <c r="Q358" s="206"/>
      <c r="R358" s="206"/>
      <c r="S358" s="206"/>
      <c r="T358" s="206"/>
      <c r="U358" s="206"/>
      <c r="V358" s="206"/>
      <c r="W358" s="206"/>
      <c r="X358" s="206"/>
      <c r="Y358" s="206"/>
      <c r="Z358" s="206"/>
      <c r="AA358" s="206"/>
      <c r="AB358" s="206"/>
      <c r="AC358" s="206"/>
      <c r="AD358" s="206"/>
      <c r="AE358" s="206"/>
      <c r="AF358" s="206"/>
      <c r="AG358" s="206"/>
      <c r="AH358" s="206"/>
    </row>
    <row r="359" spans="2:34" s="36" customFormat="1" ht="15">
      <c r="B359" s="141" t="str">
        <f>VLOOKUP(C359,Companies[],3,FALSE)</f>
        <v>8140.79.386 TAQA Offshore B.V
8140.79.532 TAQA Onshore B.V
8140.79.611 TAQA Piek Gas B.V
8172.88.247 TAQA International B.V</v>
      </c>
      <c r="C359" s="206" t="s">
        <v>401</v>
      </c>
      <c r="D359" s="206" t="s">
        <v>905</v>
      </c>
      <c r="E359" s="206" t="s">
        <v>750</v>
      </c>
      <c r="F359" s="206" t="s">
        <v>61</v>
      </c>
      <c r="G359" s="206" t="s">
        <v>61</v>
      </c>
      <c r="H359" s="206" t="s">
        <v>941</v>
      </c>
      <c r="I359" s="206" t="s">
        <v>97</v>
      </c>
      <c r="J359" s="217">
        <v>5500</v>
      </c>
      <c r="K359" s="206"/>
      <c r="L359" s="206"/>
      <c r="M359" s="206"/>
      <c r="N359" s="206"/>
      <c r="O359" s="206"/>
      <c r="P359" s="206"/>
      <c r="Q359" s="206"/>
      <c r="R359" s="206"/>
      <c r="S359" s="206"/>
      <c r="T359" s="206"/>
      <c r="U359" s="206"/>
      <c r="V359" s="206"/>
      <c r="W359" s="206"/>
      <c r="X359" s="206"/>
      <c r="Y359" s="206"/>
      <c r="Z359" s="206"/>
      <c r="AA359" s="206"/>
      <c r="AB359" s="206"/>
      <c r="AC359" s="206"/>
      <c r="AD359" s="206"/>
      <c r="AE359" s="206"/>
      <c r="AF359" s="206"/>
      <c r="AG359" s="206"/>
      <c r="AH359" s="206"/>
    </row>
    <row r="360" spans="2:34" s="36" customFormat="1" ht="15">
      <c r="B360" s="141" t="str">
        <f>VLOOKUP(C360,Companies[],3,FALSE)</f>
        <v>8140.79.386 TAQA Offshore B.V
8140.79.532 TAQA Onshore B.V
8140.79.611 TAQA Piek Gas B.V
8172.88.247 TAQA International B.V</v>
      </c>
      <c r="C360" s="206" t="s">
        <v>401</v>
      </c>
      <c r="D360" s="206" t="s">
        <v>905</v>
      </c>
      <c r="E360" s="206" t="s">
        <v>750</v>
      </c>
      <c r="F360" s="206" t="s">
        <v>61</v>
      </c>
      <c r="G360" s="206" t="s">
        <v>61</v>
      </c>
      <c r="H360" s="206" t="s">
        <v>942</v>
      </c>
      <c r="I360" s="206" t="s">
        <v>97</v>
      </c>
      <c r="J360" s="217">
        <v>1920</v>
      </c>
      <c r="K360" s="206"/>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row>
    <row r="361" spans="2:34" s="36" customFormat="1" ht="15">
      <c r="B361" s="141" t="str">
        <f>VLOOKUP(C361,Companies[],3,FALSE)</f>
        <v>8140.79.386 TAQA Offshore B.V
8140.79.532 TAQA Onshore B.V
8140.79.611 TAQA Piek Gas B.V
8172.88.247 TAQA International B.V</v>
      </c>
      <c r="C361" s="206" t="s">
        <v>401</v>
      </c>
      <c r="D361" s="206" t="s">
        <v>905</v>
      </c>
      <c r="E361" s="206" t="s">
        <v>750</v>
      </c>
      <c r="F361" s="206" t="s">
        <v>61</v>
      </c>
      <c r="G361" s="206" t="s">
        <v>61</v>
      </c>
      <c r="H361" s="206" t="s">
        <v>943</v>
      </c>
      <c r="I361" s="206" t="s">
        <v>97</v>
      </c>
      <c r="J361" s="217">
        <v>2030</v>
      </c>
      <c r="K361" s="206"/>
      <c r="L361" s="206"/>
      <c r="M361" s="206"/>
      <c r="N361" s="206"/>
      <c r="O361" s="206"/>
      <c r="P361" s="206"/>
      <c r="Q361" s="206"/>
      <c r="R361" s="206"/>
      <c r="S361" s="206"/>
      <c r="T361" s="206"/>
      <c r="U361" s="206"/>
      <c r="V361" s="206"/>
      <c r="W361" s="206"/>
      <c r="X361" s="206"/>
      <c r="Y361" s="206"/>
      <c r="Z361" s="206"/>
      <c r="AA361" s="206"/>
      <c r="AB361" s="206"/>
      <c r="AC361" s="206"/>
      <c r="AD361" s="206"/>
      <c r="AE361" s="206"/>
      <c r="AF361" s="206"/>
      <c r="AG361" s="206"/>
      <c r="AH361" s="206"/>
    </row>
    <row r="362" spans="2:34" s="36" customFormat="1" ht="15">
      <c r="B362" s="141" t="str">
        <f>VLOOKUP(C362,Companies[],3,FALSE)</f>
        <v>8140.79.386 TAQA Offshore B.V
8140.79.532 TAQA Onshore B.V
8140.79.611 TAQA Piek Gas B.V
8172.88.247 TAQA International B.V</v>
      </c>
      <c r="C362" s="206" t="s">
        <v>401</v>
      </c>
      <c r="D362" s="206" t="s">
        <v>905</v>
      </c>
      <c r="E362" s="206" t="s">
        <v>750</v>
      </c>
      <c r="F362" s="206" t="s">
        <v>61</v>
      </c>
      <c r="G362" s="206" t="s">
        <v>61</v>
      </c>
      <c r="H362" s="206" t="s">
        <v>944</v>
      </c>
      <c r="I362" s="206" t="s">
        <v>97</v>
      </c>
      <c r="J362" s="217">
        <v>2030</v>
      </c>
      <c r="K362" s="206"/>
      <c r="L362" s="206"/>
      <c r="M362" s="206"/>
      <c r="N362" s="206"/>
      <c r="O362" s="206"/>
      <c r="P362" s="206"/>
      <c r="Q362" s="206"/>
      <c r="R362" s="206"/>
      <c r="S362" s="206"/>
      <c r="T362" s="206"/>
      <c r="U362" s="206"/>
      <c r="V362" s="206"/>
      <c r="W362" s="206"/>
      <c r="X362" s="206"/>
      <c r="Y362" s="206"/>
      <c r="Z362" s="206"/>
      <c r="AA362" s="206"/>
      <c r="AB362" s="206"/>
      <c r="AC362" s="206"/>
      <c r="AD362" s="206"/>
      <c r="AE362" s="206"/>
      <c r="AF362" s="206"/>
      <c r="AG362" s="206"/>
      <c r="AH362" s="206"/>
    </row>
    <row r="363" spans="2:34" s="36" customFormat="1" ht="15">
      <c r="B363" s="141" t="str">
        <f>VLOOKUP(C363,Companies[],3,FALSE)</f>
        <v>8140.79.386 TAQA Offshore B.V
8140.79.532 TAQA Onshore B.V
8140.79.611 TAQA Piek Gas B.V
8172.88.247 TAQA International B.V</v>
      </c>
      <c r="C363" s="206" t="s">
        <v>401</v>
      </c>
      <c r="D363" s="206" t="s">
        <v>905</v>
      </c>
      <c r="E363" s="206" t="s">
        <v>750</v>
      </c>
      <c r="F363" s="206" t="s">
        <v>61</v>
      </c>
      <c r="G363" s="206" t="s">
        <v>61</v>
      </c>
      <c r="H363" s="206" t="s">
        <v>945</v>
      </c>
      <c r="I363" s="206" t="s">
        <v>97</v>
      </c>
      <c r="J363" s="217">
        <v>2030</v>
      </c>
      <c r="K363" s="206"/>
      <c r="L363" s="206"/>
      <c r="M363" s="206"/>
      <c r="N363" s="206"/>
      <c r="O363" s="206"/>
      <c r="P363" s="206"/>
      <c r="Q363" s="206"/>
      <c r="R363" s="206"/>
      <c r="S363" s="206"/>
      <c r="T363" s="206"/>
      <c r="U363" s="206"/>
      <c r="V363" s="206"/>
      <c r="W363" s="206"/>
      <c r="X363" s="206"/>
      <c r="Y363" s="206"/>
      <c r="Z363" s="206"/>
      <c r="AA363" s="206"/>
      <c r="AB363" s="206"/>
      <c r="AC363" s="206"/>
      <c r="AD363" s="206"/>
      <c r="AE363" s="206"/>
      <c r="AF363" s="206"/>
      <c r="AG363" s="206"/>
      <c r="AH363" s="206"/>
    </row>
    <row r="364" spans="2:34" s="36" customFormat="1" ht="15">
      <c r="B364" s="141" t="str">
        <f>VLOOKUP(C364,Companies[],3,FALSE)</f>
        <v>8140.79.386 TAQA Offshore B.V
8140.79.532 TAQA Onshore B.V
8140.79.611 TAQA Piek Gas B.V
8172.88.247 TAQA International B.V</v>
      </c>
      <c r="C364" s="206" t="s">
        <v>401</v>
      </c>
      <c r="D364" s="206" t="s">
        <v>905</v>
      </c>
      <c r="E364" s="206" t="s">
        <v>750</v>
      </c>
      <c r="F364" s="206" t="s">
        <v>61</v>
      </c>
      <c r="G364" s="206" t="s">
        <v>61</v>
      </c>
      <c r="H364" s="206" t="s">
        <v>946</v>
      </c>
      <c r="I364" s="206" t="s">
        <v>97</v>
      </c>
      <c r="J364" s="217">
        <v>2030</v>
      </c>
      <c r="K364" s="206"/>
      <c r="L364" s="206"/>
      <c r="M364" s="206"/>
      <c r="N364" s="206"/>
      <c r="O364" s="206"/>
      <c r="P364" s="206"/>
      <c r="Q364" s="206"/>
      <c r="R364" s="206"/>
      <c r="S364" s="206"/>
      <c r="T364" s="206"/>
      <c r="U364" s="206"/>
      <c r="V364" s="206"/>
      <c r="W364" s="206"/>
      <c r="X364" s="206"/>
      <c r="Y364" s="206"/>
      <c r="Z364" s="206"/>
      <c r="AA364" s="206"/>
      <c r="AB364" s="206"/>
      <c r="AC364" s="206"/>
      <c r="AD364" s="206"/>
      <c r="AE364" s="206"/>
      <c r="AF364" s="206"/>
      <c r="AG364" s="206"/>
      <c r="AH364" s="206"/>
    </row>
    <row r="365" spans="2:34" s="36" customFormat="1" ht="15">
      <c r="B365" s="141" t="str">
        <f>VLOOKUP(C365,Companies[],3,FALSE)</f>
        <v>8140.79.386 TAQA Offshore B.V
8140.79.532 TAQA Onshore B.V
8140.79.611 TAQA Piek Gas B.V
8172.88.247 TAQA International B.V</v>
      </c>
      <c r="C365" s="206" t="s">
        <v>401</v>
      </c>
      <c r="D365" s="206" t="s">
        <v>905</v>
      </c>
      <c r="E365" s="206" t="s">
        <v>750</v>
      </c>
      <c r="F365" s="206" t="s">
        <v>61</v>
      </c>
      <c r="G365" s="206" t="s">
        <v>61</v>
      </c>
      <c r="H365" s="206" t="s">
        <v>947</v>
      </c>
      <c r="I365" s="206" t="s">
        <v>97</v>
      </c>
      <c r="J365" s="217">
        <v>2030</v>
      </c>
      <c r="K365" s="206"/>
      <c r="L365" s="206"/>
      <c r="M365" s="206"/>
      <c r="N365" s="206"/>
      <c r="O365" s="206"/>
      <c r="P365" s="206"/>
      <c r="Q365" s="206"/>
      <c r="R365" s="206"/>
      <c r="S365" s="206"/>
      <c r="T365" s="206"/>
      <c r="U365" s="206"/>
      <c r="V365" s="206"/>
      <c r="W365" s="206"/>
      <c r="X365" s="206"/>
      <c r="Y365" s="206"/>
      <c r="Z365" s="206"/>
      <c r="AA365" s="206"/>
      <c r="AB365" s="206"/>
      <c r="AC365" s="206"/>
      <c r="AD365" s="206"/>
      <c r="AE365" s="206"/>
      <c r="AF365" s="206"/>
      <c r="AG365" s="206"/>
      <c r="AH365" s="206"/>
    </row>
    <row r="366" spans="2:34" s="36" customFormat="1" ht="15">
      <c r="B366" s="141" t="str">
        <f>VLOOKUP(C366,Companies[],3,FALSE)</f>
        <v>8140.79.386 TAQA Offshore B.V
8140.79.532 TAQA Onshore B.V
8140.79.611 TAQA Piek Gas B.V
8172.88.247 TAQA International B.V</v>
      </c>
      <c r="C366" s="206" t="s">
        <v>401</v>
      </c>
      <c r="D366" s="206" t="s">
        <v>905</v>
      </c>
      <c r="E366" s="206" t="s">
        <v>750</v>
      </c>
      <c r="F366" s="206" t="s">
        <v>61</v>
      </c>
      <c r="G366" s="206" t="s">
        <v>61</v>
      </c>
      <c r="H366" s="206" t="s">
        <v>948</v>
      </c>
      <c r="I366" s="206" t="s">
        <v>97</v>
      </c>
      <c r="J366" s="217">
        <v>2030</v>
      </c>
      <c r="K366" s="206"/>
      <c r="L366" s="206"/>
      <c r="M366" s="206"/>
      <c r="N366" s="206"/>
      <c r="O366" s="206"/>
      <c r="P366" s="206"/>
      <c r="Q366" s="206"/>
      <c r="R366" s="206"/>
      <c r="S366" s="206"/>
      <c r="T366" s="206"/>
      <c r="U366" s="206"/>
      <c r="V366" s="206"/>
      <c r="W366" s="206"/>
      <c r="X366" s="206"/>
      <c r="Y366" s="206"/>
      <c r="Z366" s="206"/>
      <c r="AA366" s="206"/>
      <c r="AB366" s="206"/>
      <c r="AC366" s="206"/>
      <c r="AD366" s="206"/>
      <c r="AE366" s="206"/>
      <c r="AF366" s="206"/>
      <c r="AG366" s="206"/>
      <c r="AH366" s="206"/>
    </row>
    <row r="367" spans="2:34" s="36" customFormat="1" ht="15">
      <c r="B367" s="141" t="str">
        <f>VLOOKUP(C367,Companies[],3,FALSE)</f>
        <v>8140.79.386 TAQA Offshore B.V
8140.79.532 TAQA Onshore B.V
8140.79.611 TAQA Piek Gas B.V
8172.88.247 TAQA International B.V</v>
      </c>
      <c r="C367" s="206" t="s">
        <v>401</v>
      </c>
      <c r="D367" s="206" t="s">
        <v>905</v>
      </c>
      <c r="E367" s="206" t="s">
        <v>750</v>
      </c>
      <c r="F367" s="206" t="s">
        <v>61</v>
      </c>
      <c r="G367" s="206" t="s">
        <v>61</v>
      </c>
      <c r="H367" s="206" t="s">
        <v>949</v>
      </c>
      <c r="I367" s="206" t="s">
        <v>97</v>
      </c>
      <c r="J367" s="217">
        <v>2030</v>
      </c>
      <c r="K367" s="206"/>
      <c r="L367" s="206"/>
      <c r="M367" s="206"/>
      <c r="N367" s="206"/>
      <c r="O367" s="206"/>
      <c r="P367" s="206"/>
      <c r="Q367" s="206"/>
      <c r="R367" s="206"/>
      <c r="S367" s="206"/>
      <c r="T367" s="206"/>
      <c r="U367" s="206"/>
      <c r="V367" s="206"/>
      <c r="W367" s="206"/>
      <c r="X367" s="206"/>
      <c r="Y367" s="206"/>
      <c r="Z367" s="206"/>
      <c r="AA367" s="206"/>
      <c r="AB367" s="206"/>
      <c r="AC367" s="206"/>
      <c r="AD367" s="206"/>
      <c r="AE367" s="206"/>
      <c r="AF367" s="206"/>
      <c r="AG367" s="206"/>
      <c r="AH367" s="206"/>
    </row>
    <row r="368" spans="2:34" s="36" customFormat="1" ht="15">
      <c r="B368" s="141" t="str">
        <f>VLOOKUP(C368,Companies[],3,FALSE)</f>
        <v>8140.79.386 TAQA Offshore B.V
8140.79.532 TAQA Onshore B.V
8140.79.611 TAQA Piek Gas B.V
8172.88.247 TAQA International B.V</v>
      </c>
      <c r="C368" s="206" t="s">
        <v>401</v>
      </c>
      <c r="D368" s="206" t="s">
        <v>905</v>
      </c>
      <c r="E368" s="206" t="s">
        <v>750</v>
      </c>
      <c r="F368" s="206" t="s">
        <v>61</v>
      </c>
      <c r="G368" s="206" t="s">
        <v>61</v>
      </c>
      <c r="H368" s="206" t="s">
        <v>950</v>
      </c>
      <c r="I368" s="206" t="s">
        <v>97</v>
      </c>
      <c r="J368" s="217">
        <v>2030</v>
      </c>
      <c r="K368" s="206"/>
      <c r="L368" s="206"/>
      <c r="M368" s="206"/>
      <c r="N368" s="206"/>
      <c r="O368" s="206"/>
      <c r="P368" s="206"/>
      <c r="Q368" s="206"/>
      <c r="R368" s="206"/>
      <c r="S368" s="206"/>
      <c r="T368" s="206"/>
      <c r="U368" s="206"/>
      <c r="V368" s="206"/>
      <c r="W368" s="206"/>
      <c r="X368" s="206"/>
      <c r="Y368" s="206"/>
      <c r="Z368" s="206"/>
      <c r="AA368" s="206"/>
      <c r="AB368" s="206"/>
      <c r="AC368" s="206"/>
      <c r="AD368" s="206"/>
      <c r="AE368" s="206"/>
      <c r="AF368" s="206"/>
      <c r="AG368" s="206"/>
      <c r="AH368" s="206"/>
    </row>
    <row r="369" spans="2:34" s="36" customFormat="1" ht="15">
      <c r="B369" s="141" t="str">
        <f>VLOOKUP(C369,Companies[],3,FALSE)</f>
        <v>8140.79.386 TAQA Offshore B.V
8140.79.532 TAQA Onshore B.V
8140.79.611 TAQA Piek Gas B.V
8172.88.247 TAQA International B.V</v>
      </c>
      <c r="C369" s="206" t="s">
        <v>401</v>
      </c>
      <c r="D369" s="206" t="s">
        <v>905</v>
      </c>
      <c r="E369" s="206" t="s">
        <v>750</v>
      </c>
      <c r="F369" s="206" t="s">
        <v>61</v>
      </c>
      <c r="G369" s="206" t="s">
        <v>61</v>
      </c>
      <c r="H369" s="206" t="s">
        <v>951</v>
      </c>
      <c r="I369" s="206" t="s">
        <v>97</v>
      </c>
      <c r="J369" s="217">
        <v>5500</v>
      </c>
      <c r="K369" s="206"/>
      <c r="L369" s="206"/>
      <c r="M369" s="206"/>
      <c r="N369" s="206"/>
      <c r="O369" s="206"/>
      <c r="P369" s="206"/>
      <c r="Q369" s="206"/>
      <c r="R369" s="206"/>
      <c r="S369" s="206"/>
      <c r="T369" s="206"/>
      <c r="U369" s="206"/>
      <c r="V369" s="206"/>
      <c r="W369" s="206"/>
      <c r="X369" s="206"/>
      <c r="Y369" s="206"/>
      <c r="Z369" s="206"/>
      <c r="AA369" s="206"/>
      <c r="AB369" s="206"/>
      <c r="AC369" s="206"/>
      <c r="AD369" s="206"/>
      <c r="AE369" s="206"/>
      <c r="AF369" s="206"/>
      <c r="AG369" s="206"/>
      <c r="AH369" s="206"/>
    </row>
    <row r="370" spans="2:34" s="36" customFormat="1" ht="15">
      <c r="B370" s="141" t="str">
        <f>VLOOKUP(C370,Companies[],3,FALSE)</f>
        <v>0017.66.971 Total E&amp;P Nederland B.V
0050.44.601 Total Holdings Nederland B.V</v>
      </c>
      <c r="C370" s="206" t="s">
        <v>404</v>
      </c>
      <c r="D370" s="206" t="s">
        <v>905</v>
      </c>
      <c r="E370" s="206" t="s">
        <v>750</v>
      </c>
      <c r="F370" s="206" t="s">
        <v>61</v>
      </c>
      <c r="G370" s="206" t="s">
        <v>61</v>
      </c>
      <c r="H370" s="206" t="s">
        <v>952</v>
      </c>
      <c r="I370" s="206" t="s">
        <v>97</v>
      </c>
      <c r="J370" s="217">
        <v>5500</v>
      </c>
      <c r="K370" s="206"/>
      <c r="L370" s="206"/>
      <c r="M370" s="206"/>
      <c r="N370" s="206"/>
      <c r="O370" s="206"/>
      <c r="P370" s="206"/>
      <c r="Q370" s="206"/>
      <c r="R370" s="206"/>
      <c r="S370" s="206"/>
      <c r="T370" s="206"/>
      <c r="U370" s="206"/>
      <c r="V370" s="206"/>
      <c r="W370" s="206"/>
      <c r="X370" s="206"/>
      <c r="Y370" s="206"/>
      <c r="Z370" s="206"/>
      <c r="AA370" s="206"/>
      <c r="AB370" s="206"/>
      <c r="AC370" s="206"/>
      <c r="AD370" s="206"/>
      <c r="AE370" s="206"/>
      <c r="AF370" s="206"/>
      <c r="AG370" s="206"/>
      <c r="AH370" s="206"/>
    </row>
    <row r="371" spans="2:34" s="36" customFormat="1" ht="15">
      <c r="B371" s="141" t="str">
        <f>VLOOKUP(C371,Companies[],3,FALSE)</f>
        <v>0017.66.971 Total E&amp;P Nederland B.V
0050.44.601 Total Holdings Nederland B.V</v>
      </c>
      <c r="C371" s="206" t="s">
        <v>404</v>
      </c>
      <c r="D371" s="206" t="s">
        <v>905</v>
      </c>
      <c r="E371" s="206" t="s">
        <v>750</v>
      </c>
      <c r="F371" s="206" t="s">
        <v>61</v>
      </c>
      <c r="G371" s="206" t="s">
        <v>61</v>
      </c>
      <c r="H371" s="206" t="s">
        <v>953</v>
      </c>
      <c r="I371" s="206" t="s">
        <v>97</v>
      </c>
      <c r="J371" s="217">
        <v>2030</v>
      </c>
      <c r="K371" s="206"/>
      <c r="L371" s="206"/>
      <c r="M371" s="206"/>
      <c r="N371" s="206"/>
      <c r="O371" s="206"/>
      <c r="P371" s="206"/>
      <c r="Q371" s="206"/>
      <c r="R371" s="206"/>
      <c r="S371" s="206"/>
      <c r="T371" s="206"/>
      <c r="U371" s="206"/>
      <c r="V371" s="206"/>
      <c r="W371" s="206"/>
      <c r="X371" s="206"/>
      <c r="Y371" s="206"/>
      <c r="Z371" s="206"/>
      <c r="AA371" s="206"/>
      <c r="AB371" s="206"/>
      <c r="AC371" s="206"/>
      <c r="AD371" s="206"/>
      <c r="AE371" s="206"/>
      <c r="AF371" s="206"/>
      <c r="AG371" s="206"/>
      <c r="AH371" s="206"/>
    </row>
    <row r="372" spans="2:34" s="36" customFormat="1" ht="15">
      <c r="B372" s="141" t="str">
        <f>VLOOKUP(C372,Companies[],3,FALSE)</f>
        <v>0017.66.971 Total E&amp;P Nederland B.V
0050.44.601 Total Holdings Nederland B.V</v>
      </c>
      <c r="C372" s="206" t="s">
        <v>404</v>
      </c>
      <c r="D372" s="206" t="s">
        <v>905</v>
      </c>
      <c r="E372" s="206" t="s">
        <v>750</v>
      </c>
      <c r="F372" s="206" t="s">
        <v>61</v>
      </c>
      <c r="G372" s="206" t="s">
        <v>61</v>
      </c>
      <c r="H372" s="206" t="s">
        <v>954</v>
      </c>
      <c r="I372" s="206" t="s">
        <v>97</v>
      </c>
      <c r="J372" s="217">
        <v>2030</v>
      </c>
      <c r="K372" s="206"/>
      <c r="L372" s="206"/>
      <c r="M372" s="206"/>
      <c r="N372" s="206"/>
      <c r="O372" s="206"/>
      <c r="P372" s="206"/>
      <c r="Q372" s="206"/>
      <c r="R372" s="206"/>
      <c r="S372" s="206"/>
      <c r="T372" s="206"/>
      <c r="U372" s="206"/>
      <c r="V372" s="206"/>
      <c r="W372" s="206"/>
      <c r="X372" s="206"/>
      <c r="Y372" s="206"/>
      <c r="Z372" s="206"/>
      <c r="AA372" s="206"/>
      <c r="AB372" s="206"/>
      <c r="AC372" s="206"/>
      <c r="AD372" s="206"/>
      <c r="AE372" s="206"/>
      <c r="AF372" s="206"/>
      <c r="AG372" s="206"/>
      <c r="AH372" s="206"/>
    </row>
    <row r="373" spans="2:34" s="36" customFormat="1" ht="15">
      <c r="B373" s="141" t="str">
        <f>VLOOKUP(C373,Companies[],3,FALSE)</f>
        <v>0017.66.971 Total E&amp;P Nederland B.V
0050.44.601 Total Holdings Nederland B.V</v>
      </c>
      <c r="C373" s="206" t="s">
        <v>404</v>
      </c>
      <c r="D373" s="206" t="s">
        <v>905</v>
      </c>
      <c r="E373" s="206" t="s">
        <v>750</v>
      </c>
      <c r="F373" s="206" t="s">
        <v>61</v>
      </c>
      <c r="G373" s="206" t="s">
        <v>61</v>
      </c>
      <c r="H373" s="206" t="s">
        <v>955</v>
      </c>
      <c r="I373" s="206" t="s">
        <v>97</v>
      </c>
      <c r="J373" s="217">
        <v>2030</v>
      </c>
      <c r="K373" s="206"/>
      <c r="L373" s="206"/>
      <c r="M373" s="206"/>
      <c r="N373" s="206"/>
      <c r="O373" s="206"/>
      <c r="P373" s="206"/>
      <c r="Q373" s="206"/>
      <c r="R373" s="206"/>
      <c r="S373" s="206"/>
      <c r="T373" s="206"/>
      <c r="U373" s="206"/>
      <c r="V373" s="206"/>
      <c r="W373" s="206"/>
      <c r="X373" s="206"/>
      <c r="Y373" s="206"/>
      <c r="Z373" s="206"/>
      <c r="AA373" s="206"/>
      <c r="AB373" s="206"/>
      <c r="AC373" s="206"/>
      <c r="AD373" s="206"/>
      <c r="AE373" s="206"/>
      <c r="AF373" s="206"/>
      <c r="AG373" s="206"/>
      <c r="AH373" s="206"/>
    </row>
    <row r="374" spans="2:34" s="36" customFormat="1" ht="15">
      <c r="B374" s="141" t="str">
        <f>VLOOKUP(C374,Companies[],3,FALSE)</f>
        <v>0017.66.971 Total E&amp;P Nederland B.V
0050.44.601 Total Holdings Nederland B.V</v>
      </c>
      <c r="C374" s="206" t="s">
        <v>404</v>
      </c>
      <c r="D374" s="206" t="s">
        <v>905</v>
      </c>
      <c r="E374" s="206" t="s">
        <v>750</v>
      </c>
      <c r="F374" s="206" t="s">
        <v>61</v>
      </c>
      <c r="G374" s="206" t="s">
        <v>61</v>
      </c>
      <c r="H374" s="206" t="s">
        <v>956</v>
      </c>
      <c r="I374" s="206" t="s">
        <v>97</v>
      </c>
      <c r="J374" s="217">
        <v>2030</v>
      </c>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row>
    <row r="375" spans="2:34" s="36" customFormat="1" ht="15">
      <c r="B375" s="141" t="str">
        <f>VLOOKUP(C375,Companies[],3,FALSE)</f>
        <v>0017.66.971 Total E&amp;P Nederland B.V
0050.44.601 Total Holdings Nederland B.V</v>
      </c>
      <c r="C375" s="206" t="s">
        <v>404</v>
      </c>
      <c r="D375" s="206" t="s">
        <v>905</v>
      </c>
      <c r="E375" s="206" t="s">
        <v>750</v>
      </c>
      <c r="F375" s="206" t="s">
        <v>61</v>
      </c>
      <c r="G375" s="206" t="s">
        <v>61</v>
      </c>
      <c r="H375" s="206" t="s">
        <v>957</v>
      </c>
      <c r="I375" s="206" t="s">
        <v>97</v>
      </c>
      <c r="J375" s="217">
        <v>5500</v>
      </c>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row>
    <row r="376" spans="2:34" s="36" customFormat="1" ht="15">
      <c r="B376" s="141" t="str">
        <f>VLOOKUP(C376,Companies[],3,FALSE)</f>
        <v>0017.66.971 Total E&amp;P Nederland B.V
0050.44.601 Total Holdings Nederland B.V</v>
      </c>
      <c r="C376" s="206" t="s">
        <v>404</v>
      </c>
      <c r="D376" s="206" t="s">
        <v>905</v>
      </c>
      <c r="E376" s="206" t="s">
        <v>750</v>
      </c>
      <c r="F376" s="206" t="s">
        <v>61</v>
      </c>
      <c r="G376" s="206" t="s">
        <v>61</v>
      </c>
      <c r="H376" s="206" t="s">
        <v>958</v>
      </c>
      <c r="I376" s="206" t="s">
        <v>97</v>
      </c>
      <c r="J376" s="217">
        <v>5500</v>
      </c>
      <c r="K376" s="206"/>
      <c r="L376" s="206"/>
      <c r="M376" s="206"/>
      <c r="N376" s="206"/>
      <c r="O376" s="206"/>
      <c r="P376" s="206"/>
      <c r="Q376" s="206"/>
      <c r="R376" s="206"/>
      <c r="S376" s="206"/>
      <c r="T376" s="206"/>
      <c r="U376" s="206"/>
      <c r="V376" s="206"/>
      <c r="W376" s="206"/>
      <c r="X376" s="206"/>
      <c r="Y376" s="206"/>
      <c r="Z376" s="206"/>
      <c r="AA376" s="206"/>
      <c r="AB376" s="206"/>
      <c r="AC376" s="206"/>
      <c r="AD376" s="206"/>
      <c r="AE376" s="206"/>
      <c r="AF376" s="206"/>
      <c r="AG376" s="206"/>
      <c r="AH376" s="206"/>
    </row>
    <row r="377" spans="2:34" s="36" customFormat="1" ht="15">
      <c r="B377" s="141" t="str">
        <f>VLOOKUP(C377,Companies[],3,FALSE)</f>
        <v>0017.66.971 Total E&amp;P Nederland B.V
0050.44.601 Total Holdings Nederland B.V</v>
      </c>
      <c r="C377" s="206" t="s">
        <v>404</v>
      </c>
      <c r="D377" s="206" t="s">
        <v>905</v>
      </c>
      <c r="E377" s="206" t="s">
        <v>750</v>
      </c>
      <c r="F377" s="206" t="s">
        <v>61</v>
      </c>
      <c r="G377" s="206" t="s">
        <v>61</v>
      </c>
      <c r="H377" s="206" t="s">
        <v>959</v>
      </c>
      <c r="I377" s="206" t="s">
        <v>97</v>
      </c>
      <c r="J377" s="217">
        <v>5500</v>
      </c>
      <c r="K377" s="206"/>
      <c r="L377" s="206"/>
      <c r="M377" s="206"/>
      <c r="N377" s="206"/>
      <c r="O377" s="206"/>
      <c r="P377" s="206"/>
      <c r="Q377" s="206"/>
      <c r="R377" s="206"/>
      <c r="S377" s="206"/>
      <c r="T377" s="206"/>
      <c r="U377" s="206"/>
      <c r="V377" s="206"/>
      <c r="W377" s="206"/>
      <c r="X377" s="206"/>
      <c r="Y377" s="206"/>
      <c r="Z377" s="206"/>
      <c r="AA377" s="206"/>
      <c r="AB377" s="206"/>
      <c r="AC377" s="206"/>
      <c r="AD377" s="206"/>
      <c r="AE377" s="206"/>
      <c r="AF377" s="206"/>
      <c r="AG377" s="206"/>
      <c r="AH377" s="206"/>
    </row>
    <row r="378" spans="2:34" s="36" customFormat="1" ht="15">
      <c r="B378" s="141" t="str">
        <f>VLOOKUP(C378,Companies[],3,FALSE)</f>
        <v>0017.66.971 Total E&amp;P Nederland B.V
0050.44.601 Total Holdings Nederland B.V</v>
      </c>
      <c r="C378" s="206" t="s">
        <v>404</v>
      </c>
      <c r="D378" s="206" t="s">
        <v>905</v>
      </c>
      <c r="E378" s="206" t="s">
        <v>750</v>
      </c>
      <c r="F378" s="206" t="s">
        <v>61</v>
      </c>
      <c r="G378" s="206" t="s">
        <v>61</v>
      </c>
      <c r="H378" s="206" t="s">
        <v>960</v>
      </c>
      <c r="I378" s="206" t="s">
        <v>97</v>
      </c>
      <c r="J378" s="217">
        <v>5500</v>
      </c>
      <c r="K378" s="206"/>
      <c r="L378" s="206"/>
      <c r="M378" s="206"/>
      <c r="N378" s="206"/>
      <c r="O378" s="206"/>
      <c r="P378" s="206"/>
      <c r="Q378" s="206"/>
      <c r="R378" s="206"/>
      <c r="S378" s="206"/>
      <c r="T378" s="206"/>
      <c r="U378" s="206"/>
      <c r="V378" s="206"/>
      <c r="W378" s="206"/>
      <c r="X378" s="206"/>
      <c r="Y378" s="206"/>
      <c r="Z378" s="206"/>
      <c r="AA378" s="206"/>
      <c r="AB378" s="206"/>
      <c r="AC378" s="206"/>
      <c r="AD378" s="206"/>
      <c r="AE378" s="206"/>
      <c r="AF378" s="206"/>
      <c r="AG378" s="206"/>
      <c r="AH378" s="206"/>
    </row>
    <row r="379" spans="2:34" s="36" customFormat="1" ht="15">
      <c r="B379" s="141" t="str">
        <f>VLOOKUP(C379,Companies[],3,FALSE)</f>
        <v>0017.66.971 Total E&amp;P Nederland B.V
0050.44.601 Total Holdings Nederland B.V</v>
      </c>
      <c r="C379" s="206" t="s">
        <v>404</v>
      </c>
      <c r="D379" s="206" t="s">
        <v>905</v>
      </c>
      <c r="E379" s="206" t="s">
        <v>750</v>
      </c>
      <c r="F379" s="206" t="s">
        <v>61</v>
      </c>
      <c r="G379" s="206" t="s">
        <v>61</v>
      </c>
      <c r="H379" s="206" t="s">
        <v>961</v>
      </c>
      <c r="I379" s="206" t="s">
        <v>97</v>
      </c>
      <c r="J379" s="217">
        <v>5500</v>
      </c>
      <c r="K379" s="206"/>
      <c r="L379" s="206"/>
      <c r="M379" s="206"/>
      <c r="N379" s="206"/>
      <c r="O379" s="206"/>
      <c r="P379" s="206"/>
      <c r="Q379" s="206"/>
      <c r="R379" s="206"/>
      <c r="S379" s="206"/>
      <c r="T379" s="206"/>
      <c r="U379" s="206"/>
      <c r="V379" s="206"/>
      <c r="W379" s="206"/>
      <c r="X379" s="206"/>
      <c r="Y379" s="206"/>
      <c r="Z379" s="206"/>
      <c r="AA379" s="206"/>
      <c r="AB379" s="206"/>
      <c r="AC379" s="206"/>
      <c r="AD379" s="206"/>
      <c r="AE379" s="206"/>
      <c r="AF379" s="206"/>
      <c r="AG379" s="206"/>
      <c r="AH379" s="206"/>
    </row>
    <row r="380" spans="2:34" s="36" customFormat="1" ht="15">
      <c r="B380" s="141" t="str">
        <f>VLOOKUP(C380,Companies[],3,FALSE)</f>
        <v>0017.66.971 Total E&amp;P Nederland B.V
0050.44.601 Total Holdings Nederland B.V</v>
      </c>
      <c r="C380" s="206" t="s">
        <v>404</v>
      </c>
      <c r="D380" s="206" t="s">
        <v>905</v>
      </c>
      <c r="E380" s="206" t="s">
        <v>750</v>
      </c>
      <c r="F380" s="206" t="s">
        <v>61</v>
      </c>
      <c r="G380" s="206" t="s">
        <v>61</v>
      </c>
      <c r="H380" s="206" t="s">
        <v>962</v>
      </c>
      <c r="I380" s="206" t="s">
        <v>97</v>
      </c>
      <c r="J380" s="217">
        <v>2030</v>
      </c>
      <c r="K380" s="206"/>
      <c r="L380" s="206"/>
      <c r="M380" s="206"/>
      <c r="N380" s="206"/>
      <c r="O380" s="206"/>
      <c r="P380" s="206"/>
      <c r="Q380" s="206"/>
      <c r="R380" s="206"/>
      <c r="S380" s="206"/>
      <c r="T380" s="206"/>
      <c r="U380" s="206"/>
      <c r="V380" s="206"/>
      <c r="W380" s="206"/>
      <c r="X380" s="206"/>
      <c r="Y380" s="206"/>
      <c r="Z380" s="206"/>
      <c r="AA380" s="206"/>
      <c r="AB380" s="206"/>
      <c r="AC380" s="206"/>
      <c r="AD380" s="206"/>
      <c r="AE380" s="206"/>
      <c r="AF380" s="206"/>
      <c r="AG380" s="206"/>
      <c r="AH380" s="206"/>
    </row>
    <row r="381" spans="2:34" s="36" customFormat="1" ht="15">
      <c r="B381" s="141" t="str">
        <f>VLOOKUP(C381,Companies[],3,FALSE)</f>
        <v>0017.66.971 Total E&amp;P Nederland B.V
0050.44.601 Total Holdings Nederland B.V</v>
      </c>
      <c r="C381" s="206" t="s">
        <v>404</v>
      </c>
      <c r="D381" s="206" t="s">
        <v>905</v>
      </c>
      <c r="E381" s="206" t="s">
        <v>750</v>
      </c>
      <c r="F381" s="206" t="s">
        <v>61</v>
      </c>
      <c r="G381" s="206" t="s">
        <v>61</v>
      </c>
      <c r="H381" s="206" t="s">
        <v>963</v>
      </c>
      <c r="I381" s="206" t="s">
        <v>97</v>
      </c>
      <c r="J381" s="217">
        <v>2030</v>
      </c>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row>
    <row r="382" spans="2:34" s="36" customFormat="1" ht="15">
      <c r="B382" s="141" t="str">
        <f>VLOOKUP(C382,Companies[],3,FALSE)</f>
        <v>0017.66.971 Total E&amp;P Nederland B.V
0050.44.601 Total Holdings Nederland B.V</v>
      </c>
      <c r="C382" s="206" t="s">
        <v>404</v>
      </c>
      <c r="D382" s="206" t="s">
        <v>905</v>
      </c>
      <c r="E382" s="206" t="s">
        <v>750</v>
      </c>
      <c r="F382" s="206" t="s">
        <v>61</v>
      </c>
      <c r="G382" s="206" t="s">
        <v>61</v>
      </c>
      <c r="H382" s="206" t="s">
        <v>964</v>
      </c>
      <c r="I382" s="206" t="s">
        <v>97</v>
      </c>
      <c r="J382" s="217">
        <v>2030</v>
      </c>
      <c r="K382" s="206"/>
      <c r="L382" s="206"/>
      <c r="M382" s="206"/>
      <c r="N382" s="206"/>
      <c r="O382" s="206"/>
      <c r="P382" s="206"/>
      <c r="Q382" s="206"/>
      <c r="R382" s="206"/>
      <c r="S382" s="206"/>
      <c r="T382" s="206"/>
      <c r="U382" s="206"/>
      <c r="V382" s="206"/>
      <c r="W382" s="206"/>
      <c r="X382" s="206"/>
      <c r="Y382" s="206"/>
      <c r="Z382" s="206"/>
      <c r="AA382" s="206"/>
      <c r="AB382" s="206"/>
      <c r="AC382" s="206"/>
      <c r="AD382" s="206"/>
      <c r="AE382" s="206"/>
      <c r="AF382" s="206"/>
      <c r="AG382" s="206"/>
      <c r="AH382" s="206"/>
    </row>
    <row r="383" spans="2:34" s="36" customFormat="1" ht="15">
      <c r="B383" s="141" t="str">
        <f>VLOOKUP(C383,Companies[],3,FALSE)</f>
        <v>0017.66.971 Total E&amp;P Nederland B.V
0050.44.601 Total Holdings Nederland B.V</v>
      </c>
      <c r="C383" s="206" t="s">
        <v>404</v>
      </c>
      <c r="D383" s="206" t="s">
        <v>905</v>
      </c>
      <c r="E383" s="206" t="s">
        <v>750</v>
      </c>
      <c r="F383" s="206" t="s">
        <v>61</v>
      </c>
      <c r="G383" s="206" t="s">
        <v>61</v>
      </c>
      <c r="H383" s="206" t="s">
        <v>965</v>
      </c>
      <c r="I383" s="206" t="s">
        <v>97</v>
      </c>
      <c r="J383" s="217">
        <v>2030</v>
      </c>
      <c r="K383" s="206"/>
      <c r="L383" s="206"/>
      <c r="M383" s="206"/>
      <c r="N383" s="206"/>
      <c r="O383" s="206"/>
      <c r="P383" s="206"/>
      <c r="Q383" s="206"/>
      <c r="R383" s="206"/>
      <c r="S383" s="206"/>
      <c r="T383" s="206"/>
      <c r="U383" s="206"/>
      <c r="V383" s="206"/>
      <c r="W383" s="206"/>
      <c r="X383" s="206"/>
      <c r="Y383" s="206"/>
      <c r="Z383" s="206"/>
      <c r="AA383" s="206"/>
      <c r="AB383" s="206"/>
      <c r="AC383" s="206"/>
      <c r="AD383" s="206"/>
      <c r="AE383" s="206"/>
      <c r="AF383" s="206"/>
      <c r="AG383" s="206"/>
      <c r="AH383" s="206"/>
    </row>
    <row r="384" spans="2:34" s="36" customFormat="1" ht="15">
      <c r="B384" s="141" t="str">
        <f>VLOOKUP(C384,Companies[],3,FALSE)</f>
        <v>0017.66.971 Total E&amp;P Nederland B.V
0050.44.601 Total Holdings Nederland B.V</v>
      </c>
      <c r="C384" s="206" t="s">
        <v>404</v>
      </c>
      <c r="D384" s="206" t="s">
        <v>905</v>
      </c>
      <c r="E384" s="206" t="s">
        <v>750</v>
      </c>
      <c r="F384" s="206" t="s">
        <v>61</v>
      </c>
      <c r="G384" s="206" t="s">
        <v>61</v>
      </c>
      <c r="H384" s="206" t="s">
        <v>966</v>
      </c>
      <c r="I384" s="206" t="s">
        <v>97</v>
      </c>
      <c r="J384" s="217">
        <v>2030</v>
      </c>
      <c r="K384" s="206"/>
      <c r="L384" s="206"/>
      <c r="M384" s="206"/>
      <c r="N384" s="206"/>
      <c r="O384" s="206"/>
      <c r="P384" s="206"/>
      <c r="Q384" s="206"/>
      <c r="R384" s="206"/>
      <c r="S384" s="206"/>
      <c r="T384" s="206"/>
      <c r="U384" s="206"/>
      <c r="V384" s="206"/>
      <c r="W384" s="206"/>
      <c r="X384" s="206"/>
      <c r="Y384" s="206"/>
      <c r="Z384" s="206"/>
      <c r="AA384" s="206"/>
      <c r="AB384" s="206"/>
      <c r="AC384" s="206"/>
      <c r="AD384" s="206"/>
      <c r="AE384" s="206"/>
      <c r="AF384" s="206"/>
      <c r="AG384" s="206"/>
      <c r="AH384" s="206"/>
    </row>
    <row r="385" spans="2:34" s="36" customFormat="1" ht="15">
      <c r="B385" s="141" t="str">
        <f>VLOOKUP(C385,Companies[],3,FALSE)</f>
        <v>0017.66.971 Total E&amp;P Nederland B.V
0050.44.601 Total Holdings Nederland B.V</v>
      </c>
      <c r="C385" s="206" t="s">
        <v>404</v>
      </c>
      <c r="D385" s="206" t="s">
        <v>905</v>
      </c>
      <c r="E385" s="206" t="s">
        <v>750</v>
      </c>
      <c r="F385" s="206" t="s">
        <v>61</v>
      </c>
      <c r="G385" s="206" t="s">
        <v>61</v>
      </c>
      <c r="H385" s="206" t="s">
        <v>967</v>
      </c>
      <c r="I385" s="206" t="s">
        <v>97</v>
      </c>
      <c r="J385" s="217">
        <v>2030</v>
      </c>
      <c r="K385" s="206"/>
      <c r="L385" s="206"/>
      <c r="M385" s="206"/>
      <c r="N385" s="206"/>
      <c r="O385" s="206"/>
      <c r="P385" s="206"/>
      <c r="Q385" s="206"/>
      <c r="R385" s="206"/>
      <c r="S385" s="206"/>
      <c r="T385" s="206"/>
      <c r="U385" s="206"/>
      <c r="V385" s="206"/>
      <c r="W385" s="206"/>
      <c r="X385" s="206"/>
      <c r="Y385" s="206"/>
      <c r="Z385" s="206"/>
      <c r="AA385" s="206"/>
      <c r="AB385" s="206"/>
      <c r="AC385" s="206"/>
      <c r="AD385" s="206"/>
      <c r="AE385" s="206"/>
      <c r="AF385" s="206"/>
      <c r="AG385" s="206"/>
      <c r="AH385" s="206"/>
    </row>
    <row r="386" spans="2:34" s="36" customFormat="1" ht="15">
      <c r="B386" s="141" t="str">
        <f>VLOOKUP(C386,Companies[],3,FALSE)</f>
        <v>8129.27.254 Vermilion Energy Netherlands B.V
8211.58.958 Vermilion Netherlands Cooperatieve UA</v>
      </c>
      <c r="C386" s="206" t="s">
        <v>407</v>
      </c>
      <c r="D386" s="206" t="s">
        <v>905</v>
      </c>
      <c r="E386" s="206" t="s">
        <v>750</v>
      </c>
      <c r="F386" s="206" t="s">
        <v>61</v>
      </c>
      <c r="G386" s="206" t="s">
        <v>61</v>
      </c>
      <c r="H386" s="206" t="s">
        <v>968</v>
      </c>
      <c r="I386" s="206" t="s">
        <v>97</v>
      </c>
      <c r="J386" s="217">
        <v>2030</v>
      </c>
      <c r="K386" s="206"/>
      <c r="L386" s="206"/>
      <c r="M386" s="206"/>
      <c r="N386" s="206"/>
      <c r="O386" s="206"/>
      <c r="P386" s="206"/>
      <c r="Q386" s="206"/>
      <c r="R386" s="206"/>
      <c r="S386" s="206"/>
      <c r="T386" s="206"/>
      <c r="U386" s="206"/>
      <c r="V386" s="206"/>
      <c r="W386" s="206"/>
      <c r="X386" s="206"/>
      <c r="Y386" s="206"/>
      <c r="Z386" s="206"/>
      <c r="AA386" s="206"/>
      <c r="AB386" s="206"/>
      <c r="AC386" s="206"/>
      <c r="AD386" s="206"/>
      <c r="AE386" s="206"/>
      <c r="AF386" s="206"/>
      <c r="AG386" s="206"/>
      <c r="AH386" s="206"/>
    </row>
    <row r="387" spans="2:34" s="36" customFormat="1" ht="15">
      <c r="B387" s="141" t="str">
        <f>VLOOKUP(C387,Companies[],3,FALSE)</f>
        <v>8129.27.254 Vermilion Energy Netherlands B.V
8211.58.958 Vermilion Netherlands Cooperatieve UA</v>
      </c>
      <c r="C387" s="206" t="s">
        <v>407</v>
      </c>
      <c r="D387" s="206" t="s">
        <v>905</v>
      </c>
      <c r="E387" s="206" t="s">
        <v>750</v>
      </c>
      <c r="F387" s="206" t="s">
        <v>61</v>
      </c>
      <c r="G387" s="206" t="s">
        <v>61</v>
      </c>
      <c r="H387" s="206" t="s">
        <v>969</v>
      </c>
      <c r="I387" s="206" t="s">
        <v>97</v>
      </c>
      <c r="J387" s="217">
        <v>2030</v>
      </c>
      <c r="K387" s="206"/>
      <c r="L387" s="206"/>
      <c r="M387" s="206"/>
      <c r="N387" s="206"/>
      <c r="O387" s="206"/>
      <c r="P387" s="206"/>
      <c r="Q387" s="206"/>
      <c r="R387" s="206"/>
      <c r="S387" s="206"/>
      <c r="T387" s="206"/>
      <c r="U387" s="206"/>
      <c r="V387" s="206"/>
      <c r="W387" s="206"/>
      <c r="X387" s="206"/>
      <c r="Y387" s="206"/>
      <c r="Z387" s="206"/>
      <c r="AA387" s="206"/>
      <c r="AB387" s="206"/>
      <c r="AC387" s="206"/>
      <c r="AD387" s="206"/>
      <c r="AE387" s="206"/>
      <c r="AF387" s="206"/>
      <c r="AG387" s="206"/>
      <c r="AH387" s="206"/>
    </row>
    <row r="388" spans="2:34" s="36" customFormat="1" ht="15">
      <c r="B388" s="141" t="str">
        <f>VLOOKUP(C388,Companies[],3,FALSE)</f>
        <v>8129.27.254 Vermilion Energy Netherlands B.V
8211.58.958 Vermilion Netherlands Cooperatieve UA</v>
      </c>
      <c r="C388" s="206" t="s">
        <v>407</v>
      </c>
      <c r="D388" s="206" t="s">
        <v>905</v>
      </c>
      <c r="E388" s="206" t="s">
        <v>750</v>
      </c>
      <c r="F388" s="206" t="s">
        <v>61</v>
      </c>
      <c r="G388" s="206" t="s">
        <v>61</v>
      </c>
      <c r="H388" s="206" t="s">
        <v>970</v>
      </c>
      <c r="I388" s="206" t="s">
        <v>97</v>
      </c>
      <c r="J388" s="217">
        <v>2030</v>
      </c>
      <c r="K388" s="206"/>
      <c r="L388" s="206"/>
      <c r="M388" s="206"/>
      <c r="N388" s="206"/>
      <c r="O388" s="206"/>
      <c r="P388" s="206"/>
      <c r="Q388" s="206"/>
      <c r="R388" s="206"/>
      <c r="S388" s="206"/>
      <c r="T388" s="206"/>
      <c r="U388" s="206"/>
      <c r="V388" s="206"/>
      <c r="W388" s="206"/>
      <c r="X388" s="206"/>
      <c r="Y388" s="206"/>
      <c r="Z388" s="206"/>
      <c r="AA388" s="206"/>
      <c r="AB388" s="206"/>
      <c r="AC388" s="206"/>
      <c r="AD388" s="206"/>
      <c r="AE388" s="206"/>
      <c r="AF388" s="206"/>
      <c r="AG388" s="206"/>
      <c r="AH388" s="206"/>
    </row>
    <row r="389" spans="2:34" s="36" customFormat="1" ht="15">
      <c r="B389" s="141" t="str">
        <f>VLOOKUP(C389,Companies[],3,FALSE)</f>
        <v>8129.27.254 Vermilion Energy Netherlands B.V
8211.58.958 Vermilion Netherlands Cooperatieve UA</v>
      </c>
      <c r="C389" s="206" t="s">
        <v>407</v>
      </c>
      <c r="D389" s="206" t="s">
        <v>905</v>
      </c>
      <c r="E389" s="206" t="s">
        <v>750</v>
      </c>
      <c r="F389" s="206" t="s">
        <v>61</v>
      </c>
      <c r="G389" s="206" t="s">
        <v>61</v>
      </c>
      <c r="H389" s="206" t="s">
        <v>971</v>
      </c>
      <c r="I389" s="206" t="s">
        <v>97</v>
      </c>
      <c r="J389" s="217">
        <v>8587</v>
      </c>
      <c r="K389" s="206"/>
      <c r="L389" s="206"/>
      <c r="M389" s="206"/>
      <c r="N389" s="206"/>
      <c r="O389" s="206"/>
      <c r="P389" s="206"/>
      <c r="Q389" s="206"/>
      <c r="R389" s="206"/>
      <c r="S389" s="206"/>
      <c r="T389" s="206"/>
      <c r="U389" s="206"/>
      <c r="V389" s="206"/>
      <c r="W389" s="206"/>
      <c r="X389" s="206"/>
      <c r="Y389" s="206"/>
      <c r="Z389" s="206"/>
      <c r="AA389" s="206"/>
      <c r="AB389" s="206"/>
      <c r="AC389" s="206"/>
      <c r="AD389" s="206"/>
      <c r="AE389" s="206"/>
      <c r="AF389" s="206"/>
      <c r="AG389" s="206"/>
      <c r="AH389" s="206"/>
    </row>
    <row r="390" spans="2:34" s="36" customFormat="1" ht="15">
      <c r="B390" s="141" t="str">
        <f>VLOOKUP(C390,Companies[],3,FALSE)</f>
        <v>8129.27.254 Vermilion Energy Netherlands B.V
8211.58.958 Vermilion Netherlands Cooperatieve UA</v>
      </c>
      <c r="C390" s="206" t="s">
        <v>407</v>
      </c>
      <c r="D390" s="206" t="s">
        <v>905</v>
      </c>
      <c r="E390" s="206" t="s">
        <v>750</v>
      </c>
      <c r="F390" s="206" t="s">
        <v>61</v>
      </c>
      <c r="G390" s="206" t="s">
        <v>61</v>
      </c>
      <c r="H390" s="206" t="s">
        <v>972</v>
      </c>
      <c r="I390" s="206" t="s">
        <v>97</v>
      </c>
      <c r="J390" s="217">
        <v>5500</v>
      </c>
      <c r="K390" s="206"/>
      <c r="L390" s="206"/>
      <c r="M390" s="206"/>
      <c r="N390" s="206"/>
      <c r="O390" s="206"/>
      <c r="P390" s="206"/>
      <c r="Q390" s="206"/>
      <c r="R390" s="206"/>
      <c r="S390" s="206"/>
      <c r="T390" s="206"/>
      <c r="U390" s="206"/>
      <c r="V390" s="206"/>
      <c r="W390" s="206"/>
      <c r="X390" s="206"/>
      <c r="Y390" s="206"/>
      <c r="Z390" s="206"/>
      <c r="AA390" s="206"/>
      <c r="AB390" s="206"/>
      <c r="AC390" s="206"/>
      <c r="AD390" s="206"/>
      <c r="AE390" s="206"/>
      <c r="AF390" s="206"/>
      <c r="AG390" s="206"/>
      <c r="AH390" s="206"/>
    </row>
    <row r="391" spans="2:34" s="36" customFormat="1" ht="15">
      <c r="B391" s="141" t="str">
        <f>VLOOKUP(C391,Companies[],3,FALSE)</f>
        <v>8129.27.254 Vermilion Energy Netherlands B.V
8211.58.958 Vermilion Netherlands Cooperatieve UA</v>
      </c>
      <c r="C391" s="206" t="s">
        <v>407</v>
      </c>
      <c r="D391" s="206" t="s">
        <v>905</v>
      </c>
      <c r="E391" s="206" t="s">
        <v>750</v>
      </c>
      <c r="F391" s="206" t="s">
        <v>61</v>
      </c>
      <c r="G391" s="206" t="s">
        <v>61</v>
      </c>
      <c r="H391" s="206" t="s">
        <v>973</v>
      </c>
      <c r="I391" s="206" t="s">
        <v>97</v>
      </c>
      <c r="J391" s="217">
        <v>2030</v>
      </c>
      <c r="K391" s="206"/>
      <c r="L391" s="206"/>
      <c r="M391" s="206"/>
      <c r="N391" s="206"/>
      <c r="O391" s="206"/>
      <c r="P391" s="206"/>
      <c r="Q391" s="206"/>
      <c r="R391" s="206"/>
      <c r="S391" s="206"/>
      <c r="T391" s="206"/>
      <c r="U391" s="206"/>
      <c r="V391" s="206"/>
      <c r="W391" s="206"/>
      <c r="X391" s="206"/>
      <c r="Y391" s="206"/>
      <c r="Z391" s="206"/>
      <c r="AA391" s="206"/>
      <c r="AB391" s="206"/>
      <c r="AC391" s="206"/>
      <c r="AD391" s="206"/>
      <c r="AE391" s="206"/>
      <c r="AF391" s="206"/>
      <c r="AG391" s="206"/>
      <c r="AH391" s="206"/>
    </row>
    <row r="392" spans="2:34" s="36" customFormat="1" ht="15">
      <c r="B392" s="141" t="str">
        <f>VLOOKUP(C392,Companies[],3,FALSE)</f>
        <v>8129.27.254 Vermilion Energy Netherlands B.V
8211.58.958 Vermilion Netherlands Cooperatieve UA</v>
      </c>
      <c r="C392" s="206" t="s">
        <v>407</v>
      </c>
      <c r="D392" s="206" t="s">
        <v>905</v>
      </c>
      <c r="E392" s="206" t="s">
        <v>750</v>
      </c>
      <c r="F392" s="206" t="s">
        <v>61</v>
      </c>
      <c r="G392" s="206" t="s">
        <v>61</v>
      </c>
      <c r="H392" s="206" t="s">
        <v>974</v>
      </c>
      <c r="I392" s="206" t="s">
        <v>97</v>
      </c>
      <c r="J392" s="217">
        <v>2030</v>
      </c>
      <c r="K392" s="206"/>
      <c r="L392" s="206"/>
      <c r="M392" s="206"/>
      <c r="N392" s="206"/>
      <c r="O392" s="206"/>
      <c r="P392" s="206"/>
      <c r="Q392" s="206"/>
      <c r="R392" s="206"/>
      <c r="S392" s="206"/>
      <c r="T392" s="206"/>
      <c r="U392" s="206"/>
      <c r="V392" s="206"/>
      <c r="W392" s="206"/>
      <c r="X392" s="206"/>
      <c r="Y392" s="206"/>
      <c r="Z392" s="206"/>
      <c r="AA392" s="206"/>
      <c r="AB392" s="206"/>
      <c r="AC392" s="206"/>
      <c r="AD392" s="206"/>
      <c r="AE392" s="206"/>
      <c r="AF392" s="206"/>
      <c r="AG392" s="206"/>
      <c r="AH392" s="206"/>
    </row>
    <row r="393" spans="2:34" s="36" customFormat="1" ht="15">
      <c r="B393" s="141" t="str">
        <f>VLOOKUP(C393,Companies[],3,FALSE)</f>
        <v>8129.27.254 Vermilion Energy Netherlands B.V
8211.58.958 Vermilion Netherlands Cooperatieve UA</v>
      </c>
      <c r="C393" s="206" t="s">
        <v>407</v>
      </c>
      <c r="D393" s="206" t="s">
        <v>905</v>
      </c>
      <c r="E393" s="206" t="s">
        <v>750</v>
      </c>
      <c r="F393" s="206" t="s">
        <v>61</v>
      </c>
      <c r="G393" s="206" t="s">
        <v>61</v>
      </c>
      <c r="H393" s="206" t="s">
        <v>975</v>
      </c>
      <c r="I393" s="206" t="s">
        <v>97</v>
      </c>
      <c r="J393" s="217">
        <v>5300</v>
      </c>
      <c r="K393" s="206"/>
      <c r="L393" s="206"/>
      <c r="M393" s="206"/>
      <c r="N393" s="206"/>
      <c r="O393" s="206"/>
      <c r="P393" s="206"/>
      <c r="Q393" s="206"/>
      <c r="R393" s="206"/>
      <c r="S393" s="206"/>
      <c r="T393" s="206"/>
      <c r="U393" s="206"/>
      <c r="V393" s="206"/>
      <c r="W393" s="206"/>
      <c r="X393" s="206"/>
      <c r="Y393" s="206"/>
      <c r="Z393" s="206"/>
      <c r="AA393" s="206"/>
      <c r="AB393" s="206"/>
      <c r="AC393" s="206"/>
      <c r="AD393" s="206"/>
      <c r="AE393" s="206"/>
      <c r="AF393" s="206"/>
      <c r="AG393" s="206"/>
      <c r="AH393" s="206"/>
    </row>
    <row r="394" spans="2:34" s="36" customFormat="1" ht="15">
      <c r="B394" s="141" t="str">
        <f>VLOOKUP(C394,Companies[],3,FALSE)</f>
        <v>8129.27.254 Vermilion Energy Netherlands B.V
8211.58.958 Vermilion Netherlands Cooperatieve UA</v>
      </c>
      <c r="C394" s="206" t="s">
        <v>407</v>
      </c>
      <c r="D394" s="206" t="s">
        <v>905</v>
      </c>
      <c r="E394" s="206" t="s">
        <v>750</v>
      </c>
      <c r="F394" s="206" t="s">
        <v>61</v>
      </c>
      <c r="G394" s="206" t="s">
        <v>61</v>
      </c>
      <c r="H394" s="206" t="s">
        <v>976</v>
      </c>
      <c r="I394" s="206" t="s">
        <v>97</v>
      </c>
      <c r="J394" s="217">
        <v>5500</v>
      </c>
      <c r="K394" s="206"/>
      <c r="L394" s="206"/>
      <c r="M394" s="206"/>
      <c r="N394" s="206"/>
      <c r="O394" s="206"/>
      <c r="P394" s="206"/>
      <c r="Q394" s="206"/>
      <c r="R394" s="206"/>
      <c r="S394" s="206"/>
      <c r="T394" s="206"/>
      <c r="U394" s="206"/>
      <c r="V394" s="206"/>
      <c r="W394" s="206"/>
      <c r="X394" s="206"/>
      <c r="Y394" s="206"/>
      <c r="Z394" s="206"/>
      <c r="AA394" s="206"/>
      <c r="AB394" s="206"/>
      <c r="AC394" s="206"/>
      <c r="AD394" s="206"/>
      <c r="AE394" s="206"/>
      <c r="AF394" s="206"/>
      <c r="AG394" s="206"/>
      <c r="AH394" s="206"/>
    </row>
    <row r="395" spans="2:34" s="36" customFormat="1" ht="15">
      <c r="B395" s="141" t="str">
        <f>VLOOKUP(C395,Companies[],3,FALSE)</f>
        <v>8129.27.254 Vermilion Energy Netherlands B.V
8211.58.958 Vermilion Netherlands Cooperatieve UA</v>
      </c>
      <c r="C395" s="206" t="s">
        <v>407</v>
      </c>
      <c r="D395" s="206" t="s">
        <v>905</v>
      </c>
      <c r="E395" s="206" t="s">
        <v>750</v>
      </c>
      <c r="F395" s="206" t="s">
        <v>61</v>
      </c>
      <c r="G395" s="206" t="s">
        <v>61</v>
      </c>
      <c r="H395" s="206" t="s">
        <v>977</v>
      </c>
      <c r="I395" s="206" t="s">
        <v>97</v>
      </c>
      <c r="J395" s="217">
        <v>5500</v>
      </c>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row>
    <row r="396" spans="2:34" s="36" customFormat="1" ht="15">
      <c r="B396" s="141" t="str">
        <f>VLOOKUP(C396,Companies[],3,FALSE)</f>
        <v>8129.27.254 Vermilion Energy Netherlands B.V
8211.58.958 Vermilion Netherlands Cooperatieve UA</v>
      </c>
      <c r="C396" s="206" t="s">
        <v>407</v>
      </c>
      <c r="D396" s="206" t="s">
        <v>905</v>
      </c>
      <c r="E396" s="206" t="s">
        <v>750</v>
      </c>
      <c r="F396" s="206" t="s">
        <v>61</v>
      </c>
      <c r="G396" s="206" t="s">
        <v>61</v>
      </c>
      <c r="H396" s="206" t="s">
        <v>978</v>
      </c>
      <c r="I396" s="206" t="s">
        <v>97</v>
      </c>
      <c r="J396" s="217">
        <v>2030</v>
      </c>
      <c r="K396" s="206"/>
      <c r="L396" s="206"/>
      <c r="M396" s="206"/>
      <c r="N396" s="206"/>
      <c r="O396" s="206"/>
      <c r="P396" s="206"/>
      <c r="Q396" s="206"/>
      <c r="R396" s="206"/>
      <c r="S396" s="206"/>
      <c r="T396" s="206"/>
      <c r="U396" s="206"/>
      <c r="V396" s="206"/>
      <c r="W396" s="206"/>
      <c r="X396" s="206"/>
      <c r="Y396" s="206"/>
      <c r="Z396" s="206"/>
      <c r="AA396" s="206"/>
      <c r="AB396" s="206"/>
      <c r="AC396" s="206"/>
      <c r="AD396" s="206"/>
      <c r="AE396" s="206"/>
      <c r="AF396" s="206"/>
      <c r="AG396" s="206"/>
      <c r="AH396" s="206"/>
    </row>
    <row r="397" spans="2:34" s="36" customFormat="1" ht="15">
      <c r="B397" s="141" t="str">
        <f>VLOOKUP(C397,Companies[],3,FALSE)</f>
        <v>8129.27.254 Vermilion Energy Netherlands B.V
8211.58.958 Vermilion Netherlands Cooperatieve UA</v>
      </c>
      <c r="C397" s="206" t="s">
        <v>407</v>
      </c>
      <c r="D397" s="206" t="s">
        <v>905</v>
      </c>
      <c r="E397" s="206" t="s">
        <v>750</v>
      </c>
      <c r="F397" s="206" t="s">
        <v>61</v>
      </c>
      <c r="G397" s="206" t="s">
        <v>61</v>
      </c>
      <c r="H397" s="206" t="s">
        <v>979</v>
      </c>
      <c r="I397" s="206" t="s">
        <v>97</v>
      </c>
      <c r="J397" s="217">
        <v>2030</v>
      </c>
      <c r="K397" s="206"/>
      <c r="L397" s="206"/>
      <c r="M397" s="206"/>
      <c r="N397" s="206"/>
      <c r="O397" s="206"/>
      <c r="P397" s="206"/>
      <c r="Q397" s="206"/>
      <c r="R397" s="206"/>
      <c r="S397" s="206"/>
      <c r="T397" s="206"/>
      <c r="U397" s="206"/>
      <c r="V397" s="206"/>
      <c r="W397" s="206"/>
      <c r="X397" s="206"/>
      <c r="Y397" s="206"/>
      <c r="Z397" s="206"/>
      <c r="AA397" s="206"/>
      <c r="AB397" s="206"/>
      <c r="AC397" s="206"/>
      <c r="AD397" s="206"/>
      <c r="AE397" s="206"/>
      <c r="AF397" s="206"/>
      <c r="AG397" s="206"/>
      <c r="AH397" s="206"/>
    </row>
    <row r="398" spans="2:34" s="36" customFormat="1" ht="15">
      <c r="B398" s="141" t="str">
        <f>VLOOKUP(C398,Companies[],3,FALSE)</f>
        <v>8129.27.254 Vermilion Energy Netherlands B.V
8211.58.958 Vermilion Netherlands Cooperatieve UA</v>
      </c>
      <c r="C398" s="206" t="s">
        <v>407</v>
      </c>
      <c r="D398" s="206" t="s">
        <v>905</v>
      </c>
      <c r="E398" s="206" t="s">
        <v>750</v>
      </c>
      <c r="F398" s="206" t="s">
        <v>61</v>
      </c>
      <c r="G398" s="206" t="s">
        <v>61</v>
      </c>
      <c r="H398" s="206" t="s">
        <v>980</v>
      </c>
      <c r="I398" s="206" t="s">
        <v>97</v>
      </c>
      <c r="J398" s="217">
        <v>2030</v>
      </c>
      <c r="K398" s="206"/>
      <c r="L398" s="206"/>
      <c r="M398" s="206"/>
      <c r="N398" s="206"/>
      <c r="O398" s="206"/>
      <c r="P398" s="206"/>
      <c r="Q398" s="206"/>
      <c r="R398" s="206"/>
      <c r="S398" s="206"/>
      <c r="T398" s="206"/>
      <c r="U398" s="206"/>
      <c r="V398" s="206"/>
      <c r="W398" s="206"/>
      <c r="X398" s="206"/>
      <c r="Y398" s="206"/>
      <c r="Z398" s="206"/>
      <c r="AA398" s="206"/>
      <c r="AB398" s="206"/>
      <c r="AC398" s="206"/>
      <c r="AD398" s="206"/>
      <c r="AE398" s="206"/>
      <c r="AF398" s="206"/>
      <c r="AG398" s="206"/>
      <c r="AH398" s="206"/>
    </row>
    <row r="399" spans="2:34" s="36" customFormat="1" ht="15">
      <c r="B399" s="141" t="str">
        <f>VLOOKUP(C399,Companies[],3,FALSE)</f>
        <v>8129.27.254 Vermilion Energy Netherlands B.V
8211.58.958 Vermilion Netherlands Cooperatieve UA</v>
      </c>
      <c r="C399" s="206" t="s">
        <v>407</v>
      </c>
      <c r="D399" s="206" t="s">
        <v>905</v>
      </c>
      <c r="E399" s="206" t="s">
        <v>750</v>
      </c>
      <c r="F399" s="206" t="s">
        <v>61</v>
      </c>
      <c r="G399" s="206" t="s">
        <v>61</v>
      </c>
      <c r="H399" s="206" t="s">
        <v>981</v>
      </c>
      <c r="I399" s="206" t="s">
        <v>97</v>
      </c>
      <c r="J399" s="217">
        <v>2030</v>
      </c>
      <c r="K399" s="206"/>
      <c r="L399" s="206"/>
      <c r="M399" s="206"/>
      <c r="N399" s="206"/>
      <c r="O399" s="206"/>
      <c r="P399" s="206"/>
      <c r="Q399" s="206"/>
      <c r="R399" s="206"/>
      <c r="S399" s="206"/>
      <c r="T399" s="206"/>
      <c r="U399" s="206"/>
      <c r="V399" s="206"/>
      <c r="W399" s="206"/>
      <c r="X399" s="206"/>
      <c r="Y399" s="206"/>
      <c r="Z399" s="206"/>
      <c r="AA399" s="206"/>
      <c r="AB399" s="206"/>
      <c r="AC399" s="206"/>
      <c r="AD399" s="206"/>
      <c r="AE399" s="206"/>
      <c r="AF399" s="206"/>
      <c r="AG399" s="206"/>
      <c r="AH399" s="206"/>
    </row>
    <row r="400" spans="2:34" s="36" customFormat="1" ht="15">
      <c r="B400" s="141" t="str">
        <f>VLOOKUP(C400,Companies[],3,FALSE)</f>
        <v>8129.27.254 Vermilion Energy Netherlands B.V
8211.58.958 Vermilion Netherlands Cooperatieve UA</v>
      </c>
      <c r="C400" s="206" t="s">
        <v>407</v>
      </c>
      <c r="D400" s="206" t="s">
        <v>905</v>
      </c>
      <c r="E400" s="206" t="s">
        <v>750</v>
      </c>
      <c r="F400" s="206" t="s">
        <v>61</v>
      </c>
      <c r="G400" s="206" t="s">
        <v>61</v>
      </c>
      <c r="H400" s="206" t="s">
        <v>982</v>
      </c>
      <c r="I400" s="206" t="s">
        <v>97</v>
      </c>
      <c r="J400" s="217">
        <v>2030</v>
      </c>
      <c r="K400" s="206"/>
      <c r="L400" s="206"/>
      <c r="M400" s="206"/>
      <c r="N400" s="206"/>
      <c r="O400" s="206"/>
      <c r="P400" s="206"/>
      <c r="Q400" s="206"/>
      <c r="R400" s="206"/>
      <c r="S400" s="206"/>
      <c r="T400" s="206"/>
      <c r="U400" s="206"/>
      <c r="V400" s="206"/>
      <c r="W400" s="206"/>
      <c r="X400" s="206"/>
      <c r="Y400" s="206"/>
      <c r="Z400" s="206"/>
      <c r="AA400" s="206"/>
      <c r="AB400" s="206"/>
      <c r="AC400" s="206"/>
      <c r="AD400" s="206"/>
      <c r="AE400" s="206"/>
      <c r="AF400" s="206"/>
      <c r="AG400" s="206"/>
      <c r="AH400" s="206"/>
    </row>
    <row r="401" spans="2:34" s="36" customFormat="1" ht="15">
      <c r="B401" s="141" t="str">
        <f>VLOOKUP(C401,Companies[],3,FALSE)</f>
        <v>8129.27.254 Vermilion Energy Netherlands B.V
8211.58.958 Vermilion Netherlands Cooperatieve UA</v>
      </c>
      <c r="C401" s="206" t="s">
        <v>407</v>
      </c>
      <c r="D401" s="206" t="s">
        <v>905</v>
      </c>
      <c r="E401" s="206" t="s">
        <v>750</v>
      </c>
      <c r="F401" s="206" t="s">
        <v>61</v>
      </c>
      <c r="G401" s="206" t="s">
        <v>61</v>
      </c>
      <c r="H401" s="206" t="s">
        <v>983</v>
      </c>
      <c r="I401" s="206" t="s">
        <v>97</v>
      </c>
      <c r="J401" s="217">
        <v>2030</v>
      </c>
      <c r="K401" s="206"/>
      <c r="L401" s="206"/>
      <c r="M401" s="206"/>
      <c r="N401" s="206"/>
      <c r="O401" s="206"/>
      <c r="P401" s="206"/>
      <c r="Q401" s="206"/>
      <c r="R401" s="206"/>
      <c r="S401" s="206"/>
      <c r="T401" s="206"/>
      <c r="U401" s="206"/>
      <c r="V401" s="206"/>
      <c r="W401" s="206"/>
      <c r="X401" s="206"/>
      <c r="Y401" s="206"/>
      <c r="Z401" s="206"/>
      <c r="AA401" s="206"/>
      <c r="AB401" s="206"/>
      <c r="AC401" s="206"/>
      <c r="AD401" s="206"/>
      <c r="AE401" s="206"/>
      <c r="AF401" s="206"/>
      <c r="AG401" s="206"/>
      <c r="AH401" s="206"/>
    </row>
    <row r="402" spans="2:34" s="36" customFormat="1" ht="15">
      <c r="B402" s="141" t="str">
        <f>VLOOKUP(C402,Companies[],3,FALSE)</f>
        <v>8129.27.254 Vermilion Energy Netherlands B.V
8211.58.958 Vermilion Netherlands Cooperatieve UA</v>
      </c>
      <c r="C402" s="206" t="s">
        <v>407</v>
      </c>
      <c r="D402" s="206" t="s">
        <v>905</v>
      </c>
      <c r="E402" s="206" t="s">
        <v>750</v>
      </c>
      <c r="F402" s="206" t="s">
        <v>61</v>
      </c>
      <c r="G402" s="206" t="s">
        <v>61</v>
      </c>
      <c r="H402" s="206" t="s">
        <v>984</v>
      </c>
      <c r="I402" s="206" t="s">
        <v>97</v>
      </c>
      <c r="J402" s="217">
        <v>2030</v>
      </c>
      <c r="K402" s="206"/>
      <c r="L402" s="206"/>
      <c r="M402" s="206"/>
      <c r="N402" s="206"/>
      <c r="O402" s="206"/>
      <c r="P402" s="206"/>
      <c r="Q402" s="206"/>
      <c r="R402" s="206"/>
      <c r="S402" s="206"/>
      <c r="T402" s="206"/>
      <c r="U402" s="206"/>
      <c r="V402" s="206"/>
      <c r="W402" s="206"/>
      <c r="X402" s="206"/>
      <c r="Y402" s="206"/>
      <c r="Z402" s="206"/>
      <c r="AA402" s="206"/>
      <c r="AB402" s="206"/>
      <c r="AC402" s="206"/>
      <c r="AD402" s="206"/>
      <c r="AE402" s="206"/>
      <c r="AF402" s="206"/>
      <c r="AG402" s="206"/>
      <c r="AH402" s="206"/>
    </row>
    <row r="403" spans="2:34" s="36" customFormat="1" ht="15">
      <c r="B403" s="141" t="str">
        <f>VLOOKUP(C403,Companies[],3,FALSE)</f>
        <v>8129.27.254 Vermilion Energy Netherlands B.V
8211.58.958 Vermilion Netherlands Cooperatieve UA</v>
      </c>
      <c r="C403" s="206" t="s">
        <v>407</v>
      </c>
      <c r="D403" s="206" t="s">
        <v>905</v>
      </c>
      <c r="E403" s="206" t="s">
        <v>750</v>
      </c>
      <c r="F403" s="206" t="s">
        <v>61</v>
      </c>
      <c r="G403" s="206" t="s">
        <v>61</v>
      </c>
      <c r="H403" s="206" t="s">
        <v>985</v>
      </c>
      <c r="I403" s="206" t="s">
        <v>97</v>
      </c>
      <c r="J403" s="217">
        <v>2030</v>
      </c>
      <c r="K403" s="206"/>
      <c r="L403" s="206"/>
      <c r="M403" s="206"/>
      <c r="N403" s="206"/>
      <c r="O403" s="206"/>
      <c r="P403" s="206"/>
      <c r="Q403" s="206"/>
      <c r="R403" s="206"/>
      <c r="S403" s="206"/>
      <c r="T403" s="206"/>
      <c r="U403" s="206"/>
      <c r="V403" s="206"/>
      <c r="W403" s="206"/>
      <c r="X403" s="206"/>
      <c r="Y403" s="206"/>
      <c r="Z403" s="206"/>
      <c r="AA403" s="206"/>
      <c r="AB403" s="206"/>
      <c r="AC403" s="206"/>
      <c r="AD403" s="206"/>
      <c r="AE403" s="206"/>
      <c r="AF403" s="206"/>
      <c r="AG403" s="206"/>
      <c r="AH403" s="206"/>
    </row>
    <row r="404" spans="2:34" s="36" customFormat="1" ht="15">
      <c r="B404" s="141" t="str">
        <f>VLOOKUP(C404,Companies[],3,FALSE)</f>
        <v>8129.27.254 Vermilion Energy Netherlands B.V
8211.58.958 Vermilion Netherlands Cooperatieve UA</v>
      </c>
      <c r="C404" s="206" t="s">
        <v>407</v>
      </c>
      <c r="D404" s="206" t="s">
        <v>905</v>
      </c>
      <c r="E404" s="206" t="s">
        <v>750</v>
      </c>
      <c r="F404" s="206" t="s">
        <v>61</v>
      </c>
      <c r="G404" s="206" t="s">
        <v>61</v>
      </c>
      <c r="H404" s="206" t="s">
        <v>986</v>
      </c>
      <c r="I404" s="206" t="s">
        <v>97</v>
      </c>
      <c r="J404" s="217">
        <v>2030</v>
      </c>
      <c r="K404" s="206"/>
      <c r="L404" s="206"/>
      <c r="M404" s="206"/>
      <c r="N404" s="206"/>
      <c r="O404" s="206"/>
      <c r="P404" s="206"/>
      <c r="Q404" s="206"/>
      <c r="R404" s="206"/>
      <c r="S404" s="206"/>
      <c r="T404" s="206"/>
      <c r="U404" s="206"/>
      <c r="V404" s="206"/>
      <c r="W404" s="206"/>
      <c r="X404" s="206"/>
      <c r="Y404" s="206"/>
      <c r="Z404" s="206"/>
      <c r="AA404" s="206"/>
      <c r="AB404" s="206"/>
      <c r="AC404" s="206"/>
      <c r="AD404" s="206"/>
      <c r="AE404" s="206"/>
      <c r="AF404" s="206"/>
      <c r="AG404" s="206"/>
      <c r="AH404" s="206"/>
    </row>
    <row r="405" spans="2:34" s="36" customFormat="1" ht="15">
      <c r="B405" s="141" t="str">
        <f>VLOOKUP(C405,Companies[],3,FALSE)</f>
        <v>8129.27.254 Vermilion Energy Netherlands B.V
8211.58.958 Vermilion Netherlands Cooperatieve UA</v>
      </c>
      <c r="C405" s="206" t="s">
        <v>407</v>
      </c>
      <c r="D405" s="206" t="s">
        <v>905</v>
      </c>
      <c r="E405" s="206" t="s">
        <v>750</v>
      </c>
      <c r="F405" s="206" t="s">
        <v>61</v>
      </c>
      <c r="G405" s="206" t="s">
        <v>61</v>
      </c>
      <c r="H405" s="206" t="s">
        <v>987</v>
      </c>
      <c r="I405" s="206" t="s">
        <v>97</v>
      </c>
      <c r="J405" s="217">
        <v>2030</v>
      </c>
      <c r="K405" s="206"/>
      <c r="L405" s="206"/>
      <c r="M405" s="206"/>
      <c r="N405" s="206"/>
      <c r="O405" s="206"/>
      <c r="P405" s="206"/>
      <c r="Q405" s="206"/>
      <c r="R405" s="206"/>
      <c r="S405" s="206"/>
      <c r="T405" s="206"/>
      <c r="U405" s="206"/>
      <c r="V405" s="206"/>
      <c r="W405" s="206"/>
      <c r="X405" s="206"/>
      <c r="Y405" s="206"/>
      <c r="Z405" s="206"/>
      <c r="AA405" s="206"/>
      <c r="AB405" s="206"/>
      <c r="AC405" s="206"/>
      <c r="AD405" s="206"/>
      <c r="AE405" s="206"/>
      <c r="AF405" s="206"/>
      <c r="AG405" s="206"/>
      <c r="AH405" s="206"/>
    </row>
    <row r="406" spans="2:34" s="36" customFormat="1" ht="15">
      <c r="B406" s="141" t="str">
        <f>VLOOKUP(C406,Companies[],3,FALSE)</f>
        <v>8129.27.254 Vermilion Energy Netherlands B.V
8211.58.958 Vermilion Netherlands Cooperatieve UA</v>
      </c>
      <c r="C406" s="206" t="s">
        <v>407</v>
      </c>
      <c r="D406" s="206" t="s">
        <v>905</v>
      </c>
      <c r="E406" s="206" t="s">
        <v>750</v>
      </c>
      <c r="F406" s="206" t="s">
        <v>61</v>
      </c>
      <c r="G406" s="206" t="s">
        <v>61</v>
      </c>
      <c r="H406" s="206" t="s">
        <v>988</v>
      </c>
      <c r="I406" s="206" t="s">
        <v>97</v>
      </c>
      <c r="J406" s="217">
        <v>2030</v>
      </c>
      <c r="K406" s="206"/>
      <c r="L406" s="206"/>
      <c r="M406" s="206"/>
      <c r="N406" s="206"/>
      <c r="O406" s="206"/>
      <c r="P406" s="206"/>
      <c r="Q406" s="206"/>
      <c r="R406" s="206"/>
      <c r="S406" s="206"/>
      <c r="T406" s="206"/>
      <c r="U406" s="206"/>
      <c r="V406" s="206"/>
      <c r="W406" s="206"/>
      <c r="X406" s="206"/>
      <c r="Y406" s="206"/>
      <c r="Z406" s="206"/>
      <c r="AA406" s="206"/>
      <c r="AB406" s="206"/>
      <c r="AC406" s="206"/>
      <c r="AD406" s="206"/>
      <c r="AE406" s="206"/>
      <c r="AF406" s="206"/>
      <c r="AG406" s="206"/>
      <c r="AH406" s="206"/>
    </row>
    <row r="407" spans="2:34" s="36" customFormat="1" ht="15">
      <c r="B407" s="141" t="str">
        <f>VLOOKUP(C407,Companies[],3,FALSE)</f>
        <v>8129.27.254 Vermilion Energy Netherlands B.V
8211.58.958 Vermilion Netherlands Cooperatieve UA</v>
      </c>
      <c r="C407" s="206" t="s">
        <v>407</v>
      </c>
      <c r="D407" s="206" t="s">
        <v>905</v>
      </c>
      <c r="E407" s="206" t="s">
        <v>750</v>
      </c>
      <c r="F407" s="206" t="s">
        <v>61</v>
      </c>
      <c r="G407" s="206" t="s">
        <v>61</v>
      </c>
      <c r="H407" s="206" t="s">
        <v>989</v>
      </c>
      <c r="I407" s="206" t="s">
        <v>97</v>
      </c>
      <c r="J407" s="217">
        <v>2030</v>
      </c>
      <c r="K407" s="206"/>
      <c r="L407" s="206"/>
      <c r="M407" s="206"/>
      <c r="N407" s="206"/>
      <c r="O407" s="206"/>
      <c r="P407" s="206"/>
      <c r="Q407" s="206"/>
      <c r="R407" s="206"/>
      <c r="S407" s="206"/>
      <c r="T407" s="206"/>
      <c r="U407" s="206"/>
      <c r="V407" s="206"/>
      <c r="W407" s="206"/>
      <c r="X407" s="206"/>
      <c r="Y407" s="206"/>
      <c r="Z407" s="206"/>
      <c r="AA407" s="206"/>
      <c r="AB407" s="206"/>
      <c r="AC407" s="206"/>
      <c r="AD407" s="206"/>
      <c r="AE407" s="206"/>
      <c r="AF407" s="206"/>
      <c r="AG407" s="206"/>
      <c r="AH407" s="206"/>
    </row>
    <row r="408" spans="2:34" s="36" customFormat="1" ht="15">
      <c r="B408" s="141" t="str">
        <f>VLOOKUP(C408,Companies[],3,FALSE)</f>
        <v>8129.27.254 Vermilion Energy Netherlands B.V
8211.58.958 Vermilion Netherlands Cooperatieve UA</v>
      </c>
      <c r="C408" s="206" t="s">
        <v>407</v>
      </c>
      <c r="D408" s="206" t="s">
        <v>905</v>
      </c>
      <c r="E408" s="206" t="s">
        <v>750</v>
      </c>
      <c r="F408" s="206" t="s">
        <v>61</v>
      </c>
      <c r="G408" s="206" t="s">
        <v>61</v>
      </c>
      <c r="H408" s="206" t="s">
        <v>990</v>
      </c>
      <c r="I408" s="206" t="s">
        <v>97</v>
      </c>
      <c r="J408" s="217">
        <v>2030</v>
      </c>
      <c r="K408" s="206"/>
      <c r="L408" s="206"/>
      <c r="M408" s="206"/>
      <c r="N408" s="206"/>
      <c r="O408" s="206"/>
      <c r="P408" s="206"/>
      <c r="Q408" s="206"/>
      <c r="R408" s="206"/>
      <c r="S408" s="206"/>
      <c r="T408" s="206"/>
      <c r="U408" s="206"/>
      <c r="V408" s="206"/>
      <c r="W408" s="206"/>
      <c r="X408" s="206"/>
      <c r="Y408" s="206"/>
      <c r="Z408" s="206"/>
      <c r="AA408" s="206"/>
      <c r="AB408" s="206"/>
      <c r="AC408" s="206"/>
      <c r="AD408" s="206"/>
      <c r="AE408" s="206"/>
      <c r="AF408" s="206"/>
      <c r="AG408" s="206"/>
      <c r="AH408" s="206"/>
    </row>
    <row r="409" spans="2:34" s="36" customFormat="1" ht="15">
      <c r="B409" s="141" t="str">
        <f>VLOOKUP(C409,Companies[],3,FALSE)</f>
        <v>8129.27.254 Vermilion Energy Netherlands B.V
8211.58.958 Vermilion Netherlands Cooperatieve UA</v>
      </c>
      <c r="C409" s="206" t="s">
        <v>407</v>
      </c>
      <c r="D409" s="206" t="s">
        <v>905</v>
      </c>
      <c r="E409" s="206" t="s">
        <v>750</v>
      </c>
      <c r="F409" s="206" t="s">
        <v>61</v>
      </c>
      <c r="G409" s="206" t="s">
        <v>61</v>
      </c>
      <c r="H409" s="206" t="s">
        <v>991</v>
      </c>
      <c r="I409" s="206" t="s">
        <v>97</v>
      </c>
      <c r="J409" s="217">
        <v>2030</v>
      </c>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row>
    <row r="410" spans="2:34" s="36" customFormat="1" ht="15">
      <c r="B410" s="141" t="str">
        <f>VLOOKUP(C410,Companies[],3,FALSE)</f>
        <v>8129.27.254 Vermilion Energy Netherlands B.V
8211.58.958 Vermilion Netherlands Cooperatieve UA</v>
      </c>
      <c r="C410" s="206" t="s">
        <v>407</v>
      </c>
      <c r="D410" s="206" t="s">
        <v>905</v>
      </c>
      <c r="E410" s="206" t="s">
        <v>750</v>
      </c>
      <c r="F410" s="206" t="s">
        <v>61</v>
      </c>
      <c r="G410" s="206" t="s">
        <v>61</v>
      </c>
      <c r="H410" s="206" t="s">
        <v>992</v>
      </c>
      <c r="I410" s="206" t="s">
        <v>97</v>
      </c>
      <c r="J410" s="217">
        <v>2030</v>
      </c>
      <c r="K410" s="206"/>
      <c r="L410" s="206"/>
      <c r="M410" s="206"/>
      <c r="N410" s="206"/>
      <c r="O410" s="206"/>
      <c r="P410" s="206"/>
      <c r="Q410" s="206"/>
      <c r="R410" s="206"/>
      <c r="S410" s="206"/>
      <c r="T410" s="206"/>
      <c r="U410" s="206"/>
      <c r="V410" s="206"/>
      <c r="W410" s="206"/>
      <c r="X410" s="206"/>
      <c r="Y410" s="206"/>
      <c r="Z410" s="206"/>
      <c r="AA410" s="206"/>
      <c r="AB410" s="206"/>
      <c r="AC410" s="206"/>
      <c r="AD410" s="206"/>
      <c r="AE410" s="206"/>
      <c r="AF410" s="206"/>
      <c r="AG410" s="206"/>
      <c r="AH410" s="206"/>
    </row>
    <row r="411" spans="2:34" s="36" customFormat="1" ht="15">
      <c r="B411" s="141" t="str">
        <f>VLOOKUP(C411,Companies[],3,FALSE)</f>
        <v>8129.27.254 Vermilion Energy Netherlands B.V
8211.58.958 Vermilion Netherlands Cooperatieve UA</v>
      </c>
      <c r="C411" s="206" t="s">
        <v>407</v>
      </c>
      <c r="D411" s="206" t="s">
        <v>905</v>
      </c>
      <c r="E411" s="206" t="s">
        <v>750</v>
      </c>
      <c r="F411" s="206" t="s">
        <v>61</v>
      </c>
      <c r="G411" s="206" t="s">
        <v>61</v>
      </c>
      <c r="H411" s="206" t="s">
        <v>993</v>
      </c>
      <c r="I411" s="206" t="s">
        <v>97</v>
      </c>
      <c r="J411" s="217">
        <v>2030</v>
      </c>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row>
    <row r="412" spans="2:34" s="36" customFormat="1" ht="15">
      <c r="B412" s="141" t="str">
        <f>VLOOKUP(C412,Companies[],3,FALSE)</f>
        <v>8129.27.254 Vermilion Energy Netherlands B.V
8211.58.958 Vermilion Netherlands Cooperatieve UA</v>
      </c>
      <c r="C412" s="206" t="s">
        <v>407</v>
      </c>
      <c r="D412" s="206" t="s">
        <v>905</v>
      </c>
      <c r="E412" s="206" t="s">
        <v>750</v>
      </c>
      <c r="F412" s="206" t="s">
        <v>61</v>
      </c>
      <c r="G412" s="206" t="s">
        <v>61</v>
      </c>
      <c r="H412" s="206" t="s">
        <v>994</v>
      </c>
      <c r="I412" s="206" t="s">
        <v>97</v>
      </c>
      <c r="J412" s="217">
        <v>2030</v>
      </c>
      <c r="K412" s="206"/>
      <c r="L412" s="206"/>
      <c r="M412" s="206"/>
      <c r="N412" s="206"/>
      <c r="O412" s="206"/>
      <c r="P412" s="206"/>
      <c r="Q412" s="206"/>
      <c r="R412" s="206"/>
      <c r="S412" s="206"/>
      <c r="T412" s="206"/>
      <c r="U412" s="206"/>
      <c r="V412" s="206"/>
      <c r="W412" s="206"/>
      <c r="X412" s="206"/>
      <c r="Y412" s="206"/>
      <c r="Z412" s="206"/>
      <c r="AA412" s="206"/>
      <c r="AB412" s="206"/>
      <c r="AC412" s="206"/>
      <c r="AD412" s="206"/>
      <c r="AE412" s="206"/>
      <c r="AF412" s="206"/>
      <c r="AG412" s="206"/>
      <c r="AH412" s="206"/>
    </row>
    <row r="413" spans="2:34" s="36" customFormat="1" ht="15">
      <c r="B413" s="141" t="str">
        <f>VLOOKUP(C413,Companies[],3,FALSE)</f>
        <v>8129.27.254 Vermilion Energy Netherlands B.V
8211.58.958 Vermilion Netherlands Cooperatieve UA</v>
      </c>
      <c r="C413" s="206" t="s">
        <v>407</v>
      </c>
      <c r="D413" s="206" t="s">
        <v>905</v>
      </c>
      <c r="E413" s="206" t="s">
        <v>750</v>
      </c>
      <c r="F413" s="206" t="s">
        <v>61</v>
      </c>
      <c r="G413" s="206" t="s">
        <v>61</v>
      </c>
      <c r="H413" s="206" t="s">
        <v>995</v>
      </c>
      <c r="I413" s="206" t="s">
        <v>97</v>
      </c>
      <c r="J413" s="217">
        <v>2030</v>
      </c>
      <c r="K413" s="206"/>
      <c r="L413" s="206"/>
      <c r="M413" s="206"/>
      <c r="N413" s="206"/>
      <c r="O413" s="206"/>
      <c r="P413" s="206"/>
      <c r="Q413" s="206"/>
      <c r="R413" s="206"/>
      <c r="S413" s="206"/>
      <c r="T413" s="206"/>
      <c r="U413" s="206"/>
      <c r="V413" s="206"/>
      <c r="W413" s="206"/>
      <c r="X413" s="206"/>
      <c r="Y413" s="206"/>
      <c r="Z413" s="206"/>
      <c r="AA413" s="206"/>
      <c r="AB413" s="206"/>
      <c r="AC413" s="206"/>
      <c r="AD413" s="206"/>
      <c r="AE413" s="206"/>
      <c r="AF413" s="206"/>
      <c r="AG413" s="206"/>
      <c r="AH413" s="206"/>
    </row>
    <row r="414" spans="2:34" s="36" customFormat="1" ht="15">
      <c r="B414" s="141" t="str">
        <f>VLOOKUP(C414,Companies[],3,FALSE)</f>
        <v>8129.27.254 Vermilion Energy Netherlands B.V
8211.58.958 Vermilion Netherlands Cooperatieve UA</v>
      </c>
      <c r="C414" s="206" t="s">
        <v>407</v>
      </c>
      <c r="D414" s="206" t="s">
        <v>905</v>
      </c>
      <c r="E414" s="206" t="s">
        <v>750</v>
      </c>
      <c r="F414" s="206" t="s">
        <v>61</v>
      </c>
      <c r="G414" s="206" t="s">
        <v>61</v>
      </c>
      <c r="H414" s="206" t="s">
        <v>996</v>
      </c>
      <c r="I414" s="206" t="s">
        <v>97</v>
      </c>
      <c r="J414" s="217">
        <v>2030</v>
      </c>
      <c r="K414" s="206"/>
      <c r="L414" s="206"/>
      <c r="M414" s="206"/>
      <c r="N414" s="206"/>
      <c r="O414" s="206"/>
      <c r="P414" s="206"/>
      <c r="Q414" s="206"/>
      <c r="R414" s="206"/>
      <c r="S414" s="206"/>
      <c r="T414" s="206"/>
      <c r="U414" s="206"/>
      <c r="V414" s="206"/>
      <c r="W414" s="206"/>
      <c r="X414" s="206"/>
      <c r="Y414" s="206"/>
      <c r="Z414" s="206"/>
      <c r="AA414" s="206"/>
      <c r="AB414" s="206"/>
      <c r="AC414" s="206"/>
      <c r="AD414" s="206"/>
      <c r="AE414" s="206"/>
      <c r="AF414" s="206"/>
      <c r="AG414" s="206"/>
      <c r="AH414" s="206"/>
    </row>
    <row r="415" spans="2:34" s="36" customFormat="1" ht="15">
      <c r="B415" s="141" t="str">
        <f>VLOOKUP(C415,Companies[],3,FALSE)</f>
        <v>8129.27.254 Vermilion Energy Netherlands B.V
8211.58.958 Vermilion Netherlands Cooperatieve UA</v>
      </c>
      <c r="C415" s="206" t="s">
        <v>407</v>
      </c>
      <c r="D415" s="206" t="s">
        <v>905</v>
      </c>
      <c r="E415" s="206" t="s">
        <v>750</v>
      </c>
      <c r="F415" s="206" t="s">
        <v>61</v>
      </c>
      <c r="G415" s="206" t="s">
        <v>61</v>
      </c>
      <c r="H415" s="206" t="s">
        <v>997</v>
      </c>
      <c r="I415" s="206" t="s">
        <v>97</v>
      </c>
      <c r="J415" s="217">
        <v>2030</v>
      </c>
      <c r="K415" s="206"/>
      <c r="L415" s="206"/>
      <c r="M415" s="206"/>
      <c r="N415" s="206"/>
      <c r="O415" s="206"/>
      <c r="P415" s="206"/>
      <c r="Q415" s="206"/>
      <c r="R415" s="206"/>
      <c r="S415" s="206"/>
      <c r="T415" s="206"/>
      <c r="U415" s="206"/>
      <c r="V415" s="206"/>
      <c r="W415" s="206"/>
      <c r="X415" s="206"/>
      <c r="Y415" s="206"/>
      <c r="Z415" s="206"/>
      <c r="AA415" s="206"/>
      <c r="AB415" s="206"/>
      <c r="AC415" s="206"/>
      <c r="AD415" s="206"/>
      <c r="AE415" s="206"/>
      <c r="AF415" s="206"/>
      <c r="AG415" s="206"/>
      <c r="AH415" s="206"/>
    </row>
    <row r="416" spans="2:34" s="36" customFormat="1" ht="15">
      <c r="B416" s="141" t="str">
        <f>VLOOKUP(C416,Companies[],3,FALSE)</f>
        <v>8129.27.254 Vermilion Energy Netherlands B.V
8211.58.958 Vermilion Netherlands Cooperatieve UA</v>
      </c>
      <c r="C416" s="206" t="s">
        <v>407</v>
      </c>
      <c r="D416" s="206" t="s">
        <v>905</v>
      </c>
      <c r="E416" s="206" t="s">
        <v>750</v>
      </c>
      <c r="F416" s="206" t="s">
        <v>61</v>
      </c>
      <c r="G416" s="206" t="s">
        <v>61</v>
      </c>
      <c r="H416" s="206" t="s">
        <v>998</v>
      </c>
      <c r="I416" s="206" t="s">
        <v>97</v>
      </c>
      <c r="J416" s="217">
        <v>2030</v>
      </c>
      <c r="K416" s="206"/>
      <c r="L416" s="206"/>
      <c r="M416" s="206"/>
      <c r="N416" s="206"/>
      <c r="O416" s="206"/>
      <c r="P416" s="206"/>
      <c r="Q416" s="206"/>
      <c r="R416" s="206"/>
      <c r="S416" s="206"/>
      <c r="T416" s="206"/>
      <c r="U416" s="206"/>
      <c r="V416" s="206"/>
      <c r="W416" s="206"/>
      <c r="X416" s="206"/>
      <c r="Y416" s="206"/>
      <c r="Z416" s="206"/>
      <c r="AA416" s="206"/>
      <c r="AB416" s="206"/>
      <c r="AC416" s="206"/>
      <c r="AD416" s="206"/>
      <c r="AE416" s="206"/>
      <c r="AF416" s="206"/>
      <c r="AG416" s="206"/>
      <c r="AH416" s="206"/>
    </row>
    <row r="417" spans="2:34" s="36" customFormat="1" ht="15">
      <c r="B417" s="141" t="str">
        <f>VLOOKUP(C417,Companies[],3,FALSE)</f>
        <v>8129.27.254 Vermilion Energy Netherlands B.V
8211.58.958 Vermilion Netherlands Cooperatieve UA</v>
      </c>
      <c r="C417" s="206" t="s">
        <v>407</v>
      </c>
      <c r="D417" s="206" t="s">
        <v>905</v>
      </c>
      <c r="E417" s="206" t="s">
        <v>750</v>
      </c>
      <c r="F417" s="206" t="s">
        <v>61</v>
      </c>
      <c r="G417" s="206" t="s">
        <v>61</v>
      </c>
      <c r="H417" s="206" t="s">
        <v>999</v>
      </c>
      <c r="I417" s="206" t="s">
        <v>97</v>
      </c>
      <c r="J417" s="217">
        <v>2030</v>
      </c>
      <c r="K417" s="206"/>
      <c r="L417" s="206"/>
      <c r="M417" s="206"/>
      <c r="N417" s="206"/>
      <c r="O417" s="206"/>
      <c r="P417" s="206"/>
      <c r="Q417" s="206"/>
      <c r="R417" s="206"/>
      <c r="S417" s="206"/>
      <c r="T417" s="206"/>
      <c r="U417" s="206"/>
      <c r="V417" s="206"/>
      <c r="W417" s="206"/>
      <c r="X417" s="206"/>
      <c r="Y417" s="206"/>
      <c r="Z417" s="206"/>
      <c r="AA417" s="206"/>
      <c r="AB417" s="206"/>
      <c r="AC417" s="206"/>
      <c r="AD417" s="206"/>
      <c r="AE417" s="206"/>
      <c r="AF417" s="206"/>
      <c r="AG417" s="206"/>
      <c r="AH417" s="206"/>
    </row>
    <row r="418" spans="2:34" s="36" customFormat="1" ht="15">
      <c r="B418" s="141" t="str">
        <f>VLOOKUP(C418,Companies[],3,FALSE)</f>
        <v>8129.27.254 Vermilion Energy Netherlands B.V
8211.58.958 Vermilion Netherlands Cooperatieve UA</v>
      </c>
      <c r="C418" s="206" t="s">
        <v>407</v>
      </c>
      <c r="D418" s="206" t="s">
        <v>905</v>
      </c>
      <c r="E418" s="206" t="s">
        <v>750</v>
      </c>
      <c r="F418" s="206" t="s">
        <v>61</v>
      </c>
      <c r="G418" s="206" t="s">
        <v>61</v>
      </c>
      <c r="H418" s="206" t="s">
        <v>1000</v>
      </c>
      <c r="I418" s="206" t="s">
        <v>97</v>
      </c>
      <c r="J418" s="217">
        <v>5500</v>
      </c>
      <c r="K418" s="206"/>
      <c r="L418" s="206"/>
      <c r="M418" s="206"/>
      <c r="N418" s="206"/>
      <c r="O418" s="206"/>
      <c r="P418" s="206"/>
      <c r="Q418" s="206"/>
      <c r="R418" s="206"/>
      <c r="S418" s="206"/>
      <c r="T418" s="206"/>
      <c r="U418" s="206"/>
      <c r="V418" s="206"/>
      <c r="W418" s="206"/>
      <c r="X418" s="206"/>
      <c r="Y418" s="206"/>
      <c r="Z418" s="206"/>
      <c r="AA418" s="206"/>
      <c r="AB418" s="206"/>
      <c r="AC418" s="206"/>
      <c r="AD418" s="206"/>
      <c r="AE418" s="206"/>
      <c r="AF418" s="206"/>
      <c r="AG418" s="206"/>
      <c r="AH418" s="206"/>
    </row>
    <row r="419" spans="2:34" s="36" customFormat="1" ht="15">
      <c r="B419" s="141" t="str">
        <f>VLOOKUP(C419,Companies[],3,FALSE)</f>
        <v>8129.27.254 Vermilion Energy Netherlands B.V
8211.58.958 Vermilion Netherlands Cooperatieve UA</v>
      </c>
      <c r="C419" s="206" t="s">
        <v>407</v>
      </c>
      <c r="D419" s="206" t="s">
        <v>905</v>
      </c>
      <c r="E419" s="206" t="s">
        <v>750</v>
      </c>
      <c r="F419" s="206" t="s">
        <v>61</v>
      </c>
      <c r="G419" s="206" t="s">
        <v>61</v>
      </c>
      <c r="H419" s="206" t="s">
        <v>1001</v>
      </c>
      <c r="I419" s="206" t="s">
        <v>97</v>
      </c>
      <c r="J419" s="217">
        <v>2030</v>
      </c>
      <c r="K419" s="206"/>
      <c r="L419" s="206"/>
      <c r="M419" s="206"/>
      <c r="N419" s="206"/>
      <c r="O419" s="206"/>
      <c r="P419" s="206"/>
      <c r="Q419" s="206"/>
      <c r="R419" s="206"/>
      <c r="S419" s="206"/>
      <c r="T419" s="206"/>
      <c r="U419" s="206"/>
      <c r="V419" s="206"/>
      <c r="W419" s="206"/>
      <c r="X419" s="206"/>
      <c r="Y419" s="206"/>
      <c r="Z419" s="206"/>
      <c r="AA419" s="206"/>
      <c r="AB419" s="206"/>
      <c r="AC419" s="206"/>
      <c r="AD419" s="206"/>
      <c r="AE419" s="206"/>
      <c r="AF419" s="206"/>
      <c r="AG419" s="206"/>
      <c r="AH419" s="206"/>
    </row>
    <row r="420" spans="2:34" s="36" customFormat="1" ht="15">
      <c r="B420" s="141" t="str">
        <f>VLOOKUP(C442,Companies[],3,FALSE)</f>
        <v>0056.14.260</v>
      </c>
      <c r="C420" s="206" t="s">
        <v>407</v>
      </c>
      <c r="D420" s="206" t="s">
        <v>905</v>
      </c>
      <c r="E420" s="206" t="s">
        <v>750</v>
      </c>
      <c r="F420" s="206" t="s">
        <v>61</v>
      </c>
      <c r="G420" s="206" t="s">
        <v>61</v>
      </c>
      <c r="H420" s="206" t="s">
        <v>1002</v>
      </c>
      <c r="I420" s="206" t="s">
        <v>97</v>
      </c>
      <c r="J420" s="217">
        <v>2030</v>
      </c>
      <c r="K420" s="206"/>
      <c r="L420" s="206"/>
      <c r="M420" s="206"/>
      <c r="N420" s="206"/>
      <c r="O420" s="206"/>
      <c r="P420" s="206"/>
      <c r="Q420" s="206"/>
      <c r="R420" s="206"/>
      <c r="S420" s="206"/>
      <c r="T420" s="206"/>
      <c r="U420" s="206"/>
      <c r="V420" s="206"/>
      <c r="W420" s="206"/>
      <c r="X420" s="206"/>
      <c r="Y420" s="206"/>
      <c r="Z420" s="206"/>
      <c r="AA420" s="206"/>
      <c r="AB420" s="206"/>
      <c r="AC420" s="206"/>
      <c r="AD420" s="206"/>
      <c r="AE420" s="206"/>
      <c r="AF420" s="206"/>
      <c r="AG420" s="206"/>
      <c r="AH420" s="206"/>
    </row>
    <row r="421" spans="2:34" s="36" customFormat="1" ht="15">
      <c r="B421" s="141" t="str">
        <f>VLOOKUP(C421,Companies[],3,FALSE)</f>
        <v>0056.14.260</v>
      </c>
      <c r="C421" s="206" t="s">
        <v>410</v>
      </c>
      <c r="D421" s="206" t="s">
        <v>905</v>
      </c>
      <c r="E421" s="206" t="s">
        <v>750</v>
      </c>
      <c r="F421" s="206" t="s">
        <v>61</v>
      </c>
      <c r="G421" s="206" t="s">
        <v>61</v>
      </c>
      <c r="H421" s="206" t="s">
        <v>1003</v>
      </c>
      <c r="I421" s="206" t="s">
        <v>97</v>
      </c>
      <c r="J421" s="217">
        <v>2030</v>
      </c>
      <c r="K421" s="206"/>
      <c r="L421" s="206"/>
      <c r="M421" s="206"/>
      <c r="N421" s="206"/>
      <c r="O421" s="206"/>
      <c r="P421" s="206"/>
      <c r="Q421" s="206"/>
      <c r="R421" s="206"/>
      <c r="S421" s="206"/>
      <c r="T421" s="206"/>
      <c r="U421" s="206"/>
      <c r="V421" s="206"/>
      <c r="W421" s="206"/>
      <c r="X421" s="206"/>
      <c r="Y421" s="206"/>
      <c r="Z421" s="206"/>
      <c r="AA421" s="206"/>
      <c r="AB421" s="206"/>
      <c r="AC421" s="206"/>
      <c r="AD421" s="206"/>
      <c r="AE421" s="206"/>
      <c r="AF421" s="206"/>
      <c r="AG421" s="206"/>
      <c r="AH421" s="206"/>
    </row>
    <row r="422" spans="2:34" s="36" customFormat="1" ht="15">
      <c r="B422" s="141" t="str">
        <f>VLOOKUP(C422,Companies[],3,FALSE)</f>
        <v>0056.14.260</v>
      </c>
      <c r="C422" s="206" t="s">
        <v>410</v>
      </c>
      <c r="D422" s="206" t="s">
        <v>905</v>
      </c>
      <c r="E422" s="206" t="s">
        <v>750</v>
      </c>
      <c r="F422" s="206" t="s">
        <v>61</v>
      </c>
      <c r="G422" s="206" t="s">
        <v>61</v>
      </c>
      <c r="H422" s="206" t="s">
        <v>571</v>
      </c>
      <c r="I422" s="206" t="s">
        <v>97</v>
      </c>
      <c r="J422" s="217">
        <v>5500</v>
      </c>
      <c r="K422" s="206"/>
      <c r="L422" s="206"/>
      <c r="M422" s="206"/>
      <c r="N422" s="206"/>
      <c r="O422" s="206"/>
      <c r="P422" s="206"/>
      <c r="Q422" s="206"/>
      <c r="R422" s="206"/>
      <c r="S422" s="206"/>
      <c r="T422" s="206"/>
      <c r="U422" s="206"/>
      <c r="V422" s="206"/>
      <c r="W422" s="206"/>
      <c r="X422" s="206"/>
      <c r="Y422" s="206"/>
      <c r="Z422" s="206"/>
      <c r="AA422" s="206"/>
      <c r="AB422" s="206"/>
      <c r="AC422" s="206"/>
      <c r="AD422" s="206"/>
      <c r="AE422" s="206"/>
      <c r="AF422" s="206"/>
      <c r="AG422" s="206"/>
      <c r="AH422" s="206"/>
    </row>
    <row r="423" spans="2:34" s="36" customFormat="1" ht="15">
      <c r="B423" s="141" t="str">
        <f>VLOOKUP(C423,Companies[],3,FALSE)</f>
        <v>0056.14.260</v>
      </c>
      <c r="C423" s="206" t="s">
        <v>410</v>
      </c>
      <c r="D423" s="206" t="s">
        <v>905</v>
      </c>
      <c r="E423" s="206" t="s">
        <v>750</v>
      </c>
      <c r="F423" s="206" t="s">
        <v>61</v>
      </c>
      <c r="G423" s="206" t="s">
        <v>61</v>
      </c>
      <c r="H423" s="206" t="s">
        <v>1004</v>
      </c>
      <c r="I423" s="206" t="s">
        <v>97</v>
      </c>
      <c r="J423" s="217">
        <v>5500</v>
      </c>
      <c r="K423" s="206"/>
      <c r="L423" s="206"/>
      <c r="M423" s="206"/>
      <c r="N423" s="206"/>
      <c r="O423" s="206"/>
      <c r="P423" s="206"/>
      <c r="Q423" s="206"/>
      <c r="R423" s="206"/>
      <c r="S423" s="206"/>
      <c r="T423" s="206"/>
      <c r="U423" s="206"/>
      <c r="V423" s="206"/>
      <c r="W423" s="206"/>
      <c r="X423" s="206"/>
      <c r="Y423" s="206"/>
      <c r="Z423" s="206"/>
      <c r="AA423" s="206"/>
      <c r="AB423" s="206"/>
      <c r="AC423" s="206"/>
      <c r="AD423" s="206"/>
      <c r="AE423" s="206"/>
      <c r="AF423" s="206"/>
      <c r="AG423" s="206"/>
      <c r="AH423" s="206"/>
    </row>
    <row r="424" spans="2:34" s="36" customFormat="1" ht="15">
      <c r="B424" s="141" t="str">
        <f>VLOOKUP(C424,Companies[],3,FALSE)</f>
        <v>0056.14.260</v>
      </c>
      <c r="C424" s="206" t="s">
        <v>410</v>
      </c>
      <c r="D424" s="206" t="s">
        <v>905</v>
      </c>
      <c r="E424" s="206" t="s">
        <v>750</v>
      </c>
      <c r="F424" s="206" t="s">
        <v>61</v>
      </c>
      <c r="G424" s="206" t="s">
        <v>61</v>
      </c>
      <c r="H424" s="206" t="s">
        <v>561</v>
      </c>
      <c r="I424" s="206" t="s">
        <v>97</v>
      </c>
      <c r="J424" s="217">
        <v>2030</v>
      </c>
      <c r="K424" s="206"/>
      <c r="L424" s="206"/>
      <c r="M424" s="206"/>
      <c r="N424" s="206"/>
      <c r="O424" s="206"/>
      <c r="P424" s="206"/>
      <c r="Q424" s="206"/>
      <c r="R424" s="206"/>
      <c r="S424" s="206"/>
      <c r="T424" s="206"/>
      <c r="U424" s="206"/>
      <c r="V424" s="206"/>
      <c r="W424" s="206"/>
      <c r="X424" s="206"/>
      <c r="Y424" s="206"/>
      <c r="Z424" s="206"/>
      <c r="AA424" s="206"/>
      <c r="AB424" s="206"/>
      <c r="AC424" s="206"/>
      <c r="AD424" s="206"/>
      <c r="AE424" s="206"/>
      <c r="AF424" s="206"/>
      <c r="AG424" s="206"/>
      <c r="AH424" s="206"/>
    </row>
    <row r="425" spans="2:34" s="36" customFormat="1" ht="15">
      <c r="B425" s="141" t="str">
        <f>VLOOKUP(C425,Companies[],3,FALSE)</f>
        <v>0056.14.260</v>
      </c>
      <c r="C425" s="206" t="s">
        <v>410</v>
      </c>
      <c r="D425" s="206" t="s">
        <v>905</v>
      </c>
      <c r="E425" s="206" t="s">
        <v>750</v>
      </c>
      <c r="F425" s="206" t="s">
        <v>61</v>
      </c>
      <c r="G425" s="206" t="s">
        <v>61</v>
      </c>
      <c r="H425" s="206" t="s">
        <v>569</v>
      </c>
      <c r="I425" s="206" t="s">
        <v>97</v>
      </c>
      <c r="J425" s="217">
        <v>2030</v>
      </c>
      <c r="K425" s="206"/>
      <c r="L425" s="206"/>
      <c r="M425" s="206"/>
      <c r="N425" s="206"/>
      <c r="O425" s="206"/>
      <c r="P425" s="206"/>
      <c r="Q425" s="206"/>
      <c r="R425" s="206"/>
      <c r="S425" s="206"/>
      <c r="T425" s="206"/>
      <c r="U425" s="206"/>
      <c r="V425" s="206"/>
      <c r="W425" s="206"/>
      <c r="X425" s="206"/>
      <c r="Y425" s="206"/>
      <c r="Z425" s="206"/>
      <c r="AA425" s="206"/>
      <c r="AB425" s="206"/>
      <c r="AC425" s="206"/>
      <c r="AD425" s="206"/>
      <c r="AE425" s="206"/>
      <c r="AF425" s="206"/>
      <c r="AG425" s="206"/>
      <c r="AH425" s="206"/>
    </row>
    <row r="426" spans="2:34" s="36" customFormat="1" ht="15">
      <c r="B426" s="141" t="str">
        <f>VLOOKUP(C426,Companies[],3,FALSE)</f>
        <v>0056.14.260</v>
      </c>
      <c r="C426" s="206" t="s">
        <v>410</v>
      </c>
      <c r="D426" s="206" t="s">
        <v>905</v>
      </c>
      <c r="E426" s="206" t="s">
        <v>750</v>
      </c>
      <c r="F426" s="206" t="s">
        <v>61</v>
      </c>
      <c r="G426" s="206" t="s">
        <v>61</v>
      </c>
      <c r="H426" s="206" t="s">
        <v>1005</v>
      </c>
      <c r="I426" s="206" t="s">
        <v>97</v>
      </c>
      <c r="J426" s="217">
        <v>2030</v>
      </c>
      <c r="K426" s="206"/>
      <c r="L426" s="206"/>
      <c r="M426" s="206"/>
      <c r="N426" s="206"/>
      <c r="O426" s="206"/>
      <c r="P426" s="206"/>
      <c r="Q426" s="206"/>
      <c r="R426" s="206"/>
      <c r="S426" s="206"/>
      <c r="T426" s="206"/>
      <c r="U426" s="206"/>
      <c r="V426" s="206"/>
      <c r="W426" s="206"/>
      <c r="X426" s="206"/>
      <c r="Y426" s="206"/>
      <c r="Z426" s="206"/>
      <c r="AA426" s="206"/>
      <c r="AB426" s="206"/>
      <c r="AC426" s="206"/>
      <c r="AD426" s="206"/>
      <c r="AE426" s="206"/>
      <c r="AF426" s="206"/>
      <c r="AG426" s="206"/>
      <c r="AH426" s="206"/>
    </row>
    <row r="427" spans="2:34" s="36" customFormat="1" ht="15">
      <c r="B427" s="141" t="str">
        <f>VLOOKUP(C427,Companies[],3,FALSE)</f>
        <v>0056.14.260</v>
      </c>
      <c r="C427" s="206" t="s">
        <v>410</v>
      </c>
      <c r="D427" s="206" t="s">
        <v>905</v>
      </c>
      <c r="E427" s="206" t="s">
        <v>750</v>
      </c>
      <c r="F427" s="206" t="s">
        <v>61</v>
      </c>
      <c r="G427" s="206" t="s">
        <v>61</v>
      </c>
      <c r="H427" s="206" t="s">
        <v>1006</v>
      </c>
      <c r="I427" s="206" t="s">
        <v>97</v>
      </c>
      <c r="J427" s="217">
        <v>2030</v>
      </c>
      <c r="K427" s="206"/>
      <c r="L427" s="206"/>
      <c r="M427" s="206"/>
      <c r="N427" s="206"/>
      <c r="O427" s="206"/>
      <c r="P427" s="206"/>
      <c r="Q427" s="206"/>
      <c r="R427" s="206"/>
      <c r="S427" s="206"/>
      <c r="T427" s="206"/>
      <c r="U427" s="206"/>
      <c r="V427" s="206"/>
      <c r="W427" s="206"/>
      <c r="X427" s="206"/>
      <c r="Y427" s="206"/>
      <c r="Z427" s="206"/>
      <c r="AA427" s="206"/>
      <c r="AB427" s="206"/>
      <c r="AC427" s="206"/>
      <c r="AD427" s="206"/>
      <c r="AE427" s="206"/>
      <c r="AF427" s="206"/>
      <c r="AG427" s="206"/>
      <c r="AH427" s="206"/>
    </row>
    <row r="428" spans="2:34" s="36" customFormat="1" ht="15">
      <c r="B428" s="141" t="str">
        <f>VLOOKUP(C428,Companies[],3,FALSE)</f>
        <v>0056.14.260</v>
      </c>
      <c r="C428" s="206" t="s">
        <v>410</v>
      </c>
      <c r="D428" s="206" t="s">
        <v>905</v>
      </c>
      <c r="E428" s="206" t="s">
        <v>750</v>
      </c>
      <c r="F428" s="206" t="s">
        <v>61</v>
      </c>
      <c r="G428" s="206" t="s">
        <v>61</v>
      </c>
      <c r="H428" s="206" t="s">
        <v>1006</v>
      </c>
      <c r="I428" s="206" t="s">
        <v>97</v>
      </c>
      <c r="J428" s="217">
        <v>2030</v>
      </c>
      <c r="K428" s="206"/>
      <c r="L428" s="206"/>
      <c r="M428" s="206"/>
      <c r="N428" s="206"/>
      <c r="O428" s="206"/>
      <c r="P428" s="206"/>
      <c r="Q428" s="206"/>
      <c r="R428" s="206"/>
      <c r="S428" s="206"/>
      <c r="T428" s="206"/>
      <c r="U428" s="206"/>
      <c r="V428" s="206"/>
      <c r="W428" s="206"/>
      <c r="X428" s="206"/>
      <c r="Y428" s="206"/>
      <c r="Z428" s="206"/>
      <c r="AA428" s="206"/>
      <c r="AB428" s="206"/>
      <c r="AC428" s="206"/>
      <c r="AD428" s="206"/>
      <c r="AE428" s="206"/>
      <c r="AF428" s="206"/>
      <c r="AG428" s="206"/>
      <c r="AH428" s="206"/>
    </row>
    <row r="429" spans="2:34" s="36" customFormat="1" ht="15">
      <c r="B429" s="141" t="str">
        <f>VLOOKUP(C429,Companies[],3,FALSE)</f>
        <v>0056.14.260</v>
      </c>
      <c r="C429" s="206" t="s">
        <v>410</v>
      </c>
      <c r="D429" s="206" t="s">
        <v>905</v>
      </c>
      <c r="E429" s="206" t="s">
        <v>750</v>
      </c>
      <c r="F429" s="206" t="s">
        <v>61</v>
      </c>
      <c r="G429" s="206" t="s">
        <v>61</v>
      </c>
      <c r="H429" s="206" t="s">
        <v>1007</v>
      </c>
      <c r="I429" s="206" t="s">
        <v>97</v>
      </c>
      <c r="J429" s="217">
        <v>2030</v>
      </c>
      <c r="K429" s="206"/>
      <c r="L429" s="206"/>
      <c r="M429" s="206"/>
      <c r="N429" s="206"/>
      <c r="O429" s="206"/>
      <c r="P429" s="206"/>
      <c r="Q429" s="206"/>
      <c r="R429" s="206"/>
      <c r="S429" s="206"/>
      <c r="T429" s="206"/>
      <c r="U429" s="206"/>
      <c r="V429" s="206"/>
      <c r="W429" s="206"/>
      <c r="X429" s="206"/>
      <c r="Y429" s="206"/>
      <c r="Z429" s="206"/>
      <c r="AA429" s="206"/>
      <c r="AB429" s="206"/>
      <c r="AC429" s="206"/>
      <c r="AD429" s="206"/>
      <c r="AE429" s="206"/>
      <c r="AF429" s="206"/>
      <c r="AG429" s="206"/>
      <c r="AH429" s="206"/>
    </row>
    <row r="430" spans="2:34" s="36" customFormat="1" ht="15">
      <c r="B430" s="141" t="str">
        <f>VLOOKUP(C430,Companies[],3,FALSE)</f>
        <v>0056.14.260</v>
      </c>
      <c r="C430" s="206" t="s">
        <v>410</v>
      </c>
      <c r="D430" s="206" t="s">
        <v>905</v>
      </c>
      <c r="E430" s="206" t="s">
        <v>750</v>
      </c>
      <c r="F430" s="206" t="s">
        <v>61</v>
      </c>
      <c r="G430" s="206" t="s">
        <v>61</v>
      </c>
      <c r="H430" s="206" t="s">
        <v>1008</v>
      </c>
      <c r="I430" s="206" t="s">
        <v>97</v>
      </c>
      <c r="J430" s="217">
        <v>2030</v>
      </c>
      <c r="K430" s="206"/>
      <c r="L430" s="206"/>
      <c r="M430" s="206"/>
      <c r="N430" s="206"/>
      <c r="O430" s="206"/>
      <c r="P430" s="206"/>
      <c r="Q430" s="206"/>
      <c r="R430" s="206"/>
      <c r="S430" s="206"/>
      <c r="T430" s="206"/>
      <c r="U430" s="206"/>
      <c r="V430" s="206"/>
      <c r="W430" s="206"/>
      <c r="X430" s="206"/>
      <c r="Y430" s="206"/>
      <c r="Z430" s="206"/>
      <c r="AA430" s="206"/>
      <c r="AB430" s="206"/>
      <c r="AC430" s="206"/>
      <c r="AD430" s="206"/>
      <c r="AE430" s="206"/>
      <c r="AF430" s="206"/>
      <c r="AG430" s="206"/>
      <c r="AH430" s="206"/>
    </row>
    <row r="431" spans="2:34" s="36" customFormat="1" ht="15">
      <c r="B431" s="141" t="str">
        <f>VLOOKUP(C431,Companies[],3,FALSE)</f>
        <v>0056.14.260</v>
      </c>
      <c r="C431" s="206" t="s">
        <v>410</v>
      </c>
      <c r="D431" s="206" t="s">
        <v>905</v>
      </c>
      <c r="E431" s="206" t="s">
        <v>750</v>
      </c>
      <c r="F431" s="206" t="s">
        <v>61</v>
      </c>
      <c r="G431" s="206" t="s">
        <v>61</v>
      </c>
      <c r="H431" s="206" t="s">
        <v>1009</v>
      </c>
      <c r="I431" s="206" t="s">
        <v>97</v>
      </c>
      <c r="J431" s="217">
        <v>5500</v>
      </c>
      <c r="K431" s="206"/>
      <c r="L431" s="206"/>
      <c r="M431" s="206"/>
      <c r="N431" s="206"/>
      <c r="O431" s="206"/>
      <c r="P431" s="206"/>
      <c r="Q431" s="206"/>
      <c r="R431" s="206"/>
      <c r="S431" s="206"/>
      <c r="T431" s="206"/>
      <c r="U431" s="206"/>
      <c r="V431" s="206"/>
      <c r="W431" s="206"/>
      <c r="X431" s="206"/>
      <c r="Y431" s="206"/>
      <c r="Z431" s="206"/>
      <c r="AA431" s="206"/>
      <c r="AB431" s="206"/>
      <c r="AC431" s="206"/>
      <c r="AD431" s="206"/>
      <c r="AE431" s="206"/>
      <c r="AF431" s="206"/>
      <c r="AG431" s="206"/>
      <c r="AH431" s="206"/>
    </row>
    <row r="432" spans="2:34" s="36" customFormat="1" ht="15">
      <c r="B432" s="141" t="str">
        <f>VLOOKUP(C432,Companies[],3,FALSE)</f>
        <v>0056.14.260</v>
      </c>
      <c r="C432" s="206" t="s">
        <v>410</v>
      </c>
      <c r="D432" s="206" t="s">
        <v>905</v>
      </c>
      <c r="E432" s="206" t="s">
        <v>750</v>
      </c>
      <c r="F432" s="206" t="s">
        <v>61</v>
      </c>
      <c r="G432" s="206" t="s">
        <v>61</v>
      </c>
      <c r="H432" s="206" t="s">
        <v>1010</v>
      </c>
      <c r="I432" s="206" t="s">
        <v>97</v>
      </c>
      <c r="J432" s="217">
        <v>2030</v>
      </c>
      <c r="K432" s="206"/>
      <c r="L432" s="206"/>
      <c r="M432" s="206"/>
      <c r="N432" s="206"/>
      <c r="O432" s="206"/>
      <c r="P432" s="206"/>
      <c r="Q432" s="206"/>
      <c r="R432" s="206"/>
      <c r="S432" s="206"/>
      <c r="T432" s="206"/>
      <c r="U432" s="206"/>
      <c r="V432" s="206"/>
      <c r="W432" s="206"/>
      <c r="X432" s="206"/>
      <c r="Y432" s="206"/>
      <c r="Z432" s="206"/>
      <c r="AA432" s="206"/>
      <c r="AB432" s="206"/>
      <c r="AC432" s="206"/>
      <c r="AD432" s="206"/>
      <c r="AE432" s="206"/>
      <c r="AF432" s="206"/>
      <c r="AG432" s="206"/>
      <c r="AH432" s="206"/>
    </row>
    <row r="433" spans="2:34" s="36" customFormat="1" ht="15">
      <c r="B433" s="141" t="str">
        <f>VLOOKUP(C433,Companies[],3,FALSE)</f>
        <v>0056.14.260</v>
      </c>
      <c r="C433" s="206" t="s">
        <v>410</v>
      </c>
      <c r="D433" s="206" t="s">
        <v>905</v>
      </c>
      <c r="E433" s="206" t="s">
        <v>750</v>
      </c>
      <c r="F433" s="206" t="s">
        <v>61</v>
      </c>
      <c r="G433" s="206" t="s">
        <v>61</v>
      </c>
      <c r="H433" s="206" t="s">
        <v>1011</v>
      </c>
      <c r="I433" s="206" t="s">
        <v>97</v>
      </c>
      <c r="J433" s="217">
        <v>2030</v>
      </c>
      <c r="K433" s="206"/>
      <c r="L433" s="206"/>
      <c r="M433" s="206"/>
      <c r="N433" s="206"/>
      <c r="O433" s="206"/>
      <c r="P433" s="206"/>
      <c r="Q433" s="206"/>
      <c r="R433" s="206"/>
      <c r="S433" s="206"/>
      <c r="T433" s="206"/>
      <c r="U433" s="206"/>
      <c r="V433" s="206"/>
      <c r="W433" s="206"/>
      <c r="X433" s="206"/>
      <c r="Y433" s="206"/>
      <c r="Z433" s="206"/>
      <c r="AA433" s="206"/>
      <c r="AB433" s="206"/>
      <c r="AC433" s="206"/>
      <c r="AD433" s="206"/>
      <c r="AE433" s="206"/>
      <c r="AF433" s="206"/>
      <c r="AG433" s="206"/>
      <c r="AH433" s="206"/>
    </row>
    <row r="434" spans="2:34" s="36" customFormat="1" ht="15">
      <c r="B434" s="141" t="str">
        <f>VLOOKUP(C434,Companies[],3,FALSE)</f>
        <v>0056.14.260</v>
      </c>
      <c r="C434" s="206" t="s">
        <v>410</v>
      </c>
      <c r="D434" s="206" t="s">
        <v>905</v>
      </c>
      <c r="E434" s="206" t="s">
        <v>750</v>
      </c>
      <c r="F434" s="206" t="s">
        <v>61</v>
      </c>
      <c r="G434" s="206" t="s">
        <v>61</v>
      </c>
      <c r="H434" s="206" t="s">
        <v>1012</v>
      </c>
      <c r="I434" s="206" t="s">
        <v>97</v>
      </c>
      <c r="J434" s="217">
        <v>5500</v>
      </c>
      <c r="K434" s="206"/>
      <c r="L434" s="206"/>
      <c r="M434" s="206"/>
      <c r="N434" s="206"/>
      <c r="O434" s="206"/>
      <c r="P434" s="206"/>
      <c r="Q434" s="206"/>
      <c r="R434" s="206"/>
      <c r="S434" s="206"/>
      <c r="T434" s="206"/>
      <c r="U434" s="206"/>
      <c r="V434" s="206"/>
      <c r="W434" s="206"/>
      <c r="X434" s="206"/>
      <c r="Y434" s="206"/>
      <c r="Z434" s="206"/>
      <c r="AA434" s="206"/>
      <c r="AB434" s="206"/>
      <c r="AC434" s="206"/>
      <c r="AD434" s="206"/>
      <c r="AE434" s="206"/>
      <c r="AF434" s="206"/>
      <c r="AG434" s="206"/>
      <c r="AH434" s="206"/>
    </row>
    <row r="435" spans="2:34" s="36" customFormat="1" ht="15">
      <c r="B435" s="141" t="str">
        <f>VLOOKUP(C435,Companies[],3,FALSE)</f>
        <v>0056.14.260</v>
      </c>
      <c r="C435" s="206" t="s">
        <v>410</v>
      </c>
      <c r="D435" s="206" t="s">
        <v>905</v>
      </c>
      <c r="E435" s="206" t="s">
        <v>750</v>
      </c>
      <c r="F435" s="206" t="s">
        <v>61</v>
      </c>
      <c r="G435" s="206" t="s">
        <v>61</v>
      </c>
      <c r="H435" s="206" t="s">
        <v>1013</v>
      </c>
      <c r="I435" s="206" t="s">
        <v>97</v>
      </c>
      <c r="J435" s="217">
        <v>2030</v>
      </c>
      <c r="K435" s="206"/>
      <c r="L435" s="206"/>
      <c r="M435" s="206"/>
      <c r="N435" s="206"/>
      <c r="O435" s="206"/>
      <c r="P435" s="206"/>
      <c r="Q435" s="206"/>
      <c r="R435" s="206"/>
      <c r="S435" s="206"/>
      <c r="T435" s="206"/>
      <c r="U435" s="206"/>
      <c r="V435" s="206"/>
      <c r="W435" s="206"/>
      <c r="X435" s="206"/>
      <c r="Y435" s="206"/>
      <c r="Z435" s="206"/>
      <c r="AA435" s="206"/>
      <c r="AB435" s="206"/>
      <c r="AC435" s="206"/>
      <c r="AD435" s="206"/>
      <c r="AE435" s="206"/>
      <c r="AF435" s="206"/>
      <c r="AG435" s="206"/>
      <c r="AH435" s="206"/>
    </row>
    <row r="436" spans="2:34" s="36" customFormat="1" ht="15">
      <c r="B436" s="141" t="str">
        <f>VLOOKUP(C436,Companies[],3,FALSE)</f>
        <v>0056.14.260</v>
      </c>
      <c r="C436" s="206" t="s">
        <v>410</v>
      </c>
      <c r="D436" s="206" t="s">
        <v>905</v>
      </c>
      <c r="E436" s="206" t="s">
        <v>750</v>
      </c>
      <c r="F436" s="206" t="s">
        <v>61</v>
      </c>
      <c r="G436" s="206" t="s">
        <v>61</v>
      </c>
      <c r="H436" s="206" t="s">
        <v>569</v>
      </c>
      <c r="I436" s="206" t="s">
        <v>97</v>
      </c>
      <c r="J436" s="217">
        <v>5500</v>
      </c>
      <c r="K436" s="206"/>
      <c r="L436" s="206"/>
      <c r="M436" s="206"/>
      <c r="N436" s="206"/>
      <c r="O436" s="206"/>
      <c r="P436" s="206"/>
      <c r="Q436" s="206"/>
      <c r="R436" s="206"/>
      <c r="S436" s="206"/>
      <c r="T436" s="206"/>
      <c r="U436" s="206"/>
      <c r="V436" s="206"/>
      <c r="W436" s="206"/>
      <c r="X436" s="206"/>
      <c r="Y436" s="206"/>
      <c r="Z436" s="206"/>
      <c r="AA436" s="206"/>
      <c r="AB436" s="206"/>
      <c r="AC436" s="206"/>
      <c r="AD436" s="206"/>
      <c r="AE436" s="206"/>
      <c r="AF436" s="206"/>
      <c r="AG436" s="206"/>
      <c r="AH436" s="206"/>
    </row>
    <row r="437" spans="2:34" s="36" customFormat="1" ht="15">
      <c r="B437" s="141" t="str">
        <f>VLOOKUP(C437,Companies[],3,FALSE)</f>
        <v>0056.14.260</v>
      </c>
      <c r="C437" s="206" t="s">
        <v>410</v>
      </c>
      <c r="D437" s="206" t="s">
        <v>905</v>
      </c>
      <c r="E437" s="206" t="s">
        <v>750</v>
      </c>
      <c r="F437" s="206" t="s">
        <v>61</v>
      </c>
      <c r="G437" s="206" t="s">
        <v>61</v>
      </c>
      <c r="H437" s="206" t="s">
        <v>1010</v>
      </c>
      <c r="I437" s="206" t="s">
        <v>97</v>
      </c>
      <c r="J437" s="217">
        <v>5000</v>
      </c>
      <c r="K437" s="206"/>
      <c r="L437" s="206"/>
      <c r="M437" s="206"/>
      <c r="N437" s="206"/>
      <c r="O437" s="206"/>
      <c r="P437" s="206"/>
      <c r="Q437" s="206"/>
      <c r="R437" s="206"/>
      <c r="S437" s="206"/>
      <c r="T437" s="206"/>
      <c r="U437" s="206"/>
      <c r="V437" s="206"/>
      <c r="W437" s="206"/>
      <c r="X437" s="206"/>
      <c r="Y437" s="206"/>
      <c r="Z437" s="206"/>
      <c r="AA437" s="206"/>
      <c r="AB437" s="206"/>
      <c r="AC437" s="206"/>
      <c r="AD437" s="206"/>
      <c r="AE437" s="206"/>
      <c r="AF437" s="206"/>
      <c r="AG437" s="206"/>
      <c r="AH437" s="206"/>
    </row>
    <row r="438" spans="2:34" s="36" customFormat="1" ht="15">
      <c r="B438" s="141" t="str">
        <f>VLOOKUP(C438,Companies[],3,FALSE)</f>
        <v>0056.14.260</v>
      </c>
      <c r="C438" s="206" t="s">
        <v>410</v>
      </c>
      <c r="D438" s="206" t="s">
        <v>905</v>
      </c>
      <c r="E438" s="206" t="s">
        <v>750</v>
      </c>
      <c r="F438" s="206" t="s">
        <v>61</v>
      </c>
      <c r="G438" s="206" t="s">
        <v>61</v>
      </c>
      <c r="H438" s="206" t="s">
        <v>1014</v>
      </c>
      <c r="I438" s="206" t="s">
        <v>97</v>
      </c>
      <c r="J438" s="217">
        <v>5500</v>
      </c>
      <c r="K438" s="206"/>
      <c r="L438" s="206"/>
      <c r="M438" s="206"/>
      <c r="N438" s="206"/>
      <c r="O438" s="206"/>
      <c r="P438" s="206"/>
      <c r="Q438" s="206"/>
      <c r="R438" s="206"/>
      <c r="S438" s="206"/>
      <c r="T438" s="206"/>
      <c r="U438" s="206"/>
      <c r="V438" s="206"/>
      <c r="W438" s="206"/>
      <c r="X438" s="206"/>
      <c r="Y438" s="206"/>
      <c r="Z438" s="206"/>
      <c r="AA438" s="206"/>
      <c r="AB438" s="206"/>
      <c r="AC438" s="206"/>
      <c r="AD438" s="206"/>
      <c r="AE438" s="206"/>
      <c r="AF438" s="206"/>
      <c r="AG438" s="206"/>
      <c r="AH438" s="206"/>
    </row>
    <row r="439" spans="2:34" s="36" customFormat="1" ht="15">
      <c r="B439" s="141" t="str">
        <f>VLOOKUP(C439,Companies[],3,FALSE)</f>
        <v>0056.14.260</v>
      </c>
      <c r="C439" s="206" t="s">
        <v>410</v>
      </c>
      <c r="D439" s="206" t="s">
        <v>905</v>
      </c>
      <c r="E439" s="206" t="s">
        <v>750</v>
      </c>
      <c r="F439" s="206" t="s">
        <v>61</v>
      </c>
      <c r="G439" s="206" t="s">
        <v>61</v>
      </c>
      <c r="H439" s="206" t="s">
        <v>569</v>
      </c>
      <c r="I439" s="206" t="s">
        <v>97</v>
      </c>
      <c r="J439" s="217">
        <v>5500</v>
      </c>
      <c r="K439" s="206"/>
      <c r="L439" s="206"/>
      <c r="M439" s="206"/>
      <c r="N439" s="206"/>
      <c r="O439" s="206"/>
      <c r="P439" s="206"/>
      <c r="Q439" s="206"/>
      <c r="R439" s="206"/>
      <c r="S439" s="206"/>
      <c r="T439" s="206"/>
      <c r="U439" s="206"/>
      <c r="V439" s="206"/>
      <c r="W439" s="206"/>
      <c r="X439" s="206"/>
      <c r="Y439" s="206"/>
      <c r="Z439" s="206"/>
      <c r="AA439" s="206"/>
      <c r="AB439" s="206"/>
      <c r="AC439" s="206"/>
      <c r="AD439" s="206"/>
      <c r="AE439" s="206"/>
      <c r="AF439" s="206"/>
      <c r="AG439" s="206"/>
      <c r="AH439" s="206"/>
    </row>
    <row r="440" spans="2:34" s="36" customFormat="1" ht="15">
      <c r="B440" s="141" t="str">
        <f>VLOOKUP(C440,Companies[],3,FALSE)</f>
        <v>0056.14.260</v>
      </c>
      <c r="C440" s="206" t="s">
        <v>410</v>
      </c>
      <c r="D440" s="206" t="s">
        <v>905</v>
      </c>
      <c r="E440" s="206" t="s">
        <v>750</v>
      </c>
      <c r="F440" s="206" t="s">
        <v>61</v>
      </c>
      <c r="G440" s="206" t="s">
        <v>61</v>
      </c>
      <c r="H440" s="206" t="s">
        <v>1014</v>
      </c>
      <c r="I440" s="206" t="s">
        <v>97</v>
      </c>
      <c r="J440" s="217">
        <v>2030</v>
      </c>
      <c r="K440" s="206"/>
      <c r="L440" s="206"/>
      <c r="M440" s="206"/>
      <c r="N440" s="206"/>
      <c r="O440" s="206"/>
      <c r="P440" s="206"/>
      <c r="Q440" s="206"/>
      <c r="R440" s="206"/>
      <c r="S440" s="206"/>
      <c r="T440" s="206"/>
      <c r="U440" s="206"/>
      <c r="V440" s="206"/>
      <c r="W440" s="206"/>
      <c r="X440" s="206"/>
      <c r="Y440" s="206"/>
      <c r="Z440" s="206"/>
      <c r="AA440" s="206"/>
      <c r="AB440" s="206"/>
      <c r="AC440" s="206"/>
      <c r="AD440" s="206"/>
      <c r="AE440" s="206"/>
      <c r="AF440" s="206"/>
      <c r="AG440" s="206"/>
      <c r="AH440" s="206"/>
    </row>
    <row r="441" spans="2:34" s="36" customFormat="1" ht="15">
      <c r="B441" s="141" t="str">
        <f>VLOOKUP(C441,Companies[],3,FALSE)</f>
        <v>0056.14.260</v>
      </c>
      <c r="C441" s="206" t="s">
        <v>410</v>
      </c>
      <c r="D441" s="206" t="s">
        <v>905</v>
      </c>
      <c r="E441" s="206" t="s">
        <v>750</v>
      </c>
      <c r="F441" s="206" t="s">
        <v>61</v>
      </c>
      <c r="G441" s="206" t="s">
        <v>61</v>
      </c>
      <c r="H441" s="206" t="s">
        <v>1015</v>
      </c>
      <c r="I441" s="206" t="s">
        <v>97</v>
      </c>
      <c r="J441" s="217">
        <v>2030</v>
      </c>
      <c r="K441" s="206"/>
      <c r="L441" s="206"/>
      <c r="M441" s="206"/>
      <c r="N441" s="206"/>
      <c r="O441" s="206"/>
      <c r="P441" s="206"/>
      <c r="Q441" s="206"/>
      <c r="R441" s="206"/>
      <c r="S441" s="206"/>
      <c r="T441" s="206"/>
      <c r="U441" s="206"/>
      <c r="V441" s="206"/>
      <c r="W441" s="206"/>
      <c r="X441" s="206"/>
      <c r="Y441" s="206"/>
      <c r="Z441" s="206"/>
      <c r="AA441" s="206"/>
      <c r="AB441" s="206"/>
      <c r="AC441" s="206"/>
      <c r="AD441" s="206"/>
      <c r="AE441" s="206"/>
      <c r="AF441" s="206"/>
      <c r="AG441" s="206"/>
      <c r="AH441" s="206"/>
    </row>
    <row r="442" spans="2:34" s="36" customFormat="1" ht="15">
      <c r="B442" s="141" t="str">
        <f>VLOOKUP(C446,Companies[],3,FALSE)</f>
        <v>814632701 + 855336717</v>
      </c>
      <c r="C442" s="206" t="s">
        <v>410</v>
      </c>
      <c r="D442" s="206" t="s">
        <v>905</v>
      </c>
      <c r="E442" s="206" t="s">
        <v>750</v>
      </c>
      <c r="F442" s="206" t="s">
        <v>61</v>
      </c>
      <c r="G442" s="206" t="s">
        <v>61</v>
      </c>
      <c r="H442" s="206" t="s">
        <v>1015</v>
      </c>
      <c r="I442" s="206" t="s">
        <v>97</v>
      </c>
      <c r="J442" s="217">
        <v>2030</v>
      </c>
      <c r="K442" s="206"/>
      <c r="L442" s="206"/>
      <c r="M442" s="206"/>
      <c r="N442" s="206"/>
      <c r="O442" s="206"/>
      <c r="P442" s="206"/>
      <c r="Q442" s="206"/>
      <c r="R442" s="206"/>
      <c r="S442" s="206"/>
      <c r="T442" s="206"/>
      <c r="U442" s="206"/>
      <c r="V442" s="206"/>
      <c r="W442" s="206"/>
      <c r="X442" s="206"/>
      <c r="Y442" s="206"/>
      <c r="Z442" s="206"/>
      <c r="AA442" s="206"/>
      <c r="AB442" s="206"/>
      <c r="AC442" s="206"/>
      <c r="AD442" s="206"/>
      <c r="AE442" s="206"/>
      <c r="AF442" s="206"/>
      <c r="AG442" s="206"/>
      <c r="AH442" s="206"/>
    </row>
    <row r="443" spans="2:34" s="36" customFormat="1" ht="15">
      <c r="B443" s="141" t="str">
        <f>VLOOKUP(C443,Companies[],3,FALSE)</f>
        <v>814632701 + 855336717</v>
      </c>
      <c r="C443" s="206" t="s">
        <v>370</v>
      </c>
      <c r="D443" s="206" t="s">
        <v>905</v>
      </c>
      <c r="E443" s="206" t="s">
        <v>750</v>
      </c>
      <c r="F443" s="206" t="s">
        <v>61</v>
      </c>
      <c r="G443" s="206" t="s">
        <v>61</v>
      </c>
      <c r="H443" s="206" t="s">
        <v>1016</v>
      </c>
      <c r="I443" s="206" t="s">
        <v>97</v>
      </c>
      <c r="J443" s="217">
        <v>8587</v>
      </c>
      <c r="K443" s="206"/>
      <c r="L443" s="206"/>
      <c r="M443" s="206"/>
      <c r="N443" s="206"/>
      <c r="O443" s="206"/>
      <c r="P443" s="206"/>
      <c r="Q443" s="206"/>
      <c r="R443" s="206"/>
      <c r="S443" s="206"/>
      <c r="T443" s="206"/>
      <c r="U443" s="206"/>
      <c r="V443" s="206"/>
      <c r="W443" s="206"/>
      <c r="X443" s="206"/>
      <c r="Y443" s="206"/>
      <c r="Z443" s="206"/>
      <c r="AA443" s="206"/>
      <c r="AB443" s="206"/>
      <c r="AC443" s="206"/>
      <c r="AD443" s="206"/>
      <c r="AE443" s="206"/>
      <c r="AF443" s="206"/>
      <c r="AG443" s="206"/>
      <c r="AH443" s="206"/>
    </row>
    <row r="444" spans="2:34" s="36" customFormat="1" ht="15">
      <c r="B444" s="141" t="str">
        <f>VLOOKUP(C444,Companies[],3,FALSE)</f>
        <v>814632701 + 855336717</v>
      </c>
      <c r="C444" s="206" t="s">
        <v>370</v>
      </c>
      <c r="D444" s="206" t="s">
        <v>905</v>
      </c>
      <c r="E444" s="206" t="s">
        <v>750</v>
      </c>
      <c r="F444" s="206" t="s">
        <v>61</v>
      </c>
      <c r="G444" s="206" t="s">
        <v>61</v>
      </c>
      <c r="H444" s="206" t="s">
        <v>1017</v>
      </c>
      <c r="I444" s="206" t="s">
        <v>97</v>
      </c>
      <c r="J444" s="217">
        <v>8020</v>
      </c>
      <c r="K444" s="206"/>
      <c r="L444" s="206"/>
      <c r="M444" s="206"/>
      <c r="N444" s="206"/>
      <c r="O444" s="206"/>
      <c r="P444" s="206"/>
      <c r="Q444" s="206"/>
      <c r="R444" s="206"/>
      <c r="S444" s="206"/>
      <c r="T444" s="206"/>
      <c r="U444" s="206"/>
      <c r="V444" s="206"/>
      <c r="W444" s="206"/>
      <c r="X444" s="206"/>
      <c r="Y444" s="206"/>
      <c r="Z444" s="206"/>
      <c r="AA444" s="206"/>
      <c r="AB444" s="206"/>
      <c r="AC444" s="206"/>
      <c r="AD444" s="206"/>
      <c r="AE444" s="206"/>
      <c r="AF444" s="206"/>
      <c r="AG444" s="206"/>
      <c r="AH444" s="206"/>
    </row>
    <row r="445" spans="2:34" s="36" customFormat="1" ht="15">
      <c r="B445" s="141" t="str">
        <f>VLOOKUP(C445,Companies[],3,FALSE)</f>
        <v>814632701 + 855336717</v>
      </c>
      <c r="C445" s="206" t="s">
        <v>370</v>
      </c>
      <c r="D445" s="206" t="s">
        <v>905</v>
      </c>
      <c r="E445" s="206" t="s">
        <v>750</v>
      </c>
      <c r="F445" s="206" t="s">
        <v>61</v>
      </c>
      <c r="G445" s="206" t="s">
        <v>61</v>
      </c>
      <c r="H445" s="206" t="s">
        <v>1018</v>
      </c>
      <c r="I445" s="206" t="s">
        <v>97</v>
      </c>
      <c r="J445" s="217">
        <v>5500</v>
      </c>
      <c r="K445" s="206"/>
      <c r="L445" s="206"/>
      <c r="M445" s="206"/>
      <c r="N445" s="206"/>
      <c r="O445" s="206"/>
      <c r="P445" s="206"/>
      <c r="Q445" s="206"/>
      <c r="R445" s="206"/>
      <c r="S445" s="206"/>
      <c r="T445" s="206"/>
      <c r="U445" s="206"/>
      <c r="V445" s="206"/>
      <c r="W445" s="206"/>
      <c r="X445" s="206"/>
      <c r="Y445" s="206"/>
      <c r="Z445" s="206"/>
      <c r="AA445" s="206"/>
      <c r="AB445" s="206"/>
      <c r="AC445" s="206"/>
      <c r="AD445" s="206"/>
      <c r="AE445" s="206"/>
      <c r="AF445" s="206"/>
      <c r="AG445" s="206"/>
      <c r="AH445" s="206"/>
    </row>
    <row r="446" spans="2:34" s="36" customFormat="1" ht="15">
      <c r="B446" s="141" t="str">
        <f>VLOOKUP(C447,Companies[],3,FALSE)</f>
        <v>814632701 + 855336717</v>
      </c>
      <c r="C446" s="206" t="s">
        <v>370</v>
      </c>
      <c r="D446" s="206" t="s">
        <v>905</v>
      </c>
      <c r="E446" s="206" t="s">
        <v>750</v>
      </c>
      <c r="F446" s="206" t="s">
        <v>61</v>
      </c>
      <c r="G446" s="206" t="s">
        <v>61</v>
      </c>
      <c r="H446" s="206" t="s">
        <v>1019</v>
      </c>
      <c r="I446" s="206" t="s">
        <v>97</v>
      </c>
      <c r="J446" s="217">
        <v>5500</v>
      </c>
      <c r="K446" s="206"/>
      <c r="L446" s="206"/>
      <c r="M446" s="206"/>
      <c r="N446" s="206"/>
      <c r="O446" s="206"/>
      <c r="P446" s="206"/>
      <c r="Q446" s="206"/>
      <c r="R446" s="206"/>
      <c r="S446" s="206"/>
      <c r="T446" s="206"/>
      <c r="U446" s="206"/>
      <c r="V446" s="206"/>
      <c r="W446" s="206"/>
      <c r="X446" s="206"/>
      <c r="Y446" s="206"/>
      <c r="Z446" s="206"/>
      <c r="AA446" s="206"/>
      <c r="AB446" s="206"/>
      <c r="AC446" s="206"/>
      <c r="AD446" s="206"/>
      <c r="AE446" s="206"/>
      <c r="AF446" s="206"/>
      <c r="AG446" s="206"/>
      <c r="AH446" s="206"/>
    </row>
    <row r="447" spans="2:34" s="36" customFormat="1" ht="15">
      <c r="B447" s="141" t="e">
        <f>VLOOKUP(#REF!,Companies[],3,FALSE)</f>
        <v>#REF!</v>
      </c>
      <c r="C447" s="206" t="s">
        <v>370</v>
      </c>
      <c r="D447" s="206" t="s">
        <v>905</v>
      </c>
      <c r="E447" s="206" t="s">
        <v>750</v>
      </c>
      <c r="F447" s="206" t="s">
        <v>61</v>
      </c>
      <c r="G447" s="206" t="s">
        <v>61</v>
      </c>
      <c r="H447" s="206" t="s">
        <v>1020</v>
      </c>
      <c r="I447" s="206" t="s">
        <v>97</v>
      </c>
      <c r="J447" s="217">
        <v>5500</v>
      </c>
      <c r="K447" s="206"/>
      <c r="L447" s="206"/>
      <c r="M447" s="206"/>
      <c r="N447" s="206"/>
      <c r="O447" s="206"/>
      <c r="P447" s="206"/>
      <c r="Q447" s="206"/>
      <c r="R447" s="206"/>
      <c r="S447" s="206"/>
      <c r="T447" s="206"/>
      <c r="U447" s="206"/>
      <c r="V447" s="206"/>
      <c r="W447" s="206"/>
      <c r="X447" s="206"/>
      <c r="Y447" s="206"/>
      <c r="Z447" s="206"/>
      <c r="AA447" s="206"/>
      <c r="AB447" s="206"/>
      <c r="AC447" s="206"/>
      <c r="AD447" s="206"/>
      <c r="AE447" s="206"/>
      <c r="AF447" s="206"/>
      <c r="AG447" s="206"/>
      <c r="AH447" s="206"/>
    </row>
    <row r="448" spans="2:34" s="36" customFormat="1" ht="15">
      <c r="B448" s="141" t="str">
        <f>VLOOKUP(C448,Companies[],3,FALSE)</f>
        <v>0056.58.214 Dana Petroleum Netherlands B.V
8225.53.223 Data Petroleum(Holdings) B.V</v>
      </c>
      <c r="C448" s="206" t="s">
        <v>347</v>
      </c>
      <c r="D448" s="206" t="s">
        <v>329</v>
      </c>
      <c r="E448" s="206" t="s">
        <v>737</v>
      </c>
      <c r="F448" s="206" t="s">
        <v>91</v>
      </c>
      <c r="G448" s="206" t="s">
        <v>91</v>
      </c>
      <c r="H448" s="206"/>
      <c r="I448" s="206" t="s">
        <v>97</v>
      </c>
      <c r="J448" s="217">
        <v>-2782141</v>
      </c>
      <c r="K448" s="206"/>
      <c r="L448" s="206"/>
      <c r="M448" s="206"/>
      <c r="N448" s="206"/>
      <c r="O448" s="206"/>
      <c r="P448" s="206"/>
      <c r="Q448" s="206"/>
      <c r="R448" s="206"/>
      <c r="S448" s="206"/>
      <c r="T448" s="206"/>
      <c r="U448" s="206"/>
      <c r="V448" s="206"/>
      <c r="W448" s="206"/>
      <c r="X448" s="206"/>
      <c r="Y448" s="206"/>
      <c r="Z448" s="206"/>
      <c r="AA448" s="206"/>
      <c r="AB448" s="206"/>
      <c r="AC448" s="206"/>
      <c r="AD448" s="206"/>
      <c r="AE448" s="206"/>
      <c r="AF448" s="206"/>
      <c r="AG448" s="206"/>
      <c r="AH448" s="206"/>
    </row>
    <row r="449" spans="2:34" s="36" customFormat="1" ht="15">
      <c r="B449" s="141" t="str">
        <f>VLOOKUP(C449,Companies[],3,FALSE)</f>
        <v>17.26.614</v>
      </c>
      <c r="C449" s="206" t="s">
        <v>354</v>
      </c>
      <c r="D449" s="206" t="s">
        <v>329</v>
      </c>
      <c r="E449" s="206" t="s">
        <v>737</v>
      </c>
      <c r="F449" s="206" t="s">
        <v>91</v>
      </c>
      <c r="G449" s="206" t="s">
        <v>91</v>
      </c>
      <c r="H449" s="206"/>
      <c r="I449" s="206" t="s">
        <v>97</v>
      </c>
      <c r="J449" s="217">
        <v>1699941893.97</v>
      </c>
      <c r="K449" s="206"/>
      <c r="L449" s="206"/>
      <c r="M449" s="206"/>
      <c r="N449" s="206"/>
      <c r="O449" s="206"/>
      <c r="P449" s="206"/>
      <c r="Q449" s="206"/>
      <c r="R449" s="206"/>
      <c r="S449" s="206"/>
      <c r="T449" s="206"/>
      <c r="U449" s="206"/>
      <c r="V449" s="206"/>
      <c r="W449" s="206"/>
      <c r="X449" s="206"/>
      <c r="Y449" s="206"/>
      <c r="Z449" s="206"/>
      <c r="AA449" s="206"/>
      <c r="AB449" s="206"/>
      <c r="AC449" s="206"/>
      <c r="AD449" s="206"/>
      <c r="AE449" s="206"/>
      <c r="AF449" s="206"/>
      <c r="AG449" s="206"/>
      <c r="AH449" s="206"/>
    </row>
    <row r="450" spans="2:34" s="36" customFormat="1" ht="15">
      <c r="B450" s="141" t="str">
        <f>VLOOKUP(C450,Companies[],3,FALSE)</f>
        <v>8149.70.175</v>
      </c>
      <c r="C450" s="206" t="s">
        <v>358</v>
      </c>
      <c r="D450" s="206" t="s">
        <v>329</v>
      </c>
      <c r="E450" s="206" t="s">
        <v>737</v>
      </c>
      <c r="F450" s="206" t="s">
        <v>91</v>
      </c>
      <c r="G450" s="206" t="s">
        <v>91</v>
      </c>
      <c r="H450" s="206"/>
      <c r="I450" s="206" t="s">
        <v>97</v>
      </c>
      <c r="J450" s="217">
        <v>0</v>
      </c>
      <c r="K450" s="206"/>
      <c r="L450" s="206"/>
      <c r="M450" s="206"/>
      <c r="N450" s="206"/>
      <c r="O450" s="206"/>
      <c r="P450" s="206"/>
      <c r="Q450" s="206"/>
      <c r="R450" s="206"/>
      <c r="S450" s="206"/>
      <c r="T450" s="206"/>
      <c r="U450" s="206"/>
      <c r="V450" s="206"/>
      <c r="W450" s="206"/>
      <c r="X450" s="206"/>
      <c r="Y450" s="206"/>
      <c r="Z450" s="206"/>
      <c r="AA450" s="206"/>
      <c r="AB450" s="206"/>
      <c r="AC450" s="206"/>
      <c r="AD450" s="206"/>
      <c r="AE450" s="206"/>
      <c r="AF450" s="206"/>
      <c r="AG450" s="206"/>
      <c r="AH450" s="206"/>
    </row>
    <row r="451" spans="2:34" s="36" customFormat="1" ht="15">
      <c r="B451" s="141" t="str">
        <f>VLOOKUP(C451,Companies[],3,FALSE)</f>
        <v>8236.70.624</v>
      </c>
      <c r="C451" s="206" t="s">
        <v>365</v>
      </c>
      <c r="D451" s="206" t="s">
        <v>329</v>
      </c>
      <c r="E451" s="206" t="s">
        <v>737</v>
      </c>
      <c r="F451" s="206" t="s">
        <v>91</v>
      </c>
      <c r="G451" s="206" t="s">
        <v>91</v>
      </c>
      <c r="H451" s="206"/>
      <c r="I451" s="206" t="s">
        <v>97</v>
      </c>
      <c r="J451" s="217">
        <v>0</v>
      </c>
      <c r="K451" s="206"/>
      <c r="L451" s="206"/>
      <c r="M451" s="206"/>
      <c r="N451" s="206"/>
      <c r="O451" s="206"/>
      <c r="P451" s="206"/>
      <c r="Q451" s="206"/>
      <c r="R451" s="206"/>
      <c r="S451" s="206"/>
      <c r="T451" s="206"/>
      <c r="U451" s="206"/>
      <c r="V451" s="206"/>
      <c r="W451" s="206"/>
      <c r="X451" s="206"/>
      <c r="Y451" s="206"/>
      <c r="Z451" s="206"/>
      <c r="AA451" s="206"/>
      <c r="AB451" s="206"/>
      <c r="AC451" s="206"/>
      <c r="AD451" s="206"/>
      <c r="AE451" s="206"/>
      <c r="AF451" s="206"/>
      <c r="AG451" s="206"/>
      <c r="AH451" s="206"/>
    </row>
    <row r="452" spans="2:34" s="36" customFormat="1" ht="15">
      <c r="B452" s="141">
        <f>VLOOKUP(C452,Companies[],3,FALSE)</f>
        <v>63699788</v>
      </c>
      <c r="C452" s="206" t="s">
        <v>368</v>
      </c>
      <c r="D452" s="206" t="s">
        <v>329</v>
      </c>
      <c r="E452" s="206" t="s">
        <v>737</v>
      </c>
      <c r="F452" s="206" t="s">
        <v>91</v>
      </c>
      <c r="G452" s="206" t="s">
        <v>91</v>
      </c>
      <c r="H452" s="206"/>
      <c r="I452" s="206" t="s">
        <v>97</v>
      </c>
      <c r="J452" s="217">
        <v>0</v>
      </c>
      <c r="K452" s="206"/>
      <c r="L452" s="206"/>
      <c r="M452" s="206"/>
      <c r="N452" s="206"/>
      <c r="O452" s="206"/>
      <c r="P452" s="206"/>
      <c r="Q452" s="206"/>
      <c r="R452" s="206"/>
      <c r="S452" s="206"/>
      <c r="T452" s="206"/>
      <c r="U452" s="206"/>
      <c r="V452" s="206"/>
      <c r="W452" s="206"/>
      <c r="X452" s="206"/>
      <c r="Y452" s="206"/>
      <c r="Z452" s="206"/>
      <c r="AA452" s="206"/>
      <c r="AB452" s="206"/>
      <c r="AC452" s="206"/>
      <c r="AD452" s="206"/>
      <c r="AE452" s="206"/>
      <c r="AF452" s="206"/>
      <c r="AG452" s="206"/>
      <c r="AH452" s="206"/>
    </row>
    <row r="453" spans="2:34" s="36" customFormat="1" ht="15">
      <c r="B453" s="141" t="str">
        <f>VLOOKUP(C453,Companies[],3,FALSE)</f>
        <v>0030.14.861</v>
      </c>
      <c r="C453" s="206" t="s">
        <v>373</v>
      </c>
      <c r="D453" s="206" t="s">
        <v>329</v>
      </c>
      <c r="E453" s="206" t="s">
        <v>737</v>
      </c>
      <c r="F453" s="206" t="s">
        <v>91</v>
      </c>
      <c r="G453" s="206" t="s">
        <v>91</v>
      </c>
      <c r="H453" s="206"/>
      <c r="I453" s="206" t="s">
        <v>97</v>
      </c>
      <c r="J453" s="217">
        <v>1471321515</v>
      </c>
      <c r="K453" s="206"/>
      <c r="L453" s="206"/>
      <c r="M453" s="206"/>
      <c r="N453" s="206"/>
      <c r="O453" s="206"/>
      <c r="P453" s="206"/>
      <c r="Q453" s="206"/>
      <c r="R453" s="206"/>
      <c r="S453" s="206"/>
      <c r="T453" s="206"/>
      <c r="U453" s="206"/>
      <c r="V453" s="206"/>
      <c r="W453" s="206"/>
      <c r="X453" s="206"/>
      <c r="Y453" s="206"/>
      <c r="Z453" s="206"/>
      <c r="AA453" s="206"/>
      <c r="AB453" s="206"/>
      <c r="AC453" s="206"/>
      <c r="AD453" s="206"/>
      <c r="AE453" s="206"/>
      <c r="AF453" s="206"/>
      <c r="AG453" s="206"/>
      <c r="AH453" s="206"/>
    </row>
    <row r="454" spans="2:34" s="36" customFormat="1" ht="15">
      <c r="B454" s="141" t="str">
        <f>VLOOKUP(C454,Companies[],3,FALSE)</f>
        <v>0016.49.103 Neptune Energy Netherlands B.V
8079.42.911 Neptune Energy Participation Netherlands B.V
0046.96.980 Neptune Energy Holding Netherlands B.V
0017.61.493 Production North Sea Netherlands Ltd.</v>
      </c>
      <c r="C454" s="206" t="s">
        <v>379</v>
      </c>
      <c r="D454" s="206" t="s">
        <v>329</v>
      </c>
      <c r="E454" s="206" t="s">
        <v>737</v>
      </c>
      <c r="F454" s="206" t="s">
        <v>91</v>
      </c>
      <c r="G454" s="206" t="s">
        <v>91</v>
      </c>
      <c r="H454" s="206"/>
      <c r="I454" s="206" t="s">
        <v>97</v>
      </c>
      <c r="J454" s="217">
        <v>37536988.000000007</v>
      </c>
      <c r="K454" s="206"/>
      <c r="L454" s="206"/>
      <c r="M454" s="206"/>
      <c r="N454" s="206"/>
      <c r="O454" s="206"/>
      <c r="P454" s="206"/>
      <c r="Q454" s="206"/>
      <c r="R454" s="206"/>
      <c r="S454" s="206"/>
      <c r="T454" s="206"/>
      <c r="U454" s="206"/>
      <c r="V454" s="206"/>
      <c r="W454" s="206"/>
      <c r="X454" s="206"/>
      <c r="Y454" s="206"/>
      <c r="Z454" s="206"/>
      <c r="AA454" s="206"/>
      <c r="AB454" s="206"/>
      <c r="AC454" s="206"/>
      <c r="AD454" s="206"/>
      <c r="AE454" s="206"/>
      <c r="AF454" s="206"/>
      <c r="AG454" s="206"/>
      <c r="AH454" s="206"/>
    </row>
    <row r="455" spans="2:34" s="36" customFormat="1" ht="15">
      <c r="B455" s="141" t="str">
        <f>VLOOKUP(C455,Companies[],3,FALSE)</f>
        <v>8074.34.243 Oranje Nassau Energie Nederland B.V
0088.48.087 Oranje-Nassau Energie B.V
8221.54.651 Oranje-Nassau Energie Resources B.V
8206.91.598 ONH B.V</v>
      </c>
      <c r="C455" s="206" t="s">
        <v>390</v>
      </c>
      <c r="D455" s="206" t="s">
        <v>329</v>
      </c>
      <c r="E455" s="206" t="s">
        <v>737</v>
      </c>
      <c r="F455" s="206" t="s">
        <v>91</v>
      </c>
      <c r="G455" s="206" t="s">
        <v>91</v>
      </c>
      <c r="H455" s="206"/>
      <c r="I455" s="206" t="s">
        <v>97</v>
      </c>
      <c r="J455" s="217">
        <v>3467135</v>
      </c>
      <c r="K455" s="206"/>
      <c r="L455" s="206"/>
      <c r="M455" s="206"/>
      <c r="N455" s="206"/>
      <c r="O455" s="206"/>
      <c r="P455" s="206"/>
      <c r="Q455" s="206"/>
      <c r="R455" s="206"/>
      <c r="S455" s="206"/>
      <c r="T455" s="206"/>
      <c r="U455" s="206"/>
      <c r="V455" s="206"/>
      <c r="W455" s="206"/>
      <c r="X455" s="206"/>
      <c r="Y455" s="206"/>
      <c r="Z455" s="206"/>
      <c r="AA455" s="206"/>
      <c r="AB455" s="206"/>
      <c r="AC455" s="206"/>
      <c r="AD455" s="206"/>
      <c r="AE455" s="206"/>
      <c r="AF455" s="206"/>
      <c r="AG455" s="206"/>
      <c r="AH455" s="206"/>
    </row>
    <row r="456" spans="2:34" s="36" customFormat="1" ht="15">
      <c r="B456" s="141" t="str">
        <f>VLOOKUP(C456,Companies[],3,FALSE)</f>
        <v>0074.09.825 Petrogas E&amp;P Netherlands B.V
8542.76.610 Petrogas International E&amp;P Cooperatief UA</v>
      </c>
      <c r="C456" s="206" t="s">
        <v>393</v>
      </c>
      <c r="D456" s="206" t="s">
        <v>329</v>
      </c>
      <c r="E456" s="206" t="s">
        <v>737</v>
      </c>
      <c r="F456" s="206" t="s">
        <v>91</v>
      </c>
      <c r="G456" s="206" t="s">
        <v>91</v>
      </c>
      <c r="H456" s="206"/>
      <c r="I456" s="206" t="s">
        <v>97</v>
      </c>
      <c r="J456" s="217">
        <v>18887539</v>
      </c>
      <c r="K456" s="206"/>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row>
    <row r="457" spans="2:34" s="36" customFormat="1" ht="15">
      <c r="B457" s="141">
        <f>VLOOKUP(C457,Companies[],3,FALSE)</f>
        <v>30108055</v>
      </c>
      <c r="C457" s="206" t="s">
        <v>396</v>
      </c>
      <c r="D457" s="206" t="s">
        <v>329</v>
      </c>
      <c r="E457" s="206" t="s">
        <v>737</v>
      </c>
      <c r="F457" s="206" t="s">
        <v>91</v>
      </c>
      <c r="G457" s="206" t="s">
        <v>91</v>
      </c>
      <c r="H457" s="206"/>
      <c r="I457" s="206" t="s">
        <v>97</v>
      </c>
      <c r="J457" s="217">
        <v>32169556</v>
      </c>
      <c r="K457" s="206"/>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row>
    <row r="458" spans="2:34" s="36" customFormat="1" ht="15">
      <c r="B458" s="141" t="str">
        <f>VLOOKUP(C458,Companies[],3,FALSE)</f>
        <v>0012.49.447 Spirit Energy Nederland B.V
8530.87.751 Centrica Nederland BV</v>
      </c>
      <c r="C458" s="206" t="s">
        <v>398</v>
      </c>
      <c r="D458" s="206" t="s">
        <v>329</v>
      </c>
      <c r="E458" s="206" t="s">
        <v>737</v>
      </c>
      <c r="F458" s="206" t="s">
        <v>91</v>
      </c>
      <c r="G458" s="206" t="s">
        <v>91</v>
      </c>
      <c r="H458" s="206"/>
      <c r="I458" s="206" t="s">
        <v>97</v>
      </c>
      <c r="J458" s="217">
        <v>0</v>
      </c>
      <c r="K458" s="206"/>
      <c r="L458" s="206"/>
      <c r="M458" s="206"/>
      <c r="N458" s="206"/>
      <c r="O458" s="206"/>
      <c r="P458" s="206"/>
      <c r="Q458" s="206"/>
      <c r="R458" s="206"/>
      <c r="S458" s="206"/>
      <c r="T458" s="206"/>
      <c r="U458" s="206"/>
      <c r="V458" s="206"/>
      <c r="W458" s="206"/>
      <c r="X458" s="206"/>
      <c r="Y458" s="206"/>
      <c r="Z458" s="206"/>
      <c r="AA458" s="206"/>
      <c r="AB458" s="206"/>
      <c r="AC458" s="206"/>
      <c r="AD458" s="206"/>
      <c r="AE458" s="206"/>
      <c r="AF458" s="206"/>
      <c r="AG458" s="206"/>
      <c r="AH458" s="206"/>
    </row>
    <row r="459" spans="2:34" s="36" customFormat="1" ht="15">
      <c r="B459" s="141" t="str">
        <f>VLOOKUP(C459,Companies[],3,FALSE)</f>
        <v>8140.79.386 TAQA Offshore B.V
8140.79.532 TAQA Onshore B.V
8140.79.611 TAQA Piek Gas B.V
8172.88.247 TAQA International B.V</v>
      </c>
      <c r="C459" s="206" t="s">
        <v>401</v>
      </c>
      <c r="D459" s="206" t="s">
        <v>329</v>
      </c>
      <c r="E459" s="206" t="s">
        <v>737</v>
      </c>
      <c r="F459" s="206" t="s">
        <v>91</v>
      </c>
      <c r="G459" s="206" t="s">
        <v>91</v>
      </c>
      <c r="H459" s="206"/>
      <c r="I459" s="206" t="s">
        <v>97</v>
      </c>
      <c r="J459" s="217">
        <v>37089005</v>
      </c>
      <c r="K459" s="206"/>
      <c r="L459" s="206"/>
      <c r="M459" s="206"/>
      <c r="N459" s="206"/>
      <c r="O459" s="206"/>
      <c r="P459" s="206"/>
      <c r="Q459" s="206"/>
      <c r="R459" s="206"/>
      <c r="S459" s="206"/>
      <c r="T459" s="206"/>
      <c r="U459" s="206"/>
      <c r="V459" s="206"/>
      <c r="W459" s="206"/>
      <c r="X459" s="206"/>
      <c r="Y459" s="206"/>
      <c r="Z459" s="206"/>
      <c r="AA459" s="206"/>
      <c r="AB459" s="206"/>
      <c r="AC459" s="206"/>
      <c r="AD459" s="206"/>
      <c r="AE459" s="206"/>
      <c r="AF459" s="206"/>
      <c r="AG459" s="206"/>
      <c r="AH459" s="206"/>
    </row>
    <row r="460" spans="2:34" s="36" customFormat="1" ht="15">
      <c r="B460" s="141" t="str">
        <f>VLOOKUP(C460,Companies[],3,FALSE)</f>
        <v>0017.66.971 Total E&amp;P Nederland B.V
0050.44.601 Total Holdings Nederland B.V</v>
      </c>
      <c r="C460" s="206" t="s">
        <v>404</v>
      </c>
      <c r="D460" s="206" t="s">
        <v>329</v>
      </c>
      <c r="E460" s="206" t="s">
        <v>737</v>
      </c>
      <c r="F460" s="206" t="s">
        <v>91</v>
      </c>
      <c r="G460" s="206" t="s">
        <v>91</v>
      </c>
      <c r="H460" s="206"/>
      <c r="I460" s="206" t="s">
        <v>97</v>
      </c>
      <c r="J460" s="217">
        <v>151556120</v>
      </c>
      <c r="K460" s="206"/>
      <c r="L460" s="206"/>
      <c r="M460" s="206"/>
      <c r="N460" s="206"/>
      <c r="O460" s="206"/>
      <c r="P460" s="206"/>
      <c r="Q460" s="206"/>
      <c r="R460" s="206"/>
      <c r="S460" s="206"/>
      <c r="T460" s="206"/>
      <c r="U460" s="206"/>
      <c r="V460" s="206"/>
      <c r="W460" s="206"/>
      <c r="X460" s="206"/>
      <c r="Y460" s="206"/>
      <c r="Z460" s="206"/>
      <c r="AA460" s="206"/>
      <c r="AB460" s="206"/>
      <c r="AC460" s="206"/>
      <c r="AD460" s="206"/>
      <c r="AE460" s="206"/>
      <c r="AF460" s="206"/>
      <c r="AG460" s="206"/>
      <c r="AH460" s="206"/>
    </row>
    <row r="461" spans="2:34" s="36" customFormat="1" ht="15">
      <c r="B461" s="141" t="str">
        <f>VLOOKUP(C461,Companies[],3,FALSE)</f>
        <v>8129.27.254 Vermilion Energy Netherlands B.V
8211.58.958 Vermilion Netherlands Cooperatieve UA</v>
      </c>
      <c r="C461" s="206" t="s">
        <v>407</v>
      </c>
      <c r="D461" s="206" t="s">
        <v>329</v>
      </c>
      <c r="E461" s="206" t="s">
        <v>737</v>
      </c>
      <c r="F461" s="206" t="s">
        <v>91</v>
      </c>
      <c r="G461" s="206" t="s">
        <v>91</v>
      </c>
      <c r="H461" s="206"/>
      <c r="I461" s="206" t="s">
        <v>97</v>
      </c>
      <c r="J461" s="217">
        <v>30165929</v>
      </c>
      <c r="K461" s="206"/>
      <c r="L461" s="206"/>
      <c r="M461" s="206"/>
      <c r="N461" s="206"/>
      <c r="O461" s="206"/>
      <c r="P461" s="206"/>
      <c r="Q461" s="206"/>
      <c r="R461" s="206"/>
      <c r="S461" s="206"/>
      <c r="T461" s="206"/>
      <c r="U461" s="206"/>
      <c r="V461" s="206"/>
      <c r="W461" s="206"/>
      <c r="X461" s="206"/>
      <c r="Y461" s="206"/>
      <c r="Z461" s="206"/>
      <c r="AA461" s="206"/>
      <c r="AB461" s="206"/>
      <c r="AC461" s="206"/>
      <c r="AD461" s="206"/>
      <c r="AE461" s="206"/>
      <c r="AF461" s="206"/>
      <c r="AG461" s="206"/>
      <c r="AH461" s="206"/>
    </row>
    <row r="462" spans="2:34" s="36" customFormat="1" ht="15">
      <c r="B462" s="141" t="str">
        <f>VLOOKUP(C462,Companies[],3,FALSE)</f>
        <v>0056.14.260</v>
      </c>
      <c r="C462" s="206" t="s">
        <v>410</v>
      </c>
      <c r="D462" s="206" t="s">
        <v>329</v>
      </c>
      <c r="E462" s="206" t="s">
        <v>737</v>
      </c>
      <c r="F462" s="206" t="s">
        <v>91</v>
      </c>
      <c r="G462" s="206" t="s">
        <v>91</v>
      </c>
      <c r="H462" s="206"/>
      <c r="I462" s="206" t="s">
        <v>97</v>
      </c>
      <c r="J462" s="217">
        <v>-430508</v>
      </c>
      <c r="K462" s="206"/>
      <c r="L462" s="206"/>
      <c r="M462" s="206"/>
      <c r="N462" s="206"/>
      <c r="O462" s="206"/>
      <c r="P462" s="206"/>
      <c r="Q462" s="206"/>
      <c r="R462" s="206"/>
      <c r="S462" s="206"/>
      <c r="T462" s="206"/>
      <c r="U462" s="206"/>
      <c r="V462" s="206"/>
      <c r="W462" s="206"/>
      <c r="X462" s="206"/>
      <c r="Y462" s="206"/>
      <c r="Z462" s="206"/>
      <c r="AA462" s="206"/>
      <c r="AB462" s="206"/>
      <c r="AC462" s="206"/>
      <c r="AD462" s="206"/>
      <c r="AE462" s="206"/>
      <c r="AF462" s="206"/>
      <c r="AG462" s="206"/>
      <c r="AH462" s="206"/>
    </row>
    <row r="463" spans="2:34" s="36" customFormat="1" ht="15">
      <c r="B463" s="141" t="str">
        <f>VLOOKUP(C463,Companies[],3,FALSE)</f>
        <v>814632701 + 855336717</v>
      </c>
      <c r="C463" s="206" t="s">
        <v>370</v>
      </c>
      <c r="D463" s="206" t="s">
        <v>329</v>
      </c>
      <c r="E463" s="206" t="s">
        <v>737</v>
      </c>
      <c r="F463" s="206" t="s">
        <v>91</v>
      </c>
      <c r="G463" s="206" t="s">
        <v>91</v>
      </c>
      <c r="H463" s="206"/>
      <c r="I463" s="206" t="s">
        <v>97</v>
      </c>
      <c r="J463" s="217">
        <v>33645530</v>
      </c>
      <c r="K463" s="206"/>
      <c r="L463" s="206"/>
      <c r="M463" s="206"/>
      <c r="N463" s="206"/>
      <c r="O463" s="206"/>
      <c r="P463" s="206"/>
      <c r="Q463" s="206"/>
      <c r="R463" s="206"/>
      <c r="S463" s="206"/>
      <c r="T463" s="206"/>
      <c r="U463" s="206"/>
      <c r="V463" s="206"/>
      <c r="W463" s="206"/>
      <c r="X463" s="206"/>
      <c r="Y463" s="206"/>
      <c r="Z463" s="206"/>
      <c r="AA463" s="206"/>
      <c r="AB463" s="206"/>
      <c r="AC463" s="206"/>
      <c r="AD463" s="206"/>
      <c r="AE463" s="206"/>
      <c r="AF463" s="206"/>
      <c r="AG463" s="206"/>
      <c r="AH463" s="206"/>
    </row>
    <row r="464" spans="2:34" s="36" customFormat="1" ht="15">
      <c r="B464" s="141" t="str">
        <f>VLOOKUP(C464,Companies[],3,FALSE)</f>
        <v>0092.49.540</v>
      </c>
      <c r="C464" s="206" t="s">
        <v>387</v>
      </c>
      <c r="D464" s="206" t="s">
        <v>329</v>
      </c>
      <c r="E464" s="206" t="s">
        <v>737</v>
      </c>
      <c r="F464" s="206" t="s">
        <v>91</v>
      </c>
      <c r="G464" s="206" t="s">
        <v>91</v>
      </c>
      <c r="H464" s="206"/>
      <c r="I464" s="206" t="s">
        <v>97</v>
      </c>
      <c r="J464" s="217">
        <v>9922786</v>
      </c>
      <c r="K464" s="206"/>
      <c r="L464" s="206"/>
      <c r="M464" s="206"/>
      <c r="N464" s="206"/>
      <c r="O464" s="206"/>
      <c r="P464" s="206"/>
      <c r="Q464" s="206"/>
      <c r="R464" s="206"/>
      <c r="S464" s="206"/>
      <c r="T464" s="206"/>
      <c r="U464" s="206"/>
      <c r="V464" s="206"/>
      <c r="W464" s="206"/>
      <c r="X464" s="206"/>
      <c r="Y464" s="206"/>
      <c r="Z464" s="206"/>
      <c r="AA464" s="206"/>
      <c r="AB464" s="206"/>
      <c r="AC464" s="206"/>
      <c r="AD464" s="206"/>
      <c r="AE464" s="206"/>
      <c r="AF464" s="206"/>
      <c r="AG464" s="206"/>
      <c r="AH464" s="206"/>
    </row>
    <row r="465" spans="2:34" s="36" customFormat="1" ht="15">
      <c r="B465" s="141" t="str">
        <f>VLOOKUP(C465,Companies[],3,FALSE)</f>
        <v>0017.90.833</v>
      </c>
      <c r="C465" s="206" t="s">
        <v>382</v>
      </c>
      <c r="D465" s="206" t="s">
        <v>329</v>
      </c>
      <c r="E465" s="206" t="s">
        <v>737</v>
      </c>
      <c r="F465" s="206" t="s">
        <v>91</v>
      </c>
      <c r="G465" s="206" t="s">
        <v>91</v>
      </c>
      <c r="H465" s="206"/>
      <c r="I465" s="206" t="s">
        <v>97</v>
      </c>
      <c r="J465" s="217">
        <v>3730426</v>
      </c>
      <c r="K465" s="206"/>
      <c r="L465" s="206"/>
      <c r="M465" s="206"/>
      <c r="N465" s="206"/>
      <c r="O465" s="206"/>
      <c r="P465" s="206"/>
      <c r="Q465" s="206"/>
      <c r="R465" s="206"/>
      <c r="S465" s="206"/>
      <c r="T465" s="206"/>
      <c r="U465" s="206"/>
      <c r="V465" s="206"/>
      <c r="W465" s="206"/>
      <c r="X465" s="206"/>
      <c r="Y465" s="206"/>
      <c r="Z465" s="206"/>
      <c r="AA465" s="206"/>
      <c r="AB465" s="206"/>
      <c r="AC465" s="206"/>
      <c r="AD465" s="206"/>
      <c r="AE465" s="206"/>
      <c r="AF465" s="206"/>
      <c r="AG465" s="206"/>
      <c r="AH465" s="206"/>
    </row>
    <row r="466" spans="2:34" s="36" customFormat="1" ht="15">
      <c r="B466" s="141">
        <f>VLOOKUP(C466,Companies[],3,FALSE)</f>
        <v>0</v>
      </c>
      <c r="C466" s="206" t="s">
        <v>385</v>
      </c>
      <c r="D466" s="206" t="s">
        <v>329</v>
      </c>
      <c r="E466" s="206" t="s">
        <v>737</v>
      </c>
      <c r="F466" s="206" t="s">
        <v>91</v>
      </c>
      <c r="G466" s="206" t="s">
        <v>91</v>
      </c>
      <c r="H466" s="206"/>
      <c r="I466" s="206" t="s">
        <v>97</v>
      </c>
      <c r="J466" s="217">
        <v>21467102</v>
      </c>
      <c r="K466" s="206"/>
      <c r="L466" s="206"/>
      <c r="M466" s="206"/>
      <c r="N466" s="206"/>
      <c r="O466" s="206"/>
      <c r="P466" s="206"/>
      <c r="Q466" s="206"/>
      <c r="R466" s="206"/>
      <c r="S466" s="206"/>
      <c r="T466" s="206"/>
      <c r="U466" s="206"/>
      <c r="V466" s="206"/>
      <c r="W466" s="206"/>
      <c r="X466" s="206"/>
      <c r="Y466" s="206"/>
      <c r="Z466" s="206"/>
      <c r="AA466" s="206"/>
      <c r="AB466" s="206"/>
      <c r="AC466" s="206"/>
      <c r="AD466" s="206"/>
      <c r="AE466" s="206"/>
      <c r="AF466" s="206"/>
      <c r="AG466" s="206"/>
      <c r="AH466" s="206"/>
    </row>
    <row r="467" spans="2:34" s="36" customFormat="1" ht="15">
      <c r="B467" s="141" t="str">
        <f>VLOOKUP(C467,Companies[],3,FALSE)</f>
        <v>8088.72.564</v>
      </c>
      <c r="C467" s="206" t="s">
        <v>361</v>
      </c>
      <c r="D467" s="206" t="s">
        <v>329</v>
      </c>
      <c r="E467" s="206" t="s">
        <v>737</v>
      </c>
      <c r="F467" s="206" t="s">
        <v>91</v>
      </c>
      <c r="G467" s="206" t="s">
        <v>91</v>
      </c>
      <c r="H467" s="206"/>
      <c r="I467" s="206" t="s">
        <v>97</v>
      </c>
      <c r="J467" s="217">
        <v>2528677</v>
      </c>
      <c r="K467" s="206"/>
      <c r="L467" s="206"/>
      <c r="M467" s="206"/>
      <c r="N467" s="206"/>
      <c r="O467" s="206"/>
      <c r="P467" s="206"/>
      <c r="Q467" s="206"/>
      <c r="R467" s="206"/>
      <c r="S467" s="206"/>
      <c r="T467" s="206"/>
      <c r="U467" s="206"/>
      <c r="V467" s="206"/>
      <c r="W467" s="206"/>
      <c r="X467" s="206"/>
      <c r="Y467" s="206"/>
      <c r="Z467" s="206"/>
      <c r="AA467" s="206"/>
      <c r="AB467" s="206"/>
      <c r="AC467" s="206"/>
      <c r="AD467" s="206"/>
      <c r="AE467" s="206"/>
      <c r="AF467" s="206"/>
      <c r="AG467" s="206"/>
      <c r="AH467" s="206"/>
    </row>
    <row r="468" spans="2:34" s="36" customFormat="1" ht="15">
      <c r="B468" s="141" t="str">
        <f>VLOOKUP(C468,Companies[],3,FALSE)</f>
        <v>N1004927084801</v>
      </c>
      <c r="C468" s="206" t="s">
        <v>376</v>
      </c>
      <c r="D468" s="206" t="s">
        <v>329</v>
      </c>
      <c r="E468" s="206" t="s">
        <v>737</v>
      </c>
      <c r="F468" s="206" t="s">
        <v>91</v>
      </c>
      <c r="G468" s="206" t="s">
        <v>91</v>
      </c>
      <c r="H468" s="206"/>
      <c r="I468" s="206" t="s">
        <v>97</v>
      </c>
      <c r="J468" s="217">
        <v>993666</v>
      </c>
      <c r="K468" s="206"/>
      <c r="L468" s="206"/>
      <c r="M468" s="206"/>
      <c r="N468" s="206"/>
      <c r="O468" s="206"/>
      <c r="P468" s="206"/>
      <c r="Q468" s="206"/>
      <c r="R468" s="206"/>
      <c r="S468" s="206"/>
      <c r="T468" s="206"/>
      <c r="U468" s="206"/>
      <c r="V468" s="206"/>
      <c r="W468" s="206"/>
      <c r="X468" s="206"/>
      <c r="Y468" s="206"/>
      <c r="Z468" s="206"/>
      <c r="AA468" s="206"/>
      <c r="AB468" s="206"/>
      <c r="AC468" s="206"/>
      <c r="AD468" s="206"/>
      <c r="AE468" s="206"/>
      <c r="AF468" s="206"/>
      <c r="AG468" s="206"/>
      <c r="AH468" s="206"/>
    </row>
    <row r="469" spans="2:34" s="36" customFormat="1" ht="15">
      <c r="B469" s="141" t="str">
        <f>VLOOKUP(C469,Companies[],3,FALSE)</f>
        <v>17.26.614</v>
      </c>
      <c r="C469" s="206" t="s">
        <v>354</v>
      </c>
      <c r="D469" s="206" t="s">
        <v>329</v>
      </c>
      <c r="E469" s="206" t="s">
        <v>1021</v>
      </c>
      <c r="F469" s="206" t="s">
        <v>91</v>
      </c>
      <c r="G469" s="206" t="s">
        <v>91</v>
      </c>
      <c r="H469" s="206"/>
      <c r="I469" s="206" t="s">
        <v>97</v>
      </c>
      <c r="J469" s="217">
        <v>3175611199</v>
      </c>
      <c r="K469" s="206"/>
      <c r="L469" s="206"/>
      <c r="M469" s="206"/>
      <c r="N469" s="206"/>
      <c r="O469" s="206"/>
      <c r="P469" s="206"/>
      <c r="Q469" s="206"/>
      <c r="R469" s="206"/>
      <c r="S469" s="206"/>
      <c r="T469" s="206"/>
      <c r="U469" s="206"/>
      <c r="V469" s="206"/>
      <c r="W469" s="206"/>
      <c r="X469" s="206"/>
      <c r="Y469" s="206"/>
      <c r="Z469" s="206"/>
      <c r="AA469" s="206"/>
      <c r="AB469" s="206"/>
      <c r="AC469" s="206"/>
      <c r="AD469" s="206"/>
      <c r="AE469" s="206"/>
      <c r="AF469" s="206"/>
      <c r="AG469" s="206"/>
      <c r="AH469" s="206"/>
    </row>
    <row r="470" spans="2:34" s="36" customFormat="1" ht="15">
      <c r="B470" s="141" t="str">
        <f>VLOOKUP(C470,Companies[],3,FALSE)</f>
        <v>0056.58.214 Dana Petroleum Netherlands B.V
8225.53.223 Data Petroleum(Holdings) B.V</v>
      </c>
      <c r="C470" s="206" t="s">
        <v>347</v>
      </c>
      <c r="D470" s="206" t="s">
        <v>329</v>
      </c>
      <c r="E470" s="206" t="s">
        <v>740</v>
      </c>
      <c r="F470" s="206" t="s">
        <v>91</v>
      </c>
      <c r="G470" s="206" t="s">
        <v>91</v>
      </c>
      <c r="H470" s="206"/>
      <c r="I470" s="206" t="s">
        <v>97</v>
      </c>
      <c r="J470" s="217">
        <v>-24220875</v>
      </c>
      <c r="K470" s="206"/>
      <c r="L470" s="206"/>
      <c r="M470" s="206"/>
      <c r="N470" s="206"/>
      <c r="O470" s="206"/>
      <c r="P470" s="206"/>
      <c r="Q470" s="206"/>
      <c r="R470" s="206"/>
      <c r="S470" s="206"/>
      <c r="T470" s="206"/>
      <c r="U470" s="206"/>
      <c r="V470" s="206"/>
      <c r="W470" s="206"/>
      <c r="X470" s="206"/>
      <c r="Y470" s="206"/>
      <c r="Z470" s="206"/>
      <c r="AA470" s="206"/>
      <c r="AB470" s="206"/>
      <c r="AC470" s="206"/>
      <c r="AD470" s="206"/>
      <c r="AE470" s="206"/>
      <c r="AF470" s="206"/>
      <c r="AG470" s="206"/>
      <c r="AH470" s="206"/>
    </row>
    <row r="471" spans="2:34" s="36" customFormat="1" ht="15">
      <c r="B471" s="141" t="str">
        <f>VLOOKUP(C471,Companies[],3,FALSE)</f>
        <v>17.26.614</v>
      </c>
      <c r="C471" s="206" t="s">
        <v>354</v>
      </c>
      <c r="D471" s="206" t="s">
        <v>329</v>
      </c>
      <c r="E471" s="206" t="s">
        <v>740</v>
      </c>
      <c r="F471" s="206" t="s">
        <v>91</v>
      </c>
      <c r="G471" s="206" t="s">
        <v>91</v>
      </c>
      <c r="H471" s="206"/>
      <c r="I471" s="206" t="s">
        <v>97</v>
      </c>
      <c r="J471" s="217">
        <v>0</v>
      </c>
      <c r="K471" s="206"/>
      <c r="L471" s="206"/>
      <c r="M471" s="206"/>
      <c r="N471" s="206"/>
      <c r="O471" s="206"/>
      <c r="P471" s="206"/>
      <c r="Q471" s="206"/>
      <c r="R471" s="206"/>
      <c r="S471" s="206"/>
      <c r="T471" s="206"/>
      <c r="U471" s="206"/>
      <c r="V471" s="206"/>
      <c r="W471" s="206"/>
      <c r="X471" s="206"/>
      <c r="Y471" s="206"/>
      <c r="Z471" s="206"/>
      <c r="AA471" s="206"/>
      <c r="AB471" s="206"/>
      <c r="AC471" s="206"/>
      <c r="AD471" s="206"/>
      <c r="AE471" s="206"/>
      <c r="AF471" s="206"/>
      <c r="AG471" s="206"/>
      <c r="AH471" s="206"/>
    </row>
    <row r="472" spans="2:34" s="36" customFormat="1" ht="15">
      <c r="B472" s="141" t="str">
        <f>VLOOKUP(C472,Companies[],3,FALSE)</f>
        <v>8149.70.175</v>
      </c>
      <c r="C472" s="206" t="s">
        <v>358</v>
      </c>
      <c r="D472" s="206" t="s">
        <v>329</v>
      </c>
      <c r="E472" s="206" t="s">
        <v>740</v>
      </c>
      <c r="F472" s="206" t="s">
        <v>91</v>
      </c>
      <c r="G472" s="206" t="s">
        <v>91</v>
      </c>
      <c r="H472" s="206"/>
      <c r="I472" s="206" t="s">
        <v>97</v>
      </c>
      <c r="J472" s="217">
        <v>75710137</v>
      </c>
      <c r="K472" s="206"/>
      <c r="L472" s="206"/>
      <c r="M472" s="206"/>
      <c r="N472" s="206"/>
      <c r="O472" s="206"/>
      <c r="P472" s="206"/>
      <c r="Q472" s="206"/>
      <c r="R472" s="206"/>
      <c r="S472" s="206"/>
      <c r="T472" s="206"/>
      <c r="U472" s="206"/>
      <c r="V472" s="206"/>
      <c r="W472" s="206"/>
      <c r="X472" s="206"/>
      <c r="Y472" s="206"/>
      <c r="Z472" s="206"/>
      <c r="AA472" s="206"/>
      <c r="AB472" s="206"/>
      <c r="AC472" s="206"/>
      <c r="AD472" s="206"/>
      <c r="AE472" s="206"/>
      <c r="AF472" s="206"/>
      <c r="AG472" s="206"/>
      <c r="AH472" s="206"/>
    </row>
    <row r="473" spans="2:34" s="36" customFormat="1" ht="15">
      <c r="B473" s="141" t="str">
        <f>VLOOKUP(C473,Companies[],3,FALSE)</f>
        <v>8236.70.624</v>
      </c>
      <c r="C473" s="206" t="s">
        <v>365</v>
      </c>
      <c r="D473" s="206" t="s">
        <v>329</v>
      </c>
      <c r="E473" s="206" t="s">
        <v>740</v>
      </c>
      <c r="F473" s="206" t="s">
        <v>91</v>
      </c>
      <c r="G473" s="206" t="s">
        <v>91</v>
      </c>
      <c r="H473" s="206"/>
      <c r="I473" s="206" t="s">
        <v>97</v>
      </c>
      <c r="J473" s="217">
        <v>0</v>
      </c>
      <c r="K473" s="206"/>
      <c r="L473" s="206"/>
      <c r="M473" s="206"/>
      <c r="N473" s="206"/>
      <c r="O473" s="206"/>
      <c r="P473" s="206"/>
      <c r="Q473" s="206"/>
      <c r="R473" s="206"/>
      <c r="S473" s="206"/>
      <c r="T473" s="206"/>
      <c r="U473" s="206"/>
      <c r="V473" s="206"/>
      <c r="W473" s="206"/>
      <c r="X473" s="206"/>
      <c r="Y473" s="206"/>
      <c r="Z473" s="206"/>
      <c r="AA473" s="206"/>
      <c r="AB473" s="206"/>
      <c r="AC473" s="206"/>
      <c r="AD473" s="206"/>
      <c r="AE473" s="206"/>
      <c r="AF473" s="206"/>
      <c r="AG473" s="206"/>
      <c r="AH473" s="206"/>
    </row>
    <row r="474" spans="2:34" s="36" customFormat="1" ht="15">
      <c r="B474" s="141">
        <f>VLOOKUP(C474,Companies[],3,FALSE)</f>
        <v>63699788</v>
      </c>
      <c r="C474" s="206" t="s">
        <v>368</v>
      </c>
      <c r="D474" s="206" t="s">
        <v>329</v>
      </c>
      <c r="E474" s="206" t="s">
        <v>740</v>
      </c>
      <c r="F474" s="206" t="s">
        <v>91</v>
      </c>
      <c r="G474" s="206" t="s">
        <v>91</v>
      </c>
      <c r="H474" s="206"/>
      <c r="I474" s="206" t="s">
        <v>97</v>
      </c>
      <c r="J474" s="217">
        <v>0</v>
      </c>
      <c r="K474" s="206"/>
      <c r="L474" s="206"/>
      <c r="M474" s="206"/>
      <c r="N474" s="206"/>
      <c r="O474" s="206"/>
      <c r="P474" s="206"/>
      <c r="Q474" s="206"/>
      <c r="R474" s="206"/>
      <c r="S474" s="206"/>
      <c r="T474" s="206"/>
      <c r="U474" s="206"/>
      <c r="V474" s="206"/>
      <c r="W474" s="206"/>
      <c r="X474" s="206"/>
      <c r="Y474" s="206"/>
      <c r="Z474" s="206"/>
      <c r="AA474" s="206"/>
      <c r="AB474" s="206"/>
      <c r="AC474" s="206"/>
      <c r="AD474" s="206"/>
      <c r="AE474" s="206"/>
      <c r="AF474" s="206"/>
      <c r="AG474" s="206"/>
      <c r="AH474" s="206"/>
    </row>
    <row r="475" spans="2:34" s="36" customFormat="1" ht="15">
      <c r="B475" s="141" t="str">
        <f>VLOOKUP(C475,Companies[],3,FALSE)</f>
        <v>0030.14.861</v>
      </c>
      <c r="C475" s="206" t="s">
        <v>373</v>
      </c>
      <c r="D475" s="206" t="s">
        <v>329</v>
      </c>
      <c r="E475" s="206" t="s">
        <v>740</v>
      </c>
      <c r="F475" s="206" t="s">
        <v>91</v>
      </c>
      <c r="G475" s="206" t="s">
        <v>91</v>
      </c>
      <c r="H475" s="206"/>
      <c r="I475" s="206" t="s">
        <v>97</v>
      </c>
      <c r="J475" s="217">
        <v>1728802662</v>
      </c>
      <c r="K475" s="206"/>
      <c r="L475" s="206"/>
      <c r="M475" s="206"/>
      <c r="N475" s="206"/>
      <c r="O475" s="206"/>
      <c r="P475" s="206"/>
      <c r="Q475" s="206"/>
      <c r="R475" s="206"/>
      <c r="S475" s="206"/>
      <c r="T475" s="206"/>
      <c r="U475" s="206"/>
      <c r="V475" s="206"/>
      <c r="W475" s="206"/>
      <c r="X475" s="206"/>
      <c r="Y475" s="206"/>
      <c r="Z475" s="206"/>
      <c r="AA475" s="206"/>
      <c r="AB475" s="206"/>
      <c r="AC475" s="206"/>
      <c r="AD475" s="206"/>
      <c r="AE475" s="206"/>
      <c r="AF475" s="206"/>
      <c r="AG475" s="206"/>
      <c r="AH475" s="206"/>
    </row>
    <row r="476" spans="2:34" s="36" customFormat="1" ht="15">
      <c r="B476" s="141" t="str">
        <f>VLOOKUP(C476,Companies[],3,FALSE)</f>
        <v>0016.49.103 Neptune Energy Netherlands B.V
8079.42.911 Neptune Energy Participation Netherlands B.V
0046.96.980 Neptune Energy Holding Netherlands B.V
0017.61.493 Production North Sea Netherlands Ltd.</v>
      </c>
      <c r="C476" s="206" t="s">
        <v>379</v>
      </c>
      <c r="D476" s="206" t="s">
        <v>329</v>
      </c>
      <c r="E476" s="206" t="s">
        <v>740</v>
      </c>
      <c r="F476" s="206" t="s">
        <v>91</v>
      </c>
      <c r="G476" s="206" t="s">
        <v>91</v>
      </c>
      <c r="H476" s="206"/>
      <c r="I476" s="206" t="s">
        <v>97</v>
      </c>
      <c r="J476" s="217">
        <v>-728664</v>
      </c>
      <c r="K476" s="206"/>
      <c r="L476" s="206"/>
      <c r="M476" s="206"/>
      <c r="N476" s="206"/>
      <c r="O476" s="206"/>
      <c r="P476" s="206"/>
      <c r="Q476" s="206"/>
      <c r="R476" s="206"/>
      <c r="S476" s="206"/>
      <c r="T476" s="206"/>
      <c r="U476" s="206"/>
      <c r="V476" s="206"/>
      <c r="W476" s="206"/>
      <c r="X476" s="206"/>
      <c r="Y476" s="206"/>
      <c r="Z476" s="206"/>
      <c r="AA476" s="206"/>
      <c r="AB476" s="206"/>
      <c r="AC476" s="206"/>
      <c r="AD476" s="206"/>
      <c r="AE476" s="206"/>
      <c r="AF476" s="206"/>
      <c r="AG476" s="206"/>
      <c r="AH476" s="206"/>
    </row>
    <row r="477" spans="2:34" s="36" customFormat="1" ht="15">
      <c r="B477" s="141" t="str">
        <f>VLOOKUP(C477,Companies[],3,FALSE)</f>
        <v>8074.34.243 Oranje Nassau Energie Nederland B.V
0088.48.087 Oranje-Nassau Energie B.V
8221.54.651 Oranje-Nassau Energie Resources B.V
8206.91.598 ONH B.V</v>
      </c>
      <c r="C477" s="206" t="s">
        <v>390</v>
      </c>
      <c r="D477" s="206" t="s">
        <v>329</v>
      </c>
      <c r="E477" s="206" t="s">
        <v>740</v>
      </c>
      <c r="F477" s="206" t="s">
        <v>91</v>
      </c>
      <c r="G477" s="206" t="s">
        <v>91</v>
      </c>
      <c r="H477" s="206"/>
      <c r="I477" s="206" t="s">
        <v>97</v>
      </c>
      <c r="J477" s="217">
        <v>0</v>
      </c>
      <c r="K477" s="206"/>
      <c r="L477" s="206"/>
      <c r="M477" s="206"/>
      <c r="N477" s="206"/>
      <c r="O477" s="206"/>
      <c r="P477" s="206"/>
      <c r="Q477" s="206"/>
      <c r="R477" s="206"/>
      <c r="S477" s="206"/>
      <c r="T477" s="206"/>
      <c r="U477" s="206"/>
      <c r="V477" s="206"/>
      <c r="W477" s="206"/>
      <c r="X477" s="206"/>
      <c r="Y477" s="206"/>
      <c r="Z477" s="206"/>
      <c r="AA477" s="206"/>
      <c r="AB477" s="206"/>
      <c r="AC477" s="206"/>
      <c r="AD477" s="206"/>
      <c r="AE477" s="206"/>
      <c r="AF477" s="206"/>
      <c r="AG477" s="206"/>
      <c r="AH477" s="206"/>
    </row>
    <row r="478" spans="2:34" s="36" customFormat="1" ht="15">
      <c r="B478" s="141" t="str">
        <f>VLOOKUP(C478,Companies[],3,FALSE)</f>
        <v>0074.09.825 Petrogas E&amp;P Netherlands B.V
8542.76.610 Petrogas International E&amp;P Cooperatief UA</v>
      </c>
      <c r="C478" s="206" t="s">
        <v>393</v>
      </c>
      <c r="D478" s="206" t="s">
        <v>329</v>
      </c>
      <c r="E478" s="206" t="s">
        <v>740</v>
      </c>
      <c r="F478" s="206" t="s">
        <v>91</v>
      </c>
      <c r="G478" s="206" t="s">
        <v>91</v>
      </c>
      <c r="H478" s="206"/>
      <c r="I478" s="206" t="s">
        <v>97</v>
      </c>
      <c r="J478" s="217">
        <v>11000000</v>
      </c>
      <c r="K478" s="206"/>
      <c r="L478" s="206"/>
      <c r="M478" s="206"/>
      <c r="N478" s="206"/>
      <c r="O478" s="206"/>
      <c r="P478" s="206"/>
      <c r="Q478" s="206"/>
      <c r="R478" s="206"/>
      <c r="S478" s="206"/>
      <c r="T478" s="206"/>
      <c r="U478" s="206"/>
      <c r="V478" s="206"/>
      <c r="W478" s="206"/>
      <c r="X478" s="206"/>
      <c r="Y478" s="206"/>
      <c r="Z478" s="206"/>
      <c r="AA478" s="206"/>
      <c r="AB478" s="206"/>
      <c r="AC478" s="206"/>
      <c r="AD478" s="206"/>
      <c r="AE478" s="206"/>
      <c r="AF478" s="206"/>
      <c r="AG478" s="206"/>
      <c r="AH478" s="206"/>
    </row>
    <row r="479" spans="2:34" s="36" customFormat="1" ht="15">
      <c r="B479" s="141">
        <f>VLOOKUP(C479,Companies[],3,FALSE)</f>
        <v>30108055</v>
      </c>
      <c r="C479" s="206" t="s">
        <v>396</v>
      </c>
      <c r="D479" s="206" t="s">
        <v>329</v>
      </c>
      <c r="E479" s="206" t="s">
        <v>740</v>
      </c>
      <c r="F479" s="206" t="s">
        <v>91</v>
      </c>
      <c r="G479" s="206" t="s">
        <v>91</v>
      </c>
      <c r="H479" s="206"/>
      <c r="I479" s="206" t="s">
        <v>97</v>
      </c>
      <c r="J479" s="217">
        <v>7254668</v>
      </c>
      <c r="K479" s="206"/>
      <c r="L479" s="206"/>
      <c r="M479" s="206"/>
      <c r="N479" s="206"/>
      <c r="O479" s="206"/>
      <c r="P479" s="206"/>
      <c r="Q479" s="206"/>
      <c r="R479" s="206"/>
      <c r="S479" s="206"/>
      <c r="T479" s="206"/>
      <c r="U479" s="206"/>
      <c r="V479" s="206"/>
      <c r="W479" s="206"/>
      <c r="X479" s="206"/>
      <c r="Y479" s="206"/>
      <c r="Z479" s="206"/>
      <c r="AA479" s="206"/>
      <c r="AB479" s="206"/>
      <c r="AC479" s="206"/>
      <c r="AD479" s="206"/>
      <c r="AE479" s="206"/>
      <c r="AF479" s="206"/>
      <c r="AG479" s="206"/>
      <c r="AH479" s="206"/>
    </row>
    <row r="480" spans="2:34" s="36" customFormat="1" ht="15">
      <c r="B480" s="141" t="str">
        <f>VLOOKUP(C480,Companies[],3,FALSE)</f>
        <v>0012.49.447 Spirit Energy Nederland B.V
8530.87.751 Centrica Nederland BV</v>
      </c>
      <c r="C480" s="206" t="s">
        <v>398</v>
      </c>
      <c r="D480" s="206" t="s">
        <v>329</v>
      </c>
      <c r="E480" s="206" t="s">
        <v>740</v>
      </c>
      <c r="F480" s="206" t="s">
        <v>91</v>
      </c>
      <c r="G480" s="206" t="s">
        <v>91</v>
      </c>
      <c r="H480" s="206"/>
      <c r="I480" s="206" t="s">
        <v>97</v>
      </c>
      <c r="J480" s="217">
        <v>0</v>
      </c>
      <c r="K480" s="206"/>
      <c r="L480" s="206"/>
      <c r="M480" s="206"/>
      <c r="N480" s="206"/>
      <c r="O480" s="206"/>
      <c r="P480" s="206"/>
      <c r="Q480" s="206"/>
      <c r="R480" s="206"/>
      <c r="S480" s="206"/>
      <c r="T480" s="206"/>
      <c r="U480" s="206"/>
      <c r="V480" s="206"/>
      <c r="W480" s="206"/>
      <c r="X480" s="206"/>
      <c r="Y480" s="206"/>
      <c r="Z480" s="206"/>
      <c r="AA480" s="206"/>
      <c r="AB480" s="206"/>
      <c r="AC480" s="206"/>
      <c r="AD480" s="206"/>
      <c r="AE480" s="206"/>
      <c r="AF480" s="206"/>
      <c r="AG480" s="206"/>
      <c r="AH480" s="206"/>
    </row>
    <row r="481" spans="2:34" s="36" customFormat="1" ht="15">
      <c r="B481" s="141" t="str">
        <f>VLOOKUP(C481,Companies[],3,FALSE)</f>
        <v>8140.79.386 TAQA Offshore B.V
8140.79.532 TAQA Onshore B.V
8140.79.611 TAQA Piek Gas B.V
8172.88.247 TAQA International B.V</v>
      </c>
      <c r="C481" s="206" t="s">
        <v>401</v>
      </c>
      <c r="D481" s="206" t="s">
        <v>329</v>
      </c>
      <c r="E481" s="206" t="s">
        <v>740</v>
      </c>
      <c r="F481" s="206" t="s">
        <v>91</v>
      </c>
      <c r="G481" s="206" t="s">
        <v>91</v>
      </c>
      <c r="H481" s="206"/>
      <c r="I481" s="206" t="s">
        <v>97</v>
      </c>
      <c r="J481" s="217">
        <v>-27828040</v>
      </c>
      <c r="K481" s="206"/>
      <c r="L481" s="206"/>
      <c r="M481" s="206"/>
      <c r="N481" s="206"/>
      <c r="O481" s="206"/>
      <c r="P481" s="206"/>
      <c r="Q481" s="206"/>
      <c r="R481" s="206"/>
      <c r="S481" s="206"/>
      <c r="T481" s="206"/>
      <c r="U481" s="206"/>
      <c r="V481" s="206"/>
      <c r="W481" s="206"/>
      <c r="X481" s="206"/>
      <c r="Y481" s="206"/>
      <c r="Z481" s="206"/>
      <c r="AA481" s="206"/>
      <c r="AB481" s="206"/>
      <c r="AC481" s="206"/>
      <c r="AD481" s="206"/>
      <c r="AE481" s="206"/>
      <c r="AF481" s="206"/>
      <c r="AG481" s="206"/>
      <c r="AH481" s="206"/>
    </row>
    <row r="482" spans="2:34" s="36" customFormat="1" ht="15">
      <c r="B482" s="141" t="str">
        <f>VLOOKUP(C482,Companies[],3,FALSE)</f>
        <v>0017.66.971 Total E&amp;P Nederland B.V
0050.44.601 Total Holdings Nederland B.V</v>
      </c>
      <c r="C482" s="206" t="s">
        <v>404</v>
      </c>
      <c r="D482" s="206" t="s">
        <v>329</v>
      </c>
      <c r="E482" s="206" t="s">
        <v>740</v>
      </c>
      <c r="F482" s="206" t="s">
        <v>91</v>
      </c>
      <c r="G482" s="206" t="s">
        <v>91</v>
      </c>
      <c r="H482" s="206"/>
      <c r="I482" s="206" t="s">
        <v>97</v>
      </c>
      <c r="J482" s="217">
        <v>119902838</v>
      </c>
      <c r="K482" s="206"/>
      <c r="L482" s="206"/>
      <c r="M482" s="206"/>
      <c r="N482" s="206"/>
      <c r="O482" s="206"/>
      <c r="P482" s="206"/>
      <c r="Q482" s="206"/>
      <c r="R482" s="206"/>
      <c r="S482" s="206"/>
      <c r="T482" s="206"/>
      <c r="U482" s="206"/>
      <c r="V482" s="206"/>
      <c r="W482" s="206"/>
      <c r="X482" s="206"/>
      <c r="Y482" s="206"/>
      <c r="Z482" s="206"/>
      <c r="AA482" s="206"/>
      <c r="AB482" s="206"/>
      <c r="AC482" s="206"/>
      <c r="AD482" s="206"/>
      <c r="AE482" s="206"/>
      <c r="AF482" s="206"/>
      <c r="AG482" s="206"/>
      <c r="AH482" s="206"/>
    </row>
    <row r="483" spans="2:34" s="36" customFormat="1" ht="15">
      <c r="B483" s="141" t="str">
        <f>VLOOKUP(C483,Companies[],3,FALSE)</f>
        <v>8129.27.254 Vermilion Energy Netherlands B.V
8211.58.958 Vermilion Netherlands Cooperatieve UA</v>
      </c>
      <c r="C483" s="206" t="s">
        <v>407</v>
      </c>
      <c r="D483" s="206" t="s">
        <v>329</v>
      </c>
      <c r="E483" s="206" t="s">
        <v>740</v>
      </c>
      <c r="F483" s="206" t="s">
        <v>91</v>
      </c>
      <c r="G483" s="206" t="s">
        <v>91</v>
      </c>
      <c r="H483" s="206"/>
      <c r="I483" s="206" t="s">
        <v>97</v>
      </c>
      <c r="J483" s="217">
        <v>40146837</v>
      </c>
      <c r="K483" s="206"/>
      <c r="L483" s="206"/>
      <c r="M483" s="206"/>
      <c r="N483" s="206"/>
      <c r="O483" s="206"/>
      <c r="P483" s="206"/>
      <c r="Q483" s="206"/>
      <c r="R483" s="206"/>
      <c r="S483" s="206"/>
      <c r="T483" s="206"/>
      <c r="U483" s="206"/>
      <c r="V483" s="206"/>
      <c r="W483" s="206"/>
      <c r="X483" s="206"/>
      <c r="Y483" s="206"/>
      <c r="Z483" s="206"/>
      <c r="AA483" s="206"/>
      <c r="AB483" s="206"/>
      <c r="AC483" s="206"/>
      <c r="AD483" s="206"/>
      <c r="AE483" s="206"/>
      <c r="AF483" s="206"/>
      <c r="AG483" s="206"/>
      <c r="AH483" s="206"/>
    </row>
    <row r="484" spans="2:34" s="36" customFormat="1" ht="15">
      <c r="B484" s="141" t="str">
        <f>VLOOKUP(C484,Companies[],3,FALSE)</f>
        <v>0056.14.260</v>
      </c>
      <c r="C484" s="206" t="s">
        <v>410</v>
      </c>
      <c r="D484" s="206" t="s">
        <v>329</v>
      </c>
      <c r="E484" s="206" t="s">
        <v>740</v>
      </c>
      <c r="F484" s="206" t="s">
        <v>91</v>
      </c>
      <c r="G484" s="206" t="s">
        <v>91</v>
      </c>
      <c r="H484" s="206"/>
      <c r="I484" s="206" t="s">
        <v>97</v>
      </c>
      <c r="J484" s="217">
        <v>-2683015</v>
      </c>
      <c r="K484" s="206"/>
      <c r="L484" s="206"/>
      <c r="M484" s="206"/>
      <c r="N484" s="206"/>
      <c r="O484" s="206"/>
      <c r="P484" s="206"/>
      <c r="Q484" s="206"/>
      <c r="R484" s="206"/>
      <c r="S484" s="206"/>
      <c r="T484" s="206"/>
      <c r="U484" s="206"/>
      <c r="V484" s="206"/>
      <c r="W484" s="206"/>
      <c r="X484" s="206"/>
      <c r="Y484" s="206"/>
      <c r="Z484" s="206"/>
      <c r="AA484" s="206"/>
      <c r="AB484" s="206"/>
      <c r="AC484" s="206"/>
      <c r="AD484" s="206"/>
      <c r="AE484" s="206"/>
      <c r="AF484" s="206"/>
      <c r="AG484" s="206"/>
      <c r="AH484" s="206"/>
    </row>
    <row r="485" spans="2:34" s="36" customFormat="1" ht="15">
      <c r="B485" s="141" t="str">
        <f>VLOOKUP(C485,Companies[],3,FALSE)</f>
        <v>814632701 + 855336717</v>
      </c>
      <c r="C485" s="206" t="s">
        <v>370</v>
      </c>
      <c r="D485" s="206" t="s">
        <v>329</v>
      </c>
      <c r="E485" s="206" t="s">
        <v>740</v>
      </c>
      <c r="F485" s="206" t="s">
        <v>91</v>
      </c>
      <c r="G485" s="206" t="s">
        <v>91</v>
      </c>
      <c r="H485" s="206"/>
      <c r="I485" s="206" t="s">
        <v>97</v>
      </c>
      <c r="J485" s="217">
        <v>148490</v>
      </c>
      <c r="K485" s="206"/>
      <c r="L485" s="206"/>
      <c r="M485" s="206"/>
      <c r="N485" s="206"/>
      <c r="O485" s="206"/>
      <c r="P485" s="206"/>
      <c r="Q485" s="206"/>
      <c r="R485" s="206"/>
      <c r="S485" s="206"/>
      <c r="T485" s="206"/>
      <c r="U485" s="206"/>
      <c r="V485" s="206"/>
      <c r="W485" s="206"/>
      <c r="X485" s="206"/>
      <c r="Y485" s="206"/>
      <c r="Z485" s="206"/>
      <c r="AA485" s="206"/>
      <c r="AB485" s="206"/>
      <c r="AC485" s="206"/>
      <c r="AD485" s="206"/>
      <c r="AE485" s="206"/>
      <c r="AF485" s="206"/>
      <c r="AG485" s="206"/>
      <c r="AH485" s="206"/>
    </row>
    <row r="486" spans="2:34" s="36" customFormat="1" ht="15">
      <c r="B486" s="141" t="str">
        <f>VLOOKUP(C486,Companies[],3,FALSE)</f>
        <v>0092.49.540</v>
      </c>
      <c r="C486" s="206" t="s">
        <v>387</v>
      </c>
      <c r="D486" s="206" t="s">
        <v>329</v>
      </c>
      <c r="E486" s="206" t="s">
        <v>740</v>
      </c>
      <c r="F486" s="206" t="s">
        <v>91</v>
      </c>
      <c r="G486" s="206" t="s">
        <v>91</v>
      </c>
      <c r="H486" s="206"/>
      <c r="I486" s="206" t="s">
        <v>97</v>
      </c>
      <c r="J486" s="217">
        <v>0</v>
      </c>
      <c r="K486" s="206"/>
      <c r="L486" s="206"/>
      <c r="M486" s="206"/>
      <c r="N486" s="206"/>
      <c r="O486" s="206"/>
      <c r="P486" s="206"/>
      <c r="Q486" s="206"/>
      <c r="R486" s="206"/>
      <c r="S486" s="206"/>
      <c r="T486" s="206"/>
      <c r="U486" s="206"/>
      <c r="V486" s="206"/>
      <c r="W486" s="206"/>
      <c r="X486" s="206"/>
      <c r="Y486" s="206"/>
      <c r="Z486" s="206"/>
      <c r="AA486" s="206"/>
      <c r="AB486" s="206"/>
      <c r="AC486" s="206"/>
      <c r="AD486" s="206"/>
      <c r="AE486" s="206"/>
      <c r="AF486" s="206"/>
      <c r="AG486" s="206"/>
      <c r="AH486" s="206"/>
    </row>
    <row r="487" spans="2:34" s="36" customFormat="1" ht="15">
      <c r="B487" s="141" t="str">
        <f>VLOOKUP(C487,Companies[],3,FALSE)</f>
        <v>0017.90.833</v>
      </c>
      <c r="C487" s="206" t="s">
        <v>382</v>
      </c>
      <c r="D487" s="206" t="s">
        <v>329</v>
      </c>
      <c r="E487" s="206" t="s">
        <v>740</v>
      </c>
      <c r="F487" s="206" t="s">
        <v>91</v>
      </c>
      <c r="G487" s="206" t="s">
        <v>91</v>
      </c>
      <c r="H487" s="206"/>
      <c r="I487" s="206" t="s">
        <v>97</v>
      </c>
      <c r="J487" s="217">
        <v>0</v>
      </c>
      <c r="K487" s="206"/>
      <c r="L487" s="206"/>
      <c r="M487" s="206"/>
      <c r="N487" s="206"/>
      <c r="O487" s="206"/>
      <c r="P487" s="206"/>
      <c r="Q487" s="206"/>
      <c r="R487" s="206"/>
      <c r="S487" s="206"/>
      <c r="T487" s="206"/>
      <c r="U487" s="206"/>
      <c r="V487" s="206"/>
      <c r="W487" s="206"/>
      <c r="X487" s="206"/>
      <c r="Y487" s="206"/>
      <c r="Z487" s="206"/>
      <c r="AA487" s="206"/>
      <c r="AB487" s="206"/>
      <c r="AC487" s="206"/>
      <c r="AD487" s="206"/>
      <c r="AE487" s="206"/>
      <c r="AF487" s="206"/>
      <c r="AG487" s="206"/>
      <c r="AH487" s="206"/>
    </row>
    <row r="488" spans="2:34" s="36" customFormat="1" ht="15">
      <c r="B488" s="141">
        <f>VLOOKUP(C488,Companies[],3,FALSE)</f>
        <v>0</v>
      </c>
      <c r="C488" s="206" t="s">
        <v>385</v>
      </c>
      <c r="D488" s="206" t="s">
        <v>329</v>
      </c>
      <c r="E488" s="206" t="s">
        <v>740</v>
      </c>
      <c r="F488" s="206" t="s">
        <v>91</v>
      </c>
      <c r="G488" s="206" t="s">
        <v>91</v>
      </c>
      <c r="H488" s="206"/>
      <c r="I488" s="206" t="s">
        <v>97</v>
      </c>
      <c r="J488" s="217">
        <v>0</v>
      </c>
      <c r="K488" s="206"/>
      <c r="L488" s="206"/>
      <c r="M488" s="206"/>
      <c r="N488" s="206"/>
      <c r="O488" s="206"/>
      <c r="P488" s="206"/>
      <c r="Q488" s="206"/>
      <c r="R488" s="206"/>
      <c r="S488" s="206"/>
      <c r="T488" s="206"/>
      <c r="U488" s="206"/>
      <c r="V488" s="206"/>
      <c r="W488" s="206"/>
      <c r="X488" s="206"/>
      <c r="Y488" s="206"/>
      <c r="Z488" s="206"/>
      <c r="AA488" s="206"/>
      <c r="AB488" s="206"/>
      <c r="AC488" s="206"/>
      <c r="AD488" s="206"/>
      <c r="AE488" s="206"/>
      <c r="AF488" s="206"/>
      <c r="AG488" s="206"/>
      <c r="AH488" s="206"/>
    </row>
    <row r="489" spans="2:34" ht="23.25" customHeight="1">
      <c r="B489" s="141" t="str">
        <f>VLOOKUP(C489,Companies[],3,FALSE)</f>
        <v>8088.72.564</v>
      </c>
      <c r="C489" s="206" t="s">
        <v>361</v>
      </c>
      <c r="D489" s="206" t="s">
        <v>329</v>
      </c>
      <c r="E489" s="206" t="s">
        <v>740</v>
      </c>
      <c r="F489" s="206" t="s">
        <v>91</v>
      </c>
      <c r="G489" s="206" t="s">
        <v>91</v>
      </c>
      <c r="H489" s="206"/>
      <c r="I489" s="206" t="s">
        <v>97</v>
      </c>
      <c r="J489" s="217">
        <v>0</v>
      </c>
      <c r="K489" s="206"/>
      <c r="L489" s="206"/>
      <c r="M489" s="206"/>
      <c r="N489" s="206"/>
    </row>
    <row r="490" spans="2:34" s="36" customFormat="1" ht="15">
      <c r="B490" s="141" t="str">
        <f>VLOOKUP(C490,Companies[],3,FALSE)</f>
        <v>N1004927084801</v>
      </c>
      <c r="C490" s="206" t="s">
        <v>376</v>
      </c>
      <c r="D490" s="206" t="s">
        <v>329</v>
      </c>
      <c r="E490" s="206" t="s">
        <v>740</v>
      </c>
      <c r="F490" s="206" t="s">
        <v>91</v>
      </c>
      <c r="G490" s="206" t="s">
        <v>91</v>
      </c>
      <c r="H490" s="206"/>
      <c r="I490" s="206" t="s">
        <v>97</v>
      </c>
      <c r="J490" s="217">
        <v>0</v>
      </c>
      <c r="K490" s="206"/>
      <c r="L490" s="206"/>
      <c r="M490" s="206"/>
      <c r="N490" s="206"/>
      <c r="O490" s="206"/>
      <c r="P490" s="206"/>
      <c r="Q490" s="206"/>
      <c r="R490" s="206"/>
      <c r="S490" s="206"/>
      <c r="T490" s="206"/>
      <c r="U490" s="206"/>
      <c r="V490" s="206"/>
      <c r="W490" s="206"/>
      <c r="X490" s="206"/>
      <c r="Y490" s="206"/>
      <c r="Z490" s="206"/>
      <c r="AA490" s="206"/>
      <c r="AB490" s="206"/>
      <c r="AC490" s="206"/>
      <c r="AD490" s="206"/>
      <c r="AE490" s="206"/>
      <c r="AF490" s="206"/>
      <c r="AG490" s="206"/>
      <c r="AH490" s="206"/>
    </row>
    <row r="491" spans="2:34" s="36" customFormat="1" ht="15">
      <c r="B491" s="141" t="str">
        <f>VLOOKUP(C491,Companies[],3,FALSE)</f>
        <v>0030.14.861</v>
      </c>
      <c r="C491" s="206" t="s">
        <v>373</v>
      </c>
      <c r="D491" s="206" t="s">
        <v>332</v>
      </c>
      <c r="E491" s="206" t="s">
        <v>745</v>
      </c>
      <c r="F491" s="206" t="s">
        <v>91</v>
      </c>
      <c r="G491" s="206" t="s">
        <v>91</v>
      </c>
      <c r="H491" s="206"/>
      <c r="I491" s="206" t="s">
        <v>97</v>
      </c>
      <c r="J491" s="217">
        <v>47041714</v>
      </c>
      <c r="K491" s="206"/>
      <c r="L491" s="206"/>
      <c r="M491" s="206"/>
      <c r="N491" s="206"/>
      <c r="O491" s="206"/>
      <c r="P491" s="206"/>
      <c r="Q491" s="206"/>
      <c r="R491" s="206"/>
      <c r="S491" s="206"/>
      <c r="T491" s="206"/>
      <c r="U491" s="206"/>
      <c r="V491" s="206"/>
      <c r="W491" s="206"/>
      <c r="X491" s="206"/>
      <c r="Y491" s="206"/>
      <c r="Z491" s="206"/>
      <c r="AA491" s="206"/>
      <c r="AB491" s="206"/>
      <c r="AC491" s="206"/>
      <c r="AD491" s="206"/>
      <c r="AE491" s="206"/>
      <c r="AF491" s="206"/>
      <c r="AG491" s="206"/>
      <c r="AH491" s="206"/>
    </row>
    <row r="492" spans="2:34" s="36" customFormat="1" ht="15">
      <c r="B492" s="141" t="str">
        <f>VLOOKUP(C492,Companies[],3,FALSE)</f>
        <v>0030.14.861</v>
      </c>
      <c r="C492" s="206" t="s">
        <v>373</v>
      </c>
      <c r="D492" s="206" t="s">
        <v>332</v>
      </c>
      <c r="E492" s="206" t="s">
        <v>1022</v>
      </c>
      <c r="F492" s="206" t="s">
        <v>61</v>
      </c>
      <c r="G492" s="206" t="s">
        <v>61</v>
      </c>
      <c r="H492" s="206"/>
      <c r="I492" s="206" t="s">
        <v>97</v>
      </c>
      <c r="J492" s="217">
        <v>1943707</v>
      </c>
      <c r="K492" s="206"/>
      <c r="L492" s="206"/>
      <c r="M492" s="206"/>
      <c r="N492" s="206"/>
      <c r="O492" s="206"/>
      <c r="P492" s="206"/>
      <c r="Q492" s="206"/>
      <c r="R492" s="206"/>
      <c r="S492" s="206"/>
      <c r="T492" s="206"/>
      <c r="U492" s="206"/>
      <c r="V492" s="206"/>
      <c r="W492" s="206"/>
      <c r="X492" s="206"/>
      <c r="Y492" s="206"/>
      <c r="Z492" s="206"/>
      <c r="AA492" s="206"/>
      <c r="AB492" s="206"/>
      <c r="AC492" s="206"/>
      <c r="AD492" s="206"/>
      <c r="AE492" s="206"/>
      <c r="AF492" s="206"/>
      <c r="AG492" s="206"/>
      <c r="AH492" s="206"/>
    </row>
    <row r="493" spans="2:34" s="36" customFormat="1" ht="15">
      <c r="B493" s="141" t="e">
        <f>VLOOKUP(#REF!,Companies[],3,FALSE)</f>
        <v>#REF!</v>
      </c>
      <c r="C493" s="206" t="s">
        <v>354</v>
      </c>
      <c r="D493" s="206" t="s">
        <v>332</v>
      </c>
      <c r="E493" s="206" t="s">
        <v>748</v>
      </c>
      <c r="F493" s="206" t="s">
        <v>91</v>
      </c>
      <c r="G493" s="206" t="s">
        <v>91</v>
      </c>
      <c r="H493" s="206"/>
      <c r="I493" s="206" t="s">
        <v>97</v>
      </c>
      <c r="J493" s="217">
        <v>2171477608</v>
      </c>
      <c r="K493" s="206"/>
      <c r="L493" s="206"/>
      <c r="M493" s="206"/>
      <c r="N493" s="206"/>
      <c r="O493" s="206"/>
      <c r="P493" s="206"/>
      <c r="Q493" s="206"/>
      <c r="R493" s="206"/>
      <c r="S493" s="206"/>
      <c r="T493" s="206"/>
      <c r="U493" s="206"/>
      <c r="V493" s="206"/>
      <c r="W493" s="206"/>
      <c r="X493" s="206"/>
      <c r="Y493" s="206"/>
      <c r="Z493" s="206"/>
      <c r="AA493" s="206"/>
      <c r="AB493" s="206"/>
      <c r="AC493" s="206"/>
      <c r="AD493" s="206"/>
      <c r="AE493" s="206"/>
      <c r="AF493" s="206"/>
      <c r="AG493" s="206"/>
      <c r="AH493" s="206"/>
    </row>
    <row r="494" spans="2:34" s="36" customFormat="1" ht="15.6" thickBot="1">
      <c r="B494" s="206"/>
      <c r="C494" s="206"/>
      <c r="D494" s="206"/>
      <c r="E494" s="206"/>
      <c r="F494" s="206"/>
      <c r="G494" s="207"/>
      <c r="H494" s="206"/>
      <c r="I494" s="206"/>
      <c r="J494" s="206"/>
      <c r="K494" s="206"/>
      <c r="L494" s="206"/>
      <c r="M494" s="206"/>
      <c r="N494" s="206"/>
      <c r="O494" s="206"/>
      <c r="P494" s="206"/>
      <c r="Q494" s="206"/>
      <c r="R494" s="206"/>
      <c r="S494" s="206"/>
      <c r="T494" s="206"/>
      <c r="U494" s="206"/>
      <c r="V494" s="206"/>
      <c r="W494" s="206"/>
      <c r="X494" s="206"/>
      <c r="Y494" s="206"/>
      <c r="Z494" s="206"/>
      <c r="AA494" s="206"/>
      <c r="AB494" s="206"/>
      <c r="AC494" s="206"/>
      <c r="AD494" s="206"/>
      <c r="AE494" s="206"/>
      <c r="AF494" s="206"/>
      <c r="AG494" s="206"/>
      <c r="AH494" s="206"/>
    </row>
    <row r="495" spans="2:34" s="36" customFormat="1" ht="15.6" thickBot="1">
      <c r="B495" s="206"/>
      <c r="C495" s="206"/>
      <c r="D495" s="206"/>
      <c r="E495" s="206"/>
      <c r="F495" s="206"/>
      <c r="G495" s="207"/>
      <c r="H495" s="142" t="s">
        <v>755</v>
      </c>
      <c r="I495" s="143"/>
      <c r="J495" s="144">
        <f>SUMIF(Table10[Reporting currency],"USD",Table10[Revenue value])+(IFERROR(SUMIF(Table10[Reporting currency],"&lt;&gt;USD",Table10[Revenue value])/'Part 1 - About'!$E$45,0))</f>
        <v>10466224211.782644</v>
      </c>
      <c r="K495" s="206"/>
      <c r="L495" s="206"/>
      <c r="M495" s="206"/>
      <c r="N495" s="206"/>
      <c r="O495" s="206"/>
      <c r="P495" s="206"/>
      <c r="Q495" s="206"/>
      <c r="R495" s="206"/>
      <c r="S495" s="206"/>
      <c r="T495" s="206"/>
      <c r="U495" s="206"/>
      <c r="V495" s="206"/>
      <c r="W495" s="206"/>
      <c r="X495" s="206"/>
      <c r="Y495" s="206"/>
      <c r="Z495" s="206"/>
      <c r="AA495" s="206"/>
      <c r="AB495" s="206"/>
      <c r="AC495" s="206"/>
      <c r="AD495" s="206"/>
      <c r="AE495" s="206"/>
      <c r="AF495" s="206"/>
      <c r="AG495" s="206"/>
      <c r="AH495" s="206"/>
    </row>
    <row r="496" spans="2:34" s="36" customFormat="1" ht="15.6" thickBot="1">
      <c r="B496" s="206"/>
      <c r="C496" s="206"/>
      <c r="D496" s="206"/>
      <c r="E496" s="206"/>
      <c r="F496" s="206"/>
      <c r="G496" s="207"/>
      <c r="H496" s="182"/>
      <c r="I496" s="182"/>
      <c r="J496" s="183"/>
      <c r="K496" s="206"/>
      <c r="L496" s="206"/>
      <c r="M496" s="206"/>
      <c r="N496" s="206"/>
      <c r="O496" s="206"/>
      <c r="P496" s="206"/>
      <c r="Q496" s="206"/>
      <c r="R496" s="206"/>
      <c r="S496" s="206"/>
      <c r="T496" s="206"/>
      <c r="U496" s="206"/>
      <c r="V496" s="206"/>
      <c r="W496" s="206"/>
      <c r="X496" s="206"/>
      <c r="Y496" s="206"/>
      <c r="Z496" s="206"/>
      <c r="AA496" s="206"/>
      <c r="AB496" s="206"/>
      <c r="AC496" s="206"/>
      <c r="AD496" s="206"/>
      <c r="AE496" s="206"/>
      <c r="AF496" s="206"/>
      <c r="AG496" s="206"/>
      <c r="AH496" s="206"/>
    </row>
    <row r="497" spans="2:34" s="36" customFormat="1" ht="16.5" thickBot="1">
      <c r="B497" s="206"/>
      <c r="C497" s="206"/>
      <c r="D497" s="206"/>
      <c r="E497" s="206"/>
      <c r="F497" s="206"/>
      <c r="G497" s="207"/>
      <c r="H497" s="181" t="str">
        <f>"Total in "&amp;'Part 1 - About'!$E$44</f>
        <v>Total in EUR</v>
      </c>
      <c r="I497" s="143"/>
      <c r="J497" s="144">
        <f>IF('Part 1 - About'!$E$44="USD",0,SUMIF(Table10[Reporting currency],'Part 1 - About'!$E$44,Table10[Revenue value]))+(IFERROR(SUMIF(Table10[Reporting currency],"USD",Table10[Revenue value])*'Part 1 - About'!$E$45,0))</f>
        <v>11325501219.57</v>
      </c>
      <c r="K497" s="206"/>
      <c r="L497" s="206"/>
      <c r="M497" s="206"/>
      <c r="N497" s="206"/>
      <c r="O497" s="206"/>
      <c r="P497" s="206"/>
      <c r="Q497" s="206"/>
      <c r="R497" s="206"/>
      <c r="S497" s="206"/>
      <c r="T497" s="206"/>
      <c r="U497" s="206"/>
      <c r="V497" s="206"/>
      <c r="W497" s="206"/>
      <c r="X497" s="206"/>
      <c r="Y497" s="206"/>
      <c r="Z497" s="206"/>
      <c r="AA497" s="206"/>
      <c r="AB497" s="206"/>
      <c r="AC497" s="206"/>
      <c r="AD497" s="206"/>
      <c r="AE497" s="206"/>
      <c r="AF497" s="206"/>
      <c r="AG497" s="206"/>
      <c r="AH497" s="206"/>
    </row>
    <row r="498" spans="2:34" s="36" customFormat="1" ht="15">
      <c r="B498" s="206"/>
      <c r="C498" s="206"/>
      <c r="D498" s="206"/>
      <c r="E498" s="206"/>
      <c r="F498" s="206"/>
      <c r="G498" s="206"/>
      <c r="H498" s="206"/>
      <c r="I498" s="206"/>
      <c r="J498" s="206"/>
      <c r="K498" s="206"/>
      <c r="L498" s="206"/>
      <c r="M498" s="206"/>
      <c r="N498" s="206"/>
      <c r="O498" s="206"/>
      <c r="P498" s="206"/>
      <c r="Q498" s="206"/>
      <c r="R498" s="206"/>
      <c r="S498" s="206"/>
      <c r="T498" s="206"/>
      <c r="U498" s="206"/>
      <c r="V498" s="206"/>
      <c r="W498" s="206"/>
      <c r="X498" s="206"/>
      <c r="Y498" s="206"/>
      <c r="Z498" s="206"/>
      <c r="AA498" s="206"/>
      <c r="AB498" s="206"/>
      <c r="AC498" s="206"/>
      <c r="AD498" s="206"/>
      <c r="AE498" s="206"/>
      <c r="AF498" s="206"/>
      <c r="AG498" s="206"/>
      <c r="AH498" s="206"/>
    </row>
    <row r="499" spans="2:34" s="36" customFormat="1" ht="16.5" customHeight="1">
      <c r="B499" s="12"/>
      <c r="C499" s="324" t="s">
        <v>756</v>
      </c>
      <c r="D499" s="324"/>
      <c r="E499" s="324"/>
      <c r="F499" s="324"/>
      <c r="G499" s="324"/>
      <c r="H499" s="324"/>
      <c r="I499" s="324"/>
      <c r="J499" s="324"/>
      <c r="K499" s="324"/>
      <c r="L499" s="324"/>
      <c r="M499" s="324"/>
      <c r="N499" s="324"/>
      <c r="O499" s="206"/>
      <c r="P499" s="206"/>
      <c r="Q499" s="206"/>
      <c r="R499" s="206"/>
      <c r="S499" s="206"/>
      <c r="T499" s="206"/>
      <c r="U499" s="206"/>
      <c r="V499" s="206"/>
      <c r="W499" s="206"/>
      <c r="X499" s="206"/>
      <c r="Y499" s="206"/>
      <c r="Z499" s="206"/>
      <c r="AA499" s="206"/>
      <c r="AB499" s="206"/>
      <c r="AC499" s="206"/>
      <c r="AD499" s="206"/>
      <c r="AE499" s="206"/>
      <c r="AF499" s="206"/>
      <c r="AG499" s="206"/>
      <c r="AH499" s="206"/>
    </row>
    <row r="500" spans="2:34" s="36" customFormat="1" ht="15">
      <c r="B500" s="206"/>
      <c r="C500" s="323" t="s">
        <v>757</v>
      </c>
      <c r="D500" s="323"/>
      <c r="E500" s="323"/>
      <c r="F500" s="323"/>
      <c r="G500" s="323"/>
      <c r="H500" s="323"/>
      <c r="I500" s="323"/>
      <c r="J500" s="323"/>
      <c r="K500" s="323"/>
      <c r="L500" s="323"/>
      <c r="M500" s="323"/>
      <c r="N500" s="323"/>
      <c r="O500" s="206"/>
      <c r="P500" s="206"/>
      <c r="Q500" s="206"/>
      <c r="R500" s="206"/>
      <c r="S500" s="206"/>
      <c r="T500" s="206"/>
      <c r="U500" s="206"/>
      <c r="V500" s="206"/>
      <c r="W500" s="206"/>
      <c r="X500" s="206"/>
      <c r="Y500" s="206"/>
      <c r="Z500" s="206"/>
      <c r="AA500" s="206"/>
      <c r="AB500" s="206"/>
      <c r="AC500" s="206"/>
      <c r="AD500" s="206"/>
      <c r="AE500" s="206"/>
      <c r="AF500" s="206"/>
      <c r="AG500" s="206"/>
      <c r="AH500" s="206"/>
    </row>
    <row r="501" spans="2:34" s="36" customFormat="1" ht="15">
      <c r="B501" s="206"/>
      <c r="C501" s="323"/>
      <c r="D501" s="323"/>
      <c r="E501" s="323"/>
      <c r="F501" s="323"/>
      <c r="G501" s="323"/>
      <c r="H501" s="323"/>
      <c r="I501" s="323"/>
      <c r="J501" s="323"/>
      <c r="K501" s="323"/>
      <c r="L501" s="323"/>
      <c r="M501" s="323"/>
      <c r="N501" s="323"/>
      <c r="O501" s="206"/>
      <c r="P501" s="206"/>
      <c r="Q501" s="206"/>
      <c r="R501" s="206"/>
      <c r="S501" s="206"/>
      <c r="T501" s="206"/>
      <c r="U501" s="206"/>
      <c r="V501" s="206"/>
      <c r="W501" s="206"/>
      <c r="X501" s="206"/>
      <c r="Y501" s="206"/>
      <c r="Z501" s="206"/>
      <c r="AA501" s="206"/>
      <c r="AB501" s="206"/>
      <c r="AC501" s="206"/>
      <c r="AD501" s="206"/>
      <c r="AE501" s="206"/>
      <c r="AF501" s="206"/>
      <c r="AG501" s="206"/>
      <c r="AH501" s="206"/>
    </row>
    <row r="502" spans="2:34" s="36" customFormat="1" ht="15">
      <c r="B502" s="206"/>
      <c r="C502" s="323" t="s">
        <v>758</v>
      </c>
      <c r="D502" s="323"/>
      <c r="E502" s="323"/>
      <c r="F502" s="323"/>
      <c r="G502" s="323"/>
      <c r="H502" s="323"/>
      <c r="I502" s="323"/>
      <c r="J502" s="323"/>
      <c r="K502" s="323"/>
      <c r="L502" s="323"/>
      <c r="M502" s="323"/>
      <c r="N502" s="323"/>
      <c r="O502" s="206"/>
      <c r="P502" s="206"/>
      <c r="Q502" s="206"/>
      <c r="R502" s="206"/>
      <c r="S502" s="206"/>
      <c r="T502" s="206"/>
      <c r="U502" s="206"/>
      <c r="V502" s="206"/>
      <c r="W502" s="206"/>
      <c r="X502" s="206"/>
      <c r="Y502" s="206"/>
      <c r="Z502" s="206"/>
      <c r="AA502" s="206"/>
      <c r="AB502" s="206"/>
      <c r="AC502" s="206"/>
      <c r="AD502" s="206"/>
      <c r="AE502" s="206"/>
      <c r="AF502" s="206"/>
      <c r="AG502" s="206"/>
      <c r="AH502" s="206"/>
    </row>
    <row r="503" spans="2:34" s="36" customFormat="1" ht="15">
      <c r="B503" s="206"/>
      <c r="C503" s="323" t="s">
        <v>760</v>
      </c>
      <c r="D503" s="323"/>
      <c r="E503" s="323"/>
      <c r="F503" s="323"/>
      <c r="G503" s="323"/>
      <c r="H503" s="323"/>
      <c r="I503" s="323"/>
      <c r="J503" s="323"/>
      <c r="K503" s="323"/>
      <c r="L503" s="323"/>
      <c r="M503" s="323"/>
      <c r="N503" s="323"/>
      <c r="O503" s="206"/>
      <c r="P503" s="206"/>
      <c r="Q503" s="206"/>
      <c r="R503" s="206"/>
      <c r="S503" s="206"/>
      <c r="T503" s="206"/>
      <c r="U503" s="206"/>
      <c r="V503" s="206"/>
      <c r="W503" s="206"/>
      <c r="X503" s="206"/>
      <c r="Y503" s="206"/>
      <c r="Z503" s="206"/>
      <c r="AA503" s="206"/>
      <c r="AB503" s="206"/>
      <c r="AC503" s="206"/>
      <c r="AD503" s="206"/>
      <c r="AE503" s="206"/>
      <c r="AF503" s="206"/>
      <c r="AG503" s="206"/>
      <c r="AH503" s="206"/>
    </row>
    <row r="504" spans="2:34" s="36" customFormat="1" ht="15">
      <c r="B504" s="206"/>
      <c r="C504" s="323" t="s">
        <v>763</v>
      </c>
      <c r="D504" s="323"/>
      <c r="E504" s="323"/>
      <c r="F504" s="323"/>
      <c r="G504" s="323"/>
      <c r="H504" s="323"/>
      <c r="I504" s="323"/>
      <c r="J504" s="323"/>
      <c r="K504" s="323"/>
      <c r="L504" s="323"/>
      <c r="M504" s="323"/>
      <c r="N504" s="323"/>
      <c r="O504" s="206"/>
      <c r="P504" s="206"/>
      <c r="Q504" s="206"/>
      <c r="R504" s="206"/>
      <c r="S504" s="206"/>
      <c r="T504" s="206"/>
      <c r="U504" s="206"/>
      <c r="V504" s="206"/>
      <c r="W504" s="206"/>
      <c r="X504" s="206"/>
      <c r="Y504" s="206"/>
      <c r="Z504" s="206"/>
      <c r="AA504" s="206"/>
      <c r="AB504" s="206"/>
      <c r="AC504" s="206"/>
      <c r="AD504" s="206"/>
      <c r="AE504" s="206"/>
      <c r="AF504" s="206"/>
      <c r="AG504" s="206"/>
      <c r="AH504" s="206"/>
    </row>
    <row r="505" spans="2:34" s="36" customFormat="1" ht="15.75" customHeight="1">
      <c r="B505" s="206"/>
      <c r="C505" s="323" t="s">
        <v>765</v>
      </c>
      <c r="D505" s="323"/>
      <c r="E505" s="323"/>
      <c r="F505" s="323"/>
      <c r="G505" s="323"/>
      <c r="H505" s="323"/>
      <c r="I505" s="323"/>
      <c r="J505" s="323"/>
      <c r="K505" s="323"/>
      <c r="L505" s="323"/>
      <c r="M505" s="323"/>
      <c r="N505" s="323"/>
      <c r="O505" s="206"/>
      <c r="P505" s="206"/>
      <c r="Q505" s="206"/>
      <c r="R505" s="206"/>
      <c r="S505" s="206"/>
      <c r="T505" s="206"/>
      <c r="U505" s="206"/>
      <c r="V505" s="206"/>
      <c r="W505" s="206"/>
      <c r="X505" s="206"/>
      <c r="Y505" s="206"/>
      <c r="Z505" s="206"/>
      <c r="AA505" s="206"/>
      <c r="AB505" s="206"/>
      <c r="AC505" s="206"/>
      <c r="AD505" s="206"/>
      <c r="AE505" s="206"/>
      <c r="AF505" s="206"/>
      <c r="AG505" s="206"/>
      <c r="AH505" s="206"/>
    </row>
    <row r="506" spans="2:34" s="36" customFormat="1" ht="15">
      <c r="B506" s="206"/>
      <c r="C506" s="323" t="s">
        <v>766</v>
      </c>
      <c r="D506" s="323"/>
      <c r="E506" s="323"/>
      <c r="F506" s="323"/>
      <c r="G506" s="323"/>
      <c r="H506" s="323"/>
      <c r="I506" s="323"/>
      <c r="J506" s="323"/>
      <c r="K506" s="323"/>
      <c r="L506" s="323"/>
      <c r="M506" s="323"/>
      <c r="N506" s="323"/>
      <c r="O506" s="206"/>
      <c r="P506" s="206"/>
      <c r="Q506" s="206"/>
      <c r="R506" s="206"/>
      <c r="S506" s="206"/>
      <c r="T506" s="206"/>
      <c r="U506" s="206"/>
      <c r="V506" s="206"/>
      <c r="W506" s="206"/>
      <c r="X506" s="206"/>
      <c r="Y506" s="206"/>
      <c r="Z506" s="206"/>
      <c r="AA506" s="206"/>
      <c r="AB506" s="206"/>
      <c r="AC506" s="206"/>
      <c r="AD506" s="206"/>
      <c r="AE506" s="206"/>
      <c r="AF506" s="206"/>
      <c r="AG506" s="206"/>
      <c r="AH506" s="206"/>
    </row>
    <row r="507" spans="2:34" ht="15">
      <c r="B507" s="206"/>
      <c r="C507" s="323"/>
      <c r="D507" s="323"/>
      <c r="E507" s="323"/>
      <c r="F507" s="323"/>
      <c r="G507" s="323"/>
      <c r="H507" s="323"/>
      <c r="I507" s="323"/>
      <c r="J507" s="323"/>
      <c r="K507" s="323"/>
      <c r="L507" s="323"/>
      <c r="M507" s="323"/>
      <c r="N507" s="323"/>
    </row>
    <row r="508" spans="2:34" ht="15.6" thickBot="1">
      <c r="B508" s="206"/>
      <c r="C508" s="326"/>
      <c r="D508" s="326"/>
      <c r="E508" s="326"/>
      <c r="F508" s="326"/>
      <c r="G508" s="326"/>
      <c r="H508" s="326"/>
      <c r="I508" s="326"/>
      <c r="J508" s="326"/>
      <c r="K508" s="326"/>
      <c r="L508" s="326"/>
      <c r="M508" s="326"/>
      <c r="N508" s="326"/>
    </row>
    <row r="509" spans="2:34" ht="15">
      <c r="B509" s="206"/>
      <c r="C509" s="321"/>
      <c r="D509" s="321"/>
      <c r="E509" s="321"/>
      <c r="F509" s="321"/>
      <c r="G509" s="321"/>
      <c r="H509" s="321"/>
      <c r="I509" s="321"/>
      <c r="J509" s="321"/>
      <c r="K509" s="321"/>
      <c r="L509" s="321"/>
      <c r="M509" s="321"/>
      <c r="N509" s="321"/>
    </row>
    <row r="510" spans="2:34" ht="15.6" thickBot="1">
      <c r="B510" s="206"/>
      <c r="C510" s="295" t="s">
        <v>33</v>
      </c>
      <c r="D510" s="296"/>
      <c r="E510" s="296"/>
      <c r="F510" s="296"/>
      <c r="G510" s="296"/>
      <c r="H510" s="296"/>
      <c r="I510" s="296"/>
      <c r="J510" s="296"/>
      <c r="K510" s="296"/>
      <c r="L510" s="296"/>
      <c r="M510" s="296"/>
      <c r="N510" s="296"/>
    </row>
    <row r="511" spans="2:34" ht="15">
      <c r="B511" s="206"/>
      <c r="C511" s="297" t="s">
        <v>34</v>
      </c>
      <c r="D511" s="298"/>
      <c r="E511" s="298"/>
      <c r="F511" s="298"/>
      <c r="G511" s="298"/>
      <c r="H511" s="298"/>
      <c r="I511" s="298"/>
      <c r="J511" s="298"/>
      <c r="K511" s="298"/>
      <c r="L511" s="298"/>
      <c r="M511" s="298"/>
      <c r="N511" s="298"/>
    </row>
    <row r="512" spans="2:34" ht="15.6" thickBot="1">
      <c r="B512" s="206"/>
      <c r="C512" s="308"/>
      <c r="D512" s="308"/>
      <c r="E512" s="308"/>
      <c r="F512" s="308"/>
      <c r="G512" s="308"/>
      <c r="H512" s="308"/>
      <c r="I512" s="308"/>
      <c r="J512" s="308"/>
      <c r="K512" s="308"/>
      <c r="L512" s="308"/>
      <c r="M512" s="308"/>
      <c r="N512" s="308"/>
    </row>
    <row r="513" spans="2:14" ht="15">
      <c r="B513" s="206"/>
      <c r="C513" s="283" t="s">
        <v>35</v>
      </c>
      <c r="D513" s="283"/>
      <c r="E513" s="283"/>
      <c r="F513" s="283"/>
      <c r="G513" s="283"/>
      <c r="H513" s="283"/>
      <c r="I513" s="283"/>
      <c r="J513" s="283"/>
      <c r="K513" s="283"/>
      <c r="L513" s="283"/>
      <c r="M513" s="283"/>
      <c r="N513" s="283"/>
    </row>
    <row r="514" spans="2:14" ht="15">
      <c r="B514" s="206"/>
      <c r="C514" s="274" t="s">
        <v>36</v>
      </c>
      <c r="D514" s="274"/>
      <c r="E514" s="274"/>
      <c r="F514" s="274"/>
      <c r="G514" s="274"/>
      <c r="H514" s="274"/>
      <c r="I514" s="274"/>
      <c r="J514" s="274"/>
      <c r="K514" s="274"/>
      <c r="L514" s="274"/>
      <c r="M514" s="274"/>
      <c r="N514" s="274"/>
    </row>
    <row r="515" spans="2:14" ht="15">
      <c r="B515" s="206"/>
      <c r="C515" s="283" t="s">
        <v>38</v>
      </c>
      <c r="D515" s="283"/>
      <c r="E515" s="283"/>
      <c r="F515" s="283"/>
      <c r="G515" s="283"/>
      <c r="H515" s="283"/>
      <c r="I515" s="283"/>
      <c r="J515" s="283"/>
      <c r="K515" s="283"/>
      <c r="L515" s="283"/>
      <c r="M515" s="283"/>
      <c r="N515" s="283"/>
    </row>
    <row r="518" spans="2:14">
      <c r="J518" s="184"/>
    </row>
    <row r="519" spans="2:14">
      <c r="J519" s="184"/>
      <c r="K519" s="185"/>
    </row>
    <row r="521" spans="2:14">
      <c r="K521" s="185"/>
    </row>
  </sheetData>
  <protectedRanges>
    <protectedRange algorithmName="SHA-512" hashValue="19r0bVvPR7yZA0UiYij7Tv1CBk3noIABvFePbLhCJ4nk3L6A+Fy+RdPPS3STf+a52x4pG2PQK4FAkXK9epnlIA==" saltValue="gQC4yrLvnbJqxYZ0KSEoZA==" spinCount="100000" sqref="C494:D497 F494:H496 F497:G497 C15:C53 B286:B493 H286:H353 C105:C385 H355:H492 C421:C493" name="Government revenues_1"/>
    <protectedRange algorithmName="SHA-512" hashValue="19r0bVvPR7yZA0UiYij7Tv1CBk3noIABvFePbLhCJ4nk3L6A+Fy+RdPPS3STf+a52x4pG2PQK4FAkXK9epnlIA==" saltValue="gQC4yrLvnbJqxYZ0KSEoZA==" spinCount="100000" sqref="D186:D447" name="Government revenues_1_1"/>
    <protectedRange algorithmName="SHA-512" hashValue="19r0bVvPR7yZA0UiYij7Tv1CBk3noIABvFePbLhCJ4nk3L6A+Fy+RdPPS3STf+a52x4pG2PQK4FAkXK9epnlIA==" saltValue="gQC4yrLvnbJqxYZ0KSEoZA==" spinCount="100000" sqref="D448:D490" name="Government revenues_1_3"/>
  </protectedRanges>
  <mergeCells count="28">
    <mergeCell ref="C515:N515"/>
    <mergeCell ref="B13:N13"/>
    <mergeCell ref="C509:N509"/>
    <mergeCell ref="C510:N510"/>
    <mergeCell ref="C511:N511"/>
    <mergeCell ref="C512:N512"/>
    <mergeCell ref="C513:N513"/>
    <mergeCell ref="C514:N514"/>
    <mergeCell ref="C508:N508"/>
    <mergeCell ref="C2:N2"/>
    <mergeCell ref="C3:N3"/>
    <mergeCell ref="C4:N4"/>
    <mergeCell ref="C5:N5"/>
    <mergeCell ref="C6:N6"/>
    <mergeCell ref="C7:N7"/>
    <mergeCell ref="C8:N8"/>
    <mergeCell ref="C9:N9"/>
    <mergeCell ref="C506:N506"/>
    <mergeCell ref="C507:N507"/>
    <mergeCell ref="C10:N10"/>
    <mergeCell ref="C11:N11"/>
    <mergeCell ref="C499:N499"/>
    <mergeCell ref="C500:N500"/>
    <mergeCell ref="C501:N501"/>
    <mergeCell ref="C502:N502"/>
    <mergeCell ref="C503:N503"/>
    <mergeCell ref="C504:N504"/>
    <mergeCell ref="C505:N505"/>
  </mergeCells>
  <phoneticPr fontId="72" type="noConversion"/>
  <dataValidations xWindow="1321" yWindow="703" count="15">
    <dataValidation type="textLength" allowBlank="1" showInputMessage="1" showErrorMessage="1" errorTitle="Please do not edit these cells" error="Please do not edit these cells" sqref="C499:N500" xr:uid="{5BD11D2E-7C8F-496F-A0AD-C865F4EBDE8D}">
      <formula1>10000</formula1>
      <formula2>50000</formula2>
    </dataValidation>
    <dataValidation type="textLength" allowBlank="1" showInputMessage="1" showErrorMessage="1" sqref="B508:N515 B494:G498 J494:J496 H494:I494 H496:I496 H498:J498 C1:G14 E15 K494:N498 I1:I14 H1:H285 E17:E177 D15:D185 B1:B285 A1:A506 J100:N285 O100:O506 J1:M99 O1:O99 N1:N14 N16:N99" xr:uid="{FA9D5B36-9236-43A9-B346-F91F9A7BA7B2}">
      <formula1>9999999</formula1>
      <formula2>99999999</formula2>
    </dataValidation>
    <dataValidation type="whole" allowBlank="1" showInputMessage="1" showErrorMessage="1" sqref="H495:I495 H497:I497" xr:uid="{5B7817A7-11FB-42D9-9460-F44DC212A83E}">
      <formula1>1</formula1>
      <formula2>2</formula2>
    </dataValidation>
    <dataValidation type="list" showInputMessage="1" showErrorMessage="1" sqref="C15:C53 C105:C385 C421:C493" xr:uid="{BC71062D-446F-42A4-BE9D-DD9B026D011F}">
      <formula1>Companies_list</formula1>
    </dataValidation>
    <dataValidation type="list" allowBlank="1" showInputMessage="1" showErrorMessage="1" promptTitle="Receiving government agency" prompt="Input the name of the government recipient here._x000a__x000a_Please refrain from using acronyms, and input complete name" sqref="D448:D490" xr:uid="{B1E208FA-312C-4443-B21F-5B51210AF3D6}">
      <formula1>Government_entities_list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448:E492" xr:uid="{609C617C-9D8D-4C63-8C56-DBB3EDC18C06}"/>
    <dataValidation allowBlank="1" showInputMessage="1" showErrorMessage="1" promptTitle="Company name" prompt="Input company name here._x000a__x000a_Please refrain from using acronyms, and input complete name." sqref="C54:C104" xr:uid="{9CB7A925-0149-432D-B8DD-52A521B1663F}"/>
    <dataValidation type="list" allowBlank="1" showInputMessage="1" showErrorMessage="1" sqref="K286:K493 F15:G492" xr:uid="{6330F492-8F41-4B18-8338-9C60C4BF1F85}">
      <formula1>Simple_options_list</formula1>
    </dataValidation>
    <dataValidation type="list" allowBlank="1" showInputMessage="1" showErrorMessage="1" sqref="B286:B493"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86:M493"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286:L493" xr:uid="{645E0D20-6279-4C3E-A19C-F3A7886D2D5E}">
      <formula1>0.1</formula1>
      <formula2>0.2</formula2>
    </dataValidation>
    <dataValidation type="textLength" allowBlank="1" showInputMessage="1" sqref="E178:E447" xr:uid="{ADBC4895-8B53-4977-85FA-BDACE1AFB066}">
      <formula1>9999999</formula1>
      <formula2>99999999</formula2>
    </dataValidation>
    <dataValidation type="list" showInputMessage="1" showErrorMessage="1" sqref="H286:H353 H355:H492" xr:uid="{A6114BF9-8164-40A8-BE5B-291A21E8C59E}">
      <formula1>Projectname</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86:J353 J355:J492" xr:uid="{FE01652F-8EB5-4B64-AB8F-A52C0CC80CED}">
      <formula1>0.1</formula1>
      <formula2>0.2</formula2>
    </dataValidation>
    <dataValidation type="list" allowBlank="1" showInputMessage="1" showErrorMessage="1" sqref="I15:I492" xr:uid="{D122FD09-F6C9-4F3D-A48A-BB98A1F564D3}">
      <formula1>Currency_code_list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511:G511" r:id="rId3" display="Give us your feedback or report a conflict in the data! Write to us at  data@eiti.org" xr:uid="{72442048-902D-4FAE-8A16-3DE60997178A}"/>
    <hyperlink ref="C510:G510" r:id="rId4" display="For the latest version of Summary data templates, see  https://eiti.org/summary-data-template" xr:uid="{6CB1C6BB-D004-4D7E-B9D6-5D98569F2D9E}"/>
  </hyperlinks>
  <pageMargins left="0.7" right="0.7" top="0.75" bottom="0.75" header="0.3" footer="0.3"/>
  <pageSetup paperSize="9" orientation="portrait" r:id="rId5"/>
  <headerFooter>
    <oddFooter>&amp;L_x000D_&amp;1#&amp;"Calibri"&amp;10&amp;K000000 Intern gebruik</oddFooter>
  </headerFooter>
  <ignoredErrors>
    <ignoredError sqref="H288"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1023</v>
      </c>
      <c r="I1" s="1" t="s">
        <v>1024</v>
      </c>
      <c r="K1" s="1" t="s">
        <v>1025</v>
      </c>
      <c r="N1" s="1" t="s">
        <v>1026</v>
      </c>
      <c r="S1" s="1" t="s">
        <v>1027</v>
      </c>
      <c r="AA1" s="1" t="s">
        <v>1028</v>
      </c>
      <c r="AC1" s="1" t="s">
        <v>1029</v>
      </c>
      <c r="AE1" s="1" t="s">
        <v>1030</v>
      </c>
    </row>
    <row r="2" spans="1:31" ht="14.45">
      <c r="A2" s="1" t="s">
        <v>1031</v>
      </c>
      <c r="B2" s="1" t="s">
        <v>1032</v>
      </c>
      <c r="C2" s="1" t="s">
        <v>53</v>
      </c>
      <c r="D2" s="1" t="s">
        <v>1033</v>
      </c>
      <c r="E2" s="1" t="s">
        <v>1034</v>
      </c>
      <c r="F2" s="1" t="s">
        <v>1035</v>
      </c>
      <c r="G2" s="1" t="s">
        <v>422</v>
      </c>
      <c r="I2" t="s">
        <v>1036</v>
      </c>
      <c r="K2" t="s">
        <v>1036</v>
      </c>
      <c r="N2" s="4" t="s">
        <v>1037</v>
      </c>
      <c r="O2" s="4" t="s">
        <v>1038</v>
      </c>
      <c r="P2" s="4" t="s">
        <v>1039</v>
      </c>
      <c r="S2" s="1" t="s">
        <v>1040</v>
      </c>
      <c r="T2" s="1" t="s">
        <v>1041</v>
      </c>
      <c r="U2" s="1" t="s">
        <v>1042</v>
      </c>
      <c r="V2" s="1" t="s">
        <v>727</v>
      </c>
      <c r="W2" s="1" t="s">
        <v>728</v>
      </c>
      <c r="X2" s="1" t="s">
        <v>729</v>
      </c>
      <c r="Y2" s="1" t="s">
        <v>730</v>
      </c>
      <c r="AA2" s="1" t="s">
        <v>1043</v>
      </c>
      <c r="AC2" t="s">
        <v>1044</v>
      </c>
      <c r="AE2" t="s">
        <v>1045</v>
      </c>
    </row>
    <row r="3" spans="1:31">
      <c r="A3" t="s">
        <v>1046</v>
      </c>
      <c r="B3" t="s">
        <v>1047</v>
      </c>
      <c r="C3" t="s">
        <v>1048</v>
      </c>
      <c r="D3" t="s">
        <v>1049</v>
      </c>
      <c r="E3" t="s">
        <v>235</v>
      </c>
      <c r="F3">
        <v>840</v>
      </c>
      <c r="G3" t="s">
        <v>1050</v>
      </c>
      <c r="I3" t="s">
        <v>1051</v>
      </c>
      <c r="K3" s="6" t="s">
        <v>1052</v>
      </c>
      <c r="N3" s="5" t="s">
        <v>1053</v>
      </c>
      <c r="O3" s="5" t="s">
        <v>1054</v>
      </c>
      <c r="P3" t="s">
        <v>202</v>
      </c>
      <c r="S3" t="s">
        <v>1055</v>
      </c>
      <c r="T3" t="s">
        <v>1056</v>
      </c>
      <c r="U3" t="s">
        <v>1057</v>
      </c>
      <c r="V3" t="s">
        <v>1058</v>
      </c>
      <c r="W3" t="s">
        <v>1059</v>
      </c>
      <c r="X3" t="s">
        <v>1055</v>
      </c>
      <c r="Y3" t="s">
        <v>1055</v>
      </c>
      <c r="AA3" t="s">
        <v>1060</v>
      </c>
      <c r="AC3" t="s">
        <v>1061</v>
      </c>
      <c r="AE3" t="s">
        <v>330</v>
      </c>
    </row>
    <row r="4" spans="1:31">
      <c r="A4" t="s">
        <v>1062</v>
      </c>
      <c r="B4" t="s">
        <v>1063</v>
      </c>
      <c r="C4" t="s">
        <v>1064</v>
      </c>
      <c r="D4" t="s">
        <v>1065</v>
      </c>
      <c r="E4" t="s">
        <v>1066</v>
      </c>
      <c r="F4">
        <v>971</v>
      </c>
      <c r="G4" t="s">
        <v>1067</v>
      </c>
      <c r="I4" t="s">
        <v>61</v>
      </c>
      <c r="K4" t="s">
        <v>81</v>
      </c>
      <c r="N4" s="5" t="s">
        <v>1068</v>
      </c>
      <c r="O4" s="5" t="s">
        <v>1069</v>
      </c>
      <c r="P4" t="s">
        <v>1070</v>
      </c>
      <c r="S4" t="s">
        <v>1071</v>
      </c>
      <c r="T4" t="s">
        <v>1072</v>
      </c>
      <c r="U4" t="s">
        <v>1073</v>
      </c>
      <c r="V4" t="s">
        <v>1058</v>
      </c>
      <c r="W4" t="s">
        <v>1059</v>
      </c>
      <c r="X4" t="s">
        <v>1071</v>
      </c>
      <c r="Y4" t="s">
        <v>1071</v>
      </c>
      <c r="AA4" t="s">
        <v>87</v>
      </c>
      <c r="AC4" t="s">
        <v>1074</v>
      </c>
      <c r="AE4" t="s">
        <v>1075</v>
      </c>
    </row>
    <row r="5" spans="1:31">
      <c r="A5" t="s">
        <v>1076</v>
      </c>
      <c r="B5" t="s">
        <v>1077</v>
      </c>
      <c r="C5" t="s">
        <v>1078</v>
      </c>
      <c r="D5" t="s">
        <v>1079</v>
      </c>
      <c r="E5" t="s">
        <v>97</v>
      </c>
      <c r="F5">
        <v>978</v>
      </c>
      <c r="G5" t="s">
        <v>1080</v>
      </c>
      <c r="I5" t="s">
        <v>107</v>
      </c>
      <c r="K5" t="s">
        <v>181</v>
      </c>
      <c r="N5" s="5" t="s">
        <v>1081</v>
      </c>
      <c r="O5" s="5" t="s">
        <v>1082</v>
      </c>
      <c r="P5" t="s">
        <v>1083</v>
      </c>
      <c r="S5" t="s">
        <v>1084</v>
      </c>
      <c r="T5" t="s">
        <v>1085</v>
      </c>
      <c r="U5" t="s">
        <v>1086</v>
      </c>
      <c r="V5" t="s">
        <v>1058</v>
      </c>
      <c r="W5" t="s">
        <v>1084</v>
      </c>
      <c r="X5" t="s">
        <v>1084</v>
      </c>
      <c r="Y5" t="s">
        <v>1084</v>
      </c>
      <c r="AA5" t="s">
        <v>88</v>
      </c>
      <c r="AC5" t="s">
        <v>1087</v>
      </c>
      <c r="AE5" t="s">
        <v>1088</v>
      </c>
    </row>
    <row r="6" spans="1:31">
      <c r="A6" t="s">
        <v>1089</v>
      </c>
      <c r="B6" t="s">
        <v>1090</v>
      </c>
      <c r="C6" t="s">
        <v>1091</v>
      </c>
      <c r="D6" t="s">
        <v>1092</v>
      </c>
      <c r="E6" t="s">
        <v>1093</v>
      </c>
      <c r="F6">
        <v>8</v>
      </c>
      <c r="G6" t="s">
        <v>1094</v>
      </c>
      <c r="I6" t="s">
        <v>91</v>
      </c>
      <c r="K6" t="s">
        <v>113</v>
      </c>
      <c r="N6" s="5" t="s">
        <v>1095</v>
      </c>
      <c r="O6" s="5" t="s">
        <v>1096</v>
      </c>
      <c r="P6" t="s">
        <v>1097</v>
      </c>
      <c r="S6" t="s">
        <v>1098</v>
      </c>
      <c r="T6" t="s">
        <v>1099</v>
      </c>
      <c r="U6" t="s">
        <v>1100</v>
      </c>
      <c r="V6" t="s">
        <v>1058</v>
      </c>
      <c r="W6" t="s">
        <v>1098</v>
      </c>
      <c r="X6" t="s">
        <v>1098</v>
      </c>
      <c r="Y6" t="s">
        <v>1098</v>
      </c>
      <c r="AA6" t="s">
        <v>1101</v>
      </c>
      <c r="AC6" t="s">
        <v>1102</v>
      </c>
      <c r="AE6" t="s">
        <v>1103</v>
      </c>
    </row>
    <row r="7" spans="1:31">
      <c r="A7" t="s">
        <v>1104</v>
      </c>
      <c r="B7" t="s">
        <v>1105</v>
      </c>
      <c r="C7" t="s">
        <v>1106</v>
      </c>
      <c r="D7" t="s">
        <v>1107</v>
      </c>
      <c r="E7" t="s">
        <v>1108</v>
      </c>
      <c r="F7">
        <v>12</v>
      </c>
      <c r="G7" t="s">
        <v>1109</v>
      </c>
      <c r="I7" t="s">
        <v>113</v>
      </c>
      <c r="K7" t="s">
        <v>114</v>
      </c>
      <c r="N7" s="5" t="s">
        <v>1110</v>
      </c>
      <c r="O7" s="5" t="s">
        <v>1111</v>
      </c>
      <c r="P7" t="s">
        <v>1112</v>
      </c>
      <c r="S7" t="s">
        <v>1113</v>
      </c>
      <c r="T7" t="s">
        <v>1114</v>
      </c>
      <c r="U7" t="s">
        <v>1115</v>
      </c>
      <c r="V7" t="s">
        <v>1058</v>
      </c>
      <c r="W7" t="s">
        <v>1116</v>
      </c>
      <c r="X7" t="s">
        <v>1113</v>
      </c>
      <c r="Y7" t="s">
        <v>1113</v>
      </c>
      <c r="AA7" t="s">
        <v>113</v>
      </c>
      <c r="AC7" t="s">
        <v>386</v>
      </c>
      <c r="AE7" t="s">
        <v>386</v>
      </c>
    </row>
    <row r="8" spans="1:31">
      <c r="A8" t="s">
        <v>1117</v>
      </c>
      <c r="B8" t="s">
        <v>1118</v>
      </c>
      <c r="C8" t="s">
        <v>1119</v>
      </c>
      <c r="D8" t="s">
        <v>1120</v>
      </c>
      <c r="E8" t="s">
        <v>235</v>
      </c>
      <c r="F8">
        <v>840</v>
      </c>
      <c r="G8" t="s">
        <v>1050</v>
      </c>
      <c r="N8" s="5" t="s">
        <v>1121</v>
      </c>
      <c r="O8" s="5" t="s">
        <v>1122</v>
      </c>
      <c r="P8" t="s">
        <v>1123</v>
      </c>
      <c r="S8" t="s">
        <v>1124</v>
      </c>
      <c r="T8" t="s">
        <v>1125</v>
      </c>
      <c r="U8" t="s">
        <v>1126</v>
      </c>
      <c r="V8" t="s">
        <v>1058</v>
      </c>
      <c r="W8" t="s">
        <v>1116</v>
      </c>
      <c r="X8" t="s">
        <v>1124</v>
      </c>
      <c r="Y8" t="s">
        <v>1124</v>
      </c>
      <c r="AA8" t="s">
        <v>350</v>
      </c>
      <c r="AC8" t="s">
        <v>113</v>
      </c>
    </row>
    <row r="9" spans="1:31">
      <c r="A9" t="s">
        <v>1127</v>
      </c>
      <c r="B9" t="s">
        <v>1128</v>
      </c>
      <c r="C9" t="s">
        <v>1129</v>
      </c>
      <c r="D9" t="s">
        <v>1130</v>
      </c>
      <c r="E9" t="s">
        <v>97</v>
      </c>
      <c r="F9">
        <v>978</v>
      </c>
      <c r="G9" t="s">
        <v>1080</v>
      </c>
      <c r="I9" s="1" t="s">
        <v>1131</v>
      </c>
      <c r="N9" s="5" t="s">
        <v>1132</v>
      </c>
      <c r="O9" s="5" t="s">
        <v>1133</v>
      </c>
      <c r="P9" t="s">
        <v>1134</v>
      </c>
      <c r="S9" t="s">
        <v>1135</v>
      </c>
      <c r="T9" t="s">
        <v>1136</v>
      </c>
      <c r="U9" t="s">
        <v>1137</v>
      </c>
      <c r="V9" t="s">
        <v>1058</v>
      </c>
      <c r="W9" t="s">
        <v>1116</v>
      </c>
      <c r="X9" t="s">
        <v>1138</v>
      </c>
      <c r="Y9" t="s">
        <v>1135</v>
      </c>
      <c r="AA9" t="s">
        <v>386</v>
      </c>
    </row>
    <row r="10" spans="1:31">
      <c r="A10" t="s">
        <v>1139</v>
      </c>
      <c r="B10" t="s">
        <v>1140</v>
      </c>
      <c r="C10" t="s">
        <v>1141</v>
      </c>
      <c r="D10" t="s">
        <v>1142</v>
      </c>
      <c r="E10" t="s">
        <v>1143</v>
      </c>
      <c r="F10">
        <v>973</v>
      </c>
      <c r="G10" t="s">
        <v>1144</v>
      </c>
      <c r="I10" s="161" t="s">
        <v>1034</v>
      </c>
      <c r="J10" s="161" t="s">
        <v>1035</v>
      </c>
      <c r="K10" s="162" t="s">
        <v>422</v>
      </c>
      <c r="N10" s="5" t="s">
        <v>1145</v>
      </c>
      <c r="O10" s="5" t="s">
        <v>1146</v>
      </c>
      <c r="P10" t="s">
        <v>1147</v>
      </c>
      <c r="S10" t="s">
        <v>1148</v>
      </c>
      <c r="T10" t="s">
        <v>1149</v>
      </c>
      <c r="U10" t="s">
        <v>1150</v>
      </c>
      <c r="V10" t="s">
        <v>1058</v>
      </c>
      <c r="W10" t="s">
        <v>1116</v>
      </c>
      <c r="X10" t="s">
        <v>1138</v>
      </c>
      <c r="Y10" t="s">
        <v>1148</v>
      </c>
    </row>
    <row r="11" spans="1:31">
      <c r="A11" t="s">
        <v>1151</v>
      </c>
      <c r="B11" t="s">
        <v>1152</v>
      </c>
      <c r="C11" t="s">
        <v>1153</v>
      </c>
      <c r="D11" t="s">
        <v>1154</v>
      </c>
      <c r="E11" t="s">
        <v>1155</v>
      </c>
      <c r="F11">
        <v>951</v>
      </c>
      <c r="G11" t="s">
        <v>1156</v>
      </c>
      <c r="I11" s="2" t="s">
        <v>1157</v>
      </c>
      <c r="J11" s="2">
        <v>784</v>
      </c>
      <c r="K11" s="3" t="s">
        <v>1158</v>
      </c>
      <c r="N11" s="5" t="s">
        <v>1159</v>
      </c>
      <c r="O11" s="5" t="s">
        <v>1160</v>
      </c>
      <c r="P11" t="s">
        <v>1161</v>
      </c>
      <c r="S11" t="s">
        <v>1162</v>
      </c>
      <c r="T11" t="s">
        <v>1163</v>
      </c>
      <c r="U11" t="s">
        <v>1164</v>
      </c>
      <c r="V11" t="s">
        <v>1058</v>
      </c>
      <c r="W11" t="s">
        <v>1116</v>
      </c>
      <c r="X11" t="s">
        <v>1138</v>
      </c>
      <c r="Y11" t="s">
        <v>1162</v>
      </c>
    </row>
    <row r="12" spans="1:31">
      <c r="A12" t="s">
        <v>1165</v>
      </c>
      <c r="B12" t="s">
        <v>1166</v>
      </c>
      <c r="C12" t="s">
        <v>1167</v>
      </c>
      <c r="D12" t="s">
        <v>1168</v>
      </c>
      <c r="E12" t="s">
        <v>1155</v>
      </c>
      <c r="F12">
        <v>951</v>
      </c>
      <c r="G12" t="s">
        <v>1156</v>
      </c>
      <c r="I12" s="2" t="s">
        <v>1066</v>
      </c>
      <c r="J12" s="2">
        <v>971</v>
      </c>
      <c r="K12" s="3" t="s">
        <v>1067</v>
      </c>
      <c r="N12" s="5" t="s">
        <v>1169</v>
      </c>
      <c r="O12" s="5" t="s">
        <v>1170</v>
      </c>
      <c r="P12" t="s">
        <v>1171</v>
      </c>
      <c r="S12" t="s">
        <v>1172</v>
      </c>
      <c r="T12" t="s">
        <v>1173</v>
      </c>
      <c r="U12" t="s">
        <v>1174</v>
      </c>
      <c r="V12" t="s">
        <v>1058</v>
      </c>
      <c r="W12" t="s">
        <v>1175</v>
      </c>
      <c r="X12" t="s">
        <v>1172</v>
      </c>
      <c r="Y12" t="s">
        <v>1172</v>
      </c>
    </row>
    <row r="13" spans="1:31">
      <c r="A13" t="s">
        <v>1176</v>
      </c>
      <c r="B13" t="s">
        <v>1177</v>
      </c>
      <c r="C13" t="s">
        <v>1178</v>
      </c>
      <c r="D13" t="s">
        <v>1179</v>
      </c>
      <c r="E13" t="s">
        <v>1180</v>
      </c>
      <c r="F13">
        <v>32</v>
      </c>
      <c r="G13" t="s">
        <v>1181</v>
      </c>
      <c r="I13" s="2" t="s">
        <v>1093</v>
      </c>
      <c r="J13" s="2">
        <v>8</v>
      </c>
      <c r="K13" s="3" t="s">
        <v>1094</v>
      </c>
      <c r="N13" s="5" t="s">
        <v>1182</v>
      </c>
      <c r="O13" s="5" t="s">
        <v>1183</v>
      </c>
      <c r="P13" t="s">
        <v>1184</v>
      </c>
      <c r="S13" t="s">
        <v>1185</v>
      </c>
      <c r="T13" t="s">
        <v>1186</v>
      </c>
      <c r="U13" t="s">
        <v>1187</v>
      </c>
      <c r="V13" t="s">
        <v>1058</v>
      </c>
      <c r="W13" t="s">
        <v>1175</v>
      </c>
      <c r="X13" t="s">
        <v>1185</v>
      </c>
      <c r="Y13" t="s">
        <v>1185</v>
      </c>
    </row>
    <row r="14" spans="1:31">
      <c r="A14" t="s">
        <v>1188</v>
      </c>
      <c r="B14" t="s">
        <v>1189</v>
      </c>
      <c r="C14" t="s">
        <v>1190</v>
      </c>
      <c r="D14" t="s">
        <v>1191</v>
      </c>
      <c r="E14" t="s">
        <v>1192</v>
      </c>
      <c r="F14">
        <v>51</v>
      </c>
      <c r="G14" t="s">
        <v>1193</v>
      </c>
      <c r="I14" s="2" t="s">
        <v>1192</v>
      </c>
      <c r="J14" s="2">
        <v>51</v>
      </c>
      <c r="K14" s="3" t="s">
        <v>1193</v>
      </c>
      <c r="N14" s="5" t="s">
        <v>1194</v>
      </c>
      <c r="O14" s="5" t="s">
        <v>1195</v>
      </c>
      <c r="P14" t="s">
        <v>1196</v>
      </c>
      <c r="S14" t="s">
        <v>1197</v>
      </c>
      <c r="T14" t="s">
        <v>1198</v>
      </c>
      <c r="U14" t="s">
        <v>1199</v>
      </c>
      <c r="V14" t="s">
        <v>1058</v>
      </c>
      <c r="W14" t="s">
        <v>1175</v>
      </c>
      <c r="X14" t="s">
        <v>1197</v>
      </c>
      <c r="Y14" t="s">
        <v>1197</v>
      </c>
    </row>
    <row r="15" spans="1:31">
      <c r="A15" t="s">
        <v>1200</v>
      </c>
      <c r="B15" t="s">
        <v>1201</v>
      </c>
      <c r="C15" t="s">
        <v>1202</v>
      </c>
      <c r="D15" t="s">
        <v>1203</v>
      </c>
      <c r="E15" t="s">
        <v>1204</v>
      </c>
      <c r="F15">
        <v>533</v>
      </c>
      <c r="G15" t="s">
        <v>1205</v>
      </c>
      <c r="I15" s="2" t="s">
        <v>1206</v>
      </c>
      <c r="J15" s="2">
        <v>532</v>
      </c>
      <c r="K15" s="3" t="s">
        <v>1207</v>
      </c>
      <c r="N15" s="5" t="s">
        <v>1208</v>
      </c>
      <c r="O15" s="5" t="s">
        <v>1209</v>
      </c>
      <c r="P15" t="s">
        <v>1210</v>
      </c>
      <c r="S15" t="s">
        <v>754</v>
      </c>
      <c r="T15" t="s">
        <v>1211</v>
      </c>
      <c r="U15" t="s">
        <v>1212</v>
      </c>
      <c r="V15" t="s">
        <v>1058</v>
      </c>
      <c r="W15" t="s">
        <v>754</v>
      </c>
      <c r="X15" t="s">
        <v>754</v>
      </c>
      <c r="Y15" t="s">
        <v>754</v>
      </c>
    </row>
    <row r="16" spans="1:31">
      <c r="A16" t="s">
        <v>1213</v>
      </c>
      <c r="B16" t="s">
        <v>1214</v>
      </c>
      <c r="C16" t="s">
        <v>1215</v>
      </c>
      <c r="D16" t="s">
        <v>1216</v>
      </c>
      <c r="E16" t="s">
        <v>1217</v>
      </c>
      <c r="F16">
        <v>36</v>
      </c>
      <c r="G16" t="s">
        <v>1218</v>
      </c>
      <c r="I16" s="2" t="s">
        <v>1143</v>
      </c>
      <c r="J16" s="2">
        <v>973</v>
      </c>
      <c r="K16" s="3" t="s">
        <v>1144</v>
      </c>
      <c r="N16" s="5" t="s">
        <v>1219</v>
      </c>
      <c r="O16" s="5" t="s">
        <v>1220</v>
      </c>
      <c r="P16" t="s">
        <v>1221</v>
      </c>
      <c r="S16" t="s">
        <v>1222</v>
      </c>
      <c r="T16" t="s">
        <v>1223</v>
      </c>
      <c r="U16" t="s">
        <v>1224</v>
      </c>
      <c r="V16" t="s">
        <v>1225</v>
      </c>
      <c r="W16" t="s">
        <v>1222</v>
      </c>
      <c r="X16" t="s">
        <v>1222</v>
      </c>
      <c r="Y16" t="s">
        <v>1222</v>
      </c>
    </row>
    <row r="17" spans="1:25">
      <c r="A17" t="s">
        <v>1226</v>
      </c>
      <c r="B17" t="s">
        <v>1227</v>
      </c>
      <c r="C17" t="s">
        <v>1228</v>
      </c>
      <c r="D17" t="s">
        <v>1229</v>
      </c>
      <c r="E17" t="s">
        <v>97</v>
      </c>
      <c r="F17">
        <v>978</v>
      </c>
      <c r="G17" t="s">
        <v>1080</v>
      </c>
      <c r="I17" s="2" t="s">
        <v>1180</v>
      </c>
      <c r="J17" s="2">
        <v>32</v>
      </c>
      <c r="K17" s="3" t="s">
        <v>1181</v>
      </c>
      <c r="N17" s="5" t="s">
        <v>1230</v>
      </c>
      <c r="O17" s="5" t="s">
        <v>1231</v>
      </c>
      <c r="P17" t="s">
        <v>1232</v>
      </c>
      <c r="S17" t="s">
        <v>747</v>
      </c>
      <c r="T17" t="s">
        <v>1233</v>
      </c>
      <c r="U17" t="s">
        <v>1234</v>
      </c>
      <c r="V17" t="s">
        <v>1235</v>
      </c>
      <c r="W17" t="s">
        <v>1236</v>
      </c>
      <c r="X17" t="s">
        <v>1237</v>
      </c>
      <c r="Y17" t="s">
        <v>747</v>
      </c>
    </row>
    <row r="18" spans="1:25">
      <c r="A18" t="s">
        <v>1238</v>
      </c>
      <c r="B18" t="s">
        <v>1239</v>
      </c>
      <c r="C18" t="s">
        <v>1240</v>
      </c>
      <c r="D18" t="s">
        <v>1241</v>
      </c>
      <c r="E18" t="s">
        <v>1242</v>
      </c>
      <c r="F18">
        <v>944</v>
      </c>
      <c r="G18" t="s">
        <v>1243</v>
      </c>
      <c r="I18" s="2" t="s">
        <v>1217</v>
      </c>
      <c r="J18" s="2">
        <v>36</v>
      </c>
      <c r="K18" s="3" t="s">
        <v>1218</v>
      </c>
      <c r="N18" s="5" t="s">
        <v>1244</v>
      </c>
      <c r="O18" s="5" t="s">
        <v>1245</v>
      </c>
      <c r="P18" t="s">
        <v>1246</v>
      </c>
      <c r="S18" t="s">
        <v>1247</v>
      </c>
      <c r="T18" t="s">
        <v>1248</v>
      </c>
      <c r="U18" t="s">
        <v>1249</v>
      </c>
      <c r="V18" t="s">
        <v>1235</v>
      </c>
      <c r="W18" t="s">
        <v>1236</v>
      </c>
      <c r="X18" t="s">
        <v>1237</v>
      </c>
      <c r="Y18" t="s">
        <v>1247</v>
      </c>
    </row>
    <row r="19" spans="1:25">
      <c r="A19" t="s">
        <v>1250</v>
      </c>
      <c r="B19" t="s">
        <v>1251</v>
      </c>
      <c r="C19" t="s">
        <v>1252</v>
      </c>
      <c r="D19" t="s">
        <v>1253</v>
      </c>
      <c r="E19" t="s">
        <v>1254</v>
      </c>
      <c r="F19">
        <v>44</v>
      </c>
      <c r="G19" t="s">
        <v>1255</v>
      </c>
      <c r="I19" s="2" t="s">
        <v>1204</v>
      </c>
      <c r="J19" s="2">
        <v>533</v>
      </c>
      <c r="K19" s="3" t="s">
        <v>1205</v>
      </c>
      <c r="N19" s="5" t="s">
        <v>1256</v>
      </c>
      <c r="O19" s="5" t="s">
        <v>1257</v>
      </c>
      <c r="P19" t="s">
        <v>1258</v>
      </c>
      <c r="S19" t="s">
        <v>1259</v>
      </c>
      <c r="T19" t="s">
        <v>1260</v>
      </c>
      <c r="U19" t="s">
        <v>1261</v>
      </c>
      <c r="V19" t="s">
        <v>1235</v>
      </c>
      <c r="W19" t="s">
        <v>1236</v>
      </c>
      <c r="X19" t="s">
        <v>1259</v>
      </c>
      <c r="Y19" t="s">
        <v>1259</v>
      </c>
    </row>
    <row r="20" spans="1:25">
      <c r="A20" t="s">
        <v>1262</v>
      </c>
      <c r="B20" t="s">
        <v>1263</v>
      </c>
      <c r="C20" t="s">
        <v>1264</v>
      </c>
      <c r="D20" t="s">
        <v>1265</v>
      </c>
      <c r="E20" t="s">
        <v>1266</v>
      </c>
      <c r="F20">
        <v>48</v>
      </c>
      <c r="G20" t="s">
        <v>1267</v>
      </c>
      <c r="I20" s="2" t="s">
        <v>1242</v>
      </c>
      <c r="J20" s="2">
        <v>944</v>
      </c>
      <c r="K20" s="3" t="s">
        <v>1243</v>
      </c>
      <c r="N20" s="5" t="s">
        <v>1268</v>
      </c>
      <c r="O20" s="5" t="s">
        <v>1269</v>
      </c>
      <c r="P20" t="s">
        <v>1270</v>
      </c>
      <c r="S20" t="s">
        <v>743</v>
      </c>
      <c r="T20" t="s">
        <v>1271</v>
      </c>
      <c r="U20" t="s">
        <v>1272</v>
      </c>
      <c r="V20" t="s">
        <v>1235</v>
      </c>
      <c r="W20" t="s">
        <v>1236</v>
      </c>
      <c r="X20" t="s">
        <v>1273</v>
      </c>
      <c r="Y20" t="s">
        <v>743</v>
      </c>
    </row>
    <row r="21" spans="1:25">
      <c r="A21" t="s">
        <v>1274</v>
      </c>
      <c r="B21" t="s">
        <v>1275</v>
      </c>
      <c r="C21" t="s">
        <v>1276</v>
      </c>
      <c r="D21" t="s">
        <v>1277</v>
      </c>
      <c r="E21" t="s">
        <v>1278</v>
      </c>
      <c r="F21">
        <v>50</v>
      </c>
      <c r="G21" t="s">
        <v>1279</v>
      </c>
      <c r="I21" s="2" t="s">
        <v>1280</v>
      </c>
      <c r="J21" s="2">
        <v>977</v>
      </c>
      <c r="K21" s="3" t="s">
        <v>1281</v>
      </c>
      <c r="N21" s="5" t="s">
        <v>1282</v>
      </c>
      <c r="O21" s="5" t="s">
        <v>1283</v>
      </c>
      <c r="P21" t="s">
        <v>1284</v>
      </c>
      <c r="S21" t="s">
        <v>1285</v>
      </c>
      <c r="T21" t="s">
        <v>1286</v>
      </c>
      <c r="U21" t="s">
        <v>1287</v>
      </c>
      <c r="V21" t="s">
        <v>1235</v>
      </c>
      <c r="W21" t="s">
        <v>1236</v>
      </c>
      <c r="X21" t="s">
        <v>1273</v>
      </c>
      <c r="Y21" t="s">
        <v>1285</v>
      </c>
    </row>
    <row r="22" spans="1:25">
      <c r="A22" t="s">
        <v>1288</v>
      </c>
      <c r="B22" t="s">
        <v>1289</v>
      </c>
      <c r="C22" t="s">
        <v>1290</v>
      </c>
      <c r="D22" t="s">
        <v>1291</v>
      </c>
      <c r="E22" t="s">
        <v>1292</v>
      </c>
      <c r="F22">
        <v>52</v>
      </c>
      <c r="G22" t="s">
        <v>1293</v>
      </c>
      <c r="I22" s="2" t="s">
        <v>1292</v>
      </c>
      <c r="J22" s="2">
        <v>52</v>
      </c>
      <c r="K22" s="3" t="s">
        <v>1293</v>
      </c>
      <c r="N22" s="5" t="s">
        <v>1294</v>
      </c>
      <c r="O22" s="5" t="s">
        <v>1295</v>
      </c>
      <c r="P22" t="s">
        <v>1296</v>
      </c>
      <c r="S22" t="s">
        <v>1297</v>
      </c>
      <c r="T22" t="s">
        <v>1298</v>
      </c>
      <c r="U22" t="s">
        <v>1299</v>
      </c>
      <c r="V22" t="s">
        <v>1235</v>
      </c>
      <c r="W22" t="s">
        <v>1236</v>
      </c>
      <c r="X22" t="s">
        <v>1273</v>
      </c>
      <c r="Y22" t="s">
        <v>1300</v>
      </c>
    </row>
    <row r="23" spans="1:25">
      <c r="A23" t="s">
        <v>1301</v>
      </c>
      <c r="B23" t="s">
        <v>1302</v>
      </c>
      <c r="C23" t="s">
        <v>1303</v>
      </c>
      <c r="D23" t="s">
        <v>1304</v>
      </c>
      <c r="E23" t="s">
        <v>1305</v>
      </c>
      <c r="F23">
        <v>974</v>
      </c>
      <c r="G23" t="s">
        <v>1306</v>
      </c>
      <c r="I23" s="2" t="s">
        <v>1278</v>
      </c>
      <c r="J23" s="2">
        <v>50</v>
      </c>
      <c r="K23" s="3" t="s">
        <v>1279</v>
      </c>
      <c r="N23" s="5" t="s">
        <v>1307</v>
      </c>
      <c r="O23" s="5" t="s">
        <v>1308</v>
      </c>
      <c r="P23" t="s">
        <v>1309</v>
      </c>
      <c r="S23" t="s">
        <v>1310</v>
      </c>
      <c r="T23" t="s">
        <v>1311</v>
      </c>
      <c r="U23" t="s">
        <v>1312</v>
      </c>
      <c r="V23" t="s">
        <v>1235</v>
      </c>
      <c r="W23" t="s">
        <v>1236</v>
      </c>
      <c r="X23" t="s">
        <v>1273</v>
      </c>
      <c r="Y23" t="s">
        <v>1300</v>
      </c>
    </row>
    <row r="24" spans="1:25">
      <c r="A24" t="s">
        <v>1313</v>
      </c>
      <c r="B24" t="s">
        <v>1314</v>
      </c>
      <c r="C24" t="s">
        <v>1315</v>
      </c>
      <c r="D24" t="s">
        <v>1316</v>
      </c>
      <c r="E24" t="s">
        <v>97</v>
      </c>
      <c r="F24">
        <v>978</v>
      </c>
      <c r="G24" t="s">
        <v>1080</v>
      </c>
      <c r="I24" s="2" t="s">
        <v>1317</v>
      </c>
      <c r="J24" s="2">
        <v>975</v>
      </c>
      <c r="K24" s="3" t="s">
        <v>1318</v>
      </c>
      <c r="N24" s="5" t="s">
        <v>1319</v>
      </c>
      <c r="O24" s="5" t="s">
        <v>1320</v>
      </c>
      <c r="P24" t="s">
        <v>1321</v>
      </c>
      <c r="S24" t="s">
        <v>1322</v>
      </c>
      <c r="T24" t="s">
        <v>1323</v>
      </c>
      <c r="U24" t="s">
        <v>1324</v>
      </c>
      <c r="V24" t="s">
        <v>1235</v>
      </c>
      <c r="W24" t="s">
        <v>1236</v>
      </c>
      <c r="X24" t="s">
        <v>1273</v>
      </c>
      <c r="Y24" t="s">
        <v>1322</v>
      </c>
    </row>
    <row r="25" spans="1:25">
      <c r="A25" t="s">
        <v>1325</v>
      </c>
      <c r="B25" t="s">
        <v>1326</v>
      </c>
      <c r="C25" t="s">
        <v>1327</v>
      </c>
      <c r="D25" t="s">
        <v>1328</v>
      </c>
      <c r="E25" t="s">
        <v>1329</v>
      </c>
      <c r="F25">
        <v>84</v>
      </c>
      <c r="G25" t="s">
        <v>1330</v>
      </c>
      <c r="I25" s="2" t="s">
        <v>1266</v>
      </c>
      <c r="J25" s="2">
        <v>48</v>
      </c>
      <c r="K25" s="3" t="s">
        <v>1267</v>
      </c>
      <c r="N25" s="5" t="s">
        <v>1331</v>
      </c>
      <c r="O25" s="5" t="s">
        <v>1332</v>
      </c>
      <c r="P25" t="s">
        <v>1333</v>
      </c>
      <c r="S25" t="s">
        <v>741</v>
      </c>
      <c r="T25" t="s">
        <v>1334</v>
      </c>
      <c r="U25" t="s">
        <v>1335</v>
      </c>
      <c r="V25" t="s">
        <v>1235</v>
      </c>
      <c r="W25" t="s">
        <v>1236</v>
      </c>
      <c r="X25" t="s">
        <v>1273</v>
      </c>
      <c r="Y25" t="s">
        <v>741</v>
      </c>
    </row>
    <row r="26" spans="1:25">
      <c r="A26" t="s">
        <v>1336</v>
      </c>
      <c r="B26" t="s">
        <v>1337</v>
      </c>
      <c r="C26" t="s">
        <v>1338</v>
      </c>
      <c r="D26" t="s">
        <v>1339</v>
      </c>
      <c r="E26" t="s">
        <v>1340</v>
      </c>
      <c r="F26">
        <v>952</v>
      </c>
      <c r="G26" t="s">
        <v>1341</v>
      </c>
      <c r="I26" s="2" t="s">
        <v>1342</v>
      </c>
      <c r="J26" s="2">
        <v>108</v>
      </c>
      <c r="K26" s="3" t="s">
        <v>1343</v>
      </c>
      <c r="N26" s="5" t="s">
        <v>1344</v>
      </c>
      <c r="O26" s="5" t="s">
        <v>1345</v>
      </c>
      <c r="P26" t="s">
        <v>1346</v>
      </c>
      <c r="S26" t="s">
        <v>752</v>
      </c>
      <c r="T26" t="s">
        <v>1347</v>
      </c>
      <c r="U26" t="s">
        <v>1348</v>
      </c>
      <c r="V26" t="s">
        <v>1235</v>
      </c>
      <c r="W26" t="s">
        <v>1349</v>
      </c>
      <c r="X26" t="s">
        <v>752</v>
      </c>
      <c r="Y26" t="s">
        <v>752</v>
      </c>
    </row>
    <row r="27" spans="1:25">
      <c r="A27" t="s">
        <v>1350</v>
      </c>
      <c r="B27" t="s">
        <v>1351</v>
      </c>
      <c r="C27" t="s">
        <v>1352</v>
      </c>
      <c r="D27" t="s">
        <v>1353</v>
      </c>
      <c r="E27" t="s">
        <v>1354</v>
      </c>
      <c r="F27">
        <v>60</v>
      </c>
      <c r="G27" t="s">
        <v>1355</v>
      </c>
      <c r="I27" s="2" t="s">
        <v>1354</v>
      </c>
      <c r="J27" s="2">
        <v>60</v>
      </c>
      <c r="K27" s="3" t="s">
        <v>1355</v>
      </c>
      <c r="N27" s="5" t="s">
        <v>1356</v>
      </c>
      <c r="O27" s="5" t="s">
        <v>1357</v>
      </c>
      <c r="P27" t="s">
        <v>1358</v>
      </c>
      <c r="S27" t="s">
        <v>749</v>
      </c>
      <c r="T27" t="s">
        <v>1359</v>
      </c>
      <c r="U27" t="s">
        <v>1360</v>
      </c>
      <c r="V27" t="s">
        <v>1235</v>
      </c>
      <c r="W27" t="s">
        <v>1349</v>
      </c>
      <c r="X27" t="s">
        <v>749</v>
      </c>
      <c r="Y27" t="s">
        <v>749</v>
      </c>
    </row>
    <row r="28" spans="1:25">
      <c r="A28" t="s">
        <v>1361</v>
      </c>
      <c r="B28" t="s">
        <v>1362</v>
      </c>
      <c r="C28" t="s">
        <v>1363</v>
      </c>
      <c r="D28" t="s">
        <v>1364</v>
      </c>
      <c r="E28" t="s">
        <v>1363</v>
      </c>
      <c r="F28">
        <v>64</v>
      </c>
      <c r="G28" t="s">
        <v>1365</v>
      </c>
      <c r="I28" s="2" t="s">
        <v>1366</v>
      </c>
      <c r="J28" s="2">
        <v>96</v>
      </c>
      <c r="K28" s="3" t="s">
        <v>1367</v>
      </c>
      <c r="N28" s="5" t="s">
        <v>1368</v>
      </c>
      <c r="O28" s="5" t="s">
        <v>1369</v>
      </c>
      <c r="P28" t="s">
        <v>1370</v>
      </c>
      <c r="S28" t="s">
        <v>1371</v>
      </c>
      <c r="T28" t="s">
        <v>1372</v>
      </c>
      <c r="U28" t="s">
        <v>1373</v>
      </c>
      <c r="V28" t="s">
        <v>1235</v>
      </c>
      <c r="W28" t="s">
        <v>1371</v>
      </c>
      <c r="X28" t="s">
        <v>1371</v>
      </c>
      <c r="Y28" t="s">
        <v>1371</v>
      </c>
    </row>
    <row r="29" spans="1:25">
      <c r="A29" t="s">
        <v>1374</v>
      </c>
      <c r="B29" t="s">
        <v>1375</v>
      </c>
      <c r="C29" t="s">
        <v>1376</v>
      </c>
      <c r="D29" t="s">
        <v>1377</v>
      </c>
      <c r="E29" t="s">
        <v>1378</v>
      </c>
      <c r="F29">
        <v>68</v>
      </c>
      <c r="G29" t="s">
        <v>1379</v>
      </c>
      <c r="I29" s="2" t="s">
        <v>1378</v>
      </c>
      <c r="J29" s="2">
        <v>68</v>
      </c>
      <c r="K29" s="3" t="s">
        <v>1379</v>
      </c>
      <c r="N29" s="5" t="s">
        <v>1380</v>
      </c>
      <c r="O29" s="5" t="s">
        <v>1381</v>
      </c>
      <c r="P29" t="s">
        <v>1382</v>
      </c>
      <c r="S29" t="s">
        <v>1383</v>
      </c>
      <c r="T29" t="s">
        <v>1384</v>
      </c>
      <c r="U29" t="s">
        <v>1385</v>
      </c>
      <c r="V29" t="s">
        <v>1235</v>
      </c>
      <c r="W29" t="s">
        <v>1383</v>
      </c>
      <c r="X29" t="s">
        <v>1383</v>
      </c>
      <c r="Y29" t="s">
        <v>1383</v>
      </c>
    </row>
    <row r="30" spans="1:25">
      <c r="A30" t="s">
        <v>1386</v>
      </c>
      <c r="B30" t="s">
        <v>1387</v>
      </c>
      <c r="C30" t="s">
        <v>1388</v>
      </c>
      <c r="D30" t="s">
        <v>1389</v>
      </c>
      <c r="E30" t="s">
        <v>1280</v>
      </c>
      <c r="F30">
        <v>977</v>
      </c>
      <c r="G30" t="s">
        <v>1281</v>
      </c>
      <c r="I30" s="2" t="s">
        <v>1390</v>
      </c>
      <c r="J30" s="2">
        <v>986</v>
      </c>
      <c r="K30" s="3" t="s">
        <v>1391</v>
      </c>
      <c r="N30" s="5" t="s">
        <v>1392</v>
      </c>
      <c r="O30" s="5" t="s">
        <v>1393</v>
      </c>
      <c r="P30" t="s">
        <v>1394</v>
      </c>
      <c r="S30" t="s">
        <v>1395</v>
      </c>
      <c r="T30" t="s">
        <v>1395</v>
      </c>
      <c r="U30" t="s">
        <v>1395</v>
      </c>
      <c r="V30" t="s">
        <v>1395</v>
      </c>
      <c r="W30" t="s">
        <v>1395</v>
      </c>
      <c r="X30" t="s">
        <v>1395</v>
      </c>
      <c r="Y30" t="s">
        <v>1395</v>
      </c>
    </row>
    <row r="31" spans="1:25">
      <c r="A31" t="s">
        <v>1396</v>
      </c>
      <c r="B31" t="s">
        <v>1397</v>
      </c>
      <c r="C31" t="s">
        <v>1398</v>
      </c>
      <c r="D31" t="s">
        <v>1399</v>
      </c>
      <c r="E31" t="s">
        <v>1400</v>
      </c>
      <c r="F31">
        <v>72</v>
      </c>
      <c r="G31" t="s">
        <v>1401</v>
      </c>
      <c r="I31" s="2" t="s">
        <v>1254</v>
      </c>
      <c r="J31" s="2">
        <v>44</v>
      </c>
      <c r="K31" s="3" t="s">
        <v>1255</v>
      </c>
      <c r="N31" s="5" t="s">
        <v>1402</v>
      </c>
      <c r="O31" s="5" t="s">
        <v>1403</v>
      </c>
      <c r="P31" t="s">
        <v>1404</v>
      </c>
    </row>
    <row r="32" spans="1:25">
      <c r="A32" t="s">
        <v>1405</v>
      </c>
      <c r="B32" t="s">
        <v>1406</v>
      </c>
      <c r="C32" t="s">
        <v>1407</v>
      </c>
      <c r="D32" t="s">
        <v>1408</v>
      </c>
      <c r="E32" t="s">
        <v>1390</v>
      </c>
      <c r="F32">
        <v>986</v>
      </c>
      <c r="G32" t="s">
        <v>1391</v>
      </c>
      <c r="I32" s="2" t="s">
        <v>1363</v>
      </c>
      <c r="J32" s="2">
        <v>64</v>
      </c>
      <c r="K32" s="3" t="s">
        <v>1365</v>
      </c>
      <c r="N32" s="5" t="s">
        <v>1409</v>
      </c>
      <c r="O32" s="5" t="s">
        <v>1410</v>
      </c>
      <c r="P32" t="s">
        <v>1411</v>
      </c>
    </row>
    <row r="33" spans="1:16">
      <c r="A33" t="s">
        <v>1412</v>
      </c>
      <c r="B33" t="s">
        <v>1413</v>
      </c>
      <c r="C33" t="s">
        <v>1414</v>
      </c>
      <c r="D33" t="s">
        <v>1415</v>
      </c>
      <c r="E33" t="s">
        <v>235</v>
      </c>
      <c r="F33">
        <v>840</v>
      </c>
      <c r="G33" t="s">
        <v>1050</v>
      </c>
      <c r="I33" s="2" t="s">
        <v>1400</v>
      </c>
      <c r="J33" s="2">
        <v>72</v>
      </c>
      <c r="K33" s="3" t="s">
        <v>1401</v>
      </c>
      <c r="N33" s="5" t="s">
        <v>1416</v>
      </c>
      <c r="O33" s="5" t="s">
        <v>1417</v>
      </c>
      <c r="P33" t="s">
        <v>1418</v>
      </c>
    </row>
    <row r="34" spans="1:16">
      <c r="A34" t="s">
        <v>1419</v>
      </c>
      <c r="B34" t="s">
        <v>1420</v>
      </c>
      <c r="C34" t="s">
        <v>1421</v>
      </c>
      <c r="D34" t="s">
        <v>1422</v>
      </c>
      <c r="E34" t="s">
        <v>235</v>
      </c>
      <c r="F34">
        <v>840</v>
      </c>
      <c r="G34" t="s">
        <v>1050</v>
      </c>
      <c r="I34" s="2" t="s">
        <v>1305</v>
      </c>
      <c r="J34" s="2">
        <v>974</v>
      </c>
      <c r="K34" s="3" t="s">
        <v>1306</v>
      </c>
      <c r="N34" s="5" t="s">
        <v>1423</v>
      </c>
      <c r="O34" s="5" t="s">
        <v>1424</v>
      </c>
      <c r="P34" t="s">
        <v>1425</v>
      </c>
    </row>
    <row r="35" spans="1:16">
      <c r="A35" t="s">
        <v>1426</v>
      </c>
      <c r="B35" t="s">
        <v>1427</v>
      </c>
      <c r="C35" t="s">
        <v>1428</v>
      </c>
      <c r="D35" t="s">
        <v>1429</v>
      </c>
      <c r="E35" t="s">
        <v>1366</v>
      </c>
      <c r="F35">
        <v>96</v>
      </c>
      <c r="G35" t="s">
        <v>1367</v>
      </c>
      <c r="I35" s="2" t="s">
        <v>1329</v>
      </c>
      <c r="J35" s="2">
        <v>84</v>
      </c>
      <c r="K35" s="3" t="s">
        <v>1330</v>
      </c>
      <c r="N35" s="5" t="s">
        <v>1430</v>
      </c>
      <c r="O35" s="5" t="s">
        <v>1431</v>
      </c>
      <c r="P35" t="s">
        <v>1432</v>
      </c>
    </row>
    <row r="36" spans="1:16">
      <c r="A36" t="s">
        <v>1433</v>
      </c>
      <c r="B36" t="s">
        <v>1434</v>
      </c>
      <c r="C36" t="s">
        <v>1435</v>
      </c>
      <c r="D36" t="s">
        <v>1436</v>
      </c>
      <c r="E36" t="s">
        <v>1317</v>
      </c>
      <c r="F36">
        <v>975</v>
      </c>
      <c r="G36" t="s">
        <v>1318</v>
      </c>
      <c r="I36" s="2" t="s">
        <v>1437</v>
      </c>
      <c r="J36" s="2">
        <v>124</v>
      </c>
      <c r="K36" s="3" t="s">
        <v>1438</v>
      </c>
      <c r="N36" s="5" t="s">
        <v>1439</v>
      </c>
      <c r="O36" s="5" t="s">
        <v>1440</v>
      </c>
      <c r="P36" t="s">
        <v>1441</v>
      </c>
    </row>
    <row r="37" spans="1:16">
      <c r="A37" t="s">
        <v>1442</v>
      </c>
      <c r="B37" t="s">
        <v>1443</v>
      </c>
      <c r="C37" t="s">
        <v>1444</v>
      </c>
      <c r="D37" t="s">
        <v>1445</v>
      </c>
      <c r="E37" t="s">
        <v>1340</v>
      </c>
      <c r="F37">
        <v>952</v>
      </c>
      <c r="G37" t="s">
        <v>1341</v>
      </c>
      <c r="I37" s="2" t="s">
        <v>1446</v>
      </c>
      <c r="J37" s="2">
        <v>976</v>
      </c>
      <c r="K37" s="3" t="s">
        <v>1447</v>
      </c>
      <c r="N37" s="5" t="s">
        <v>1448</v>
      </c>
      <c r="O37" s="5" t="s">
        <v>1449</v>
      </c>
      <c r="P37" t="s">
        <v>1450</v>
      </c>
    </row>
    <row r="38" spans="1:16">
      <c r="A38" t="s">
        <v>1451</v>
      </c>
      <c r="B38" t="s">
        <v>1452</v>
      </c>
      <c r="C38" t="s">
        <v>1453</v>
      </c>
      <c r="D38" t="s">
        <v>1454</v>
      </c>
      <c r="E38" t="s">
        <v>1342</v>
      </c>
      <c r="F38">
        <v>108</v>
      </c>
      <c r="G38" t="s">
        <v>1343</v>
      </c>
      <c r="I38" s="2" t="s">
        <v>1455</v>
      </c>
      <c r="J38" s="2">
        <v>756</v>
      </c>
      <c r="K38" s="3" t="s">
        <v>1456</v>
      </c>
      <c r="N38" s="5" t="s">
        <v>1457</v>
      </c>
      <c r="O38" s="5" t="s">
        <v>1458</v>
      </c>
      <c r="P38" t="s">
        <v>1459</v>
      </c>
    </row>
    <row r="39" spans="1:16">
      <c r="A39" t="s">
        <v>1460</v>
      </c>
      <c r="B39" t="s">
        <v>1461</v>
      </c>
      <c r="C39" t="s">
        <v>1462</v>
      </c>
      <c r="D39" t="s">
        <v>1463</v>
      </c>
      <c r="E39" t="s">
        <v>1464</v>
      </c>
      <c r="F39">
        <v>116</v>
      </c>
      <c r="G39" t="s">
        <v>1465</v>
      </c>
      <c r="I39" s="2" t="s">
        <v>1466</v>
      </c>
      <c r="J39" s="2">
        <v>990</v>
      </c>
      <c r="K39" s="3" t="s">
        <v>1467</v>
      </c>
      <c r="N39" s="5" t="s">
        <v>1468</v>
      </c>
      <c r="O39" s="5" t="s">
        <v>1469</v>
      </c>
      <c r="P39" t="s">
        <v>1470</v>
      </c>
    </row>
    <row r="40" spans="1:16">
      <c r="A40" t="s">
        <v>1471</v>
      </c>
      <c r="B40" t="s">
        <v>1472</v>
      </c>
      <c r="C40" t="s">
        <v>1473</v>
      </c>
      <c r="D40" t="s">
        <v>1474</v>
      </c>
      <c r="E40" t="s">
        <v>1475</v>
      </c>
      <c r="F40">
        <v>950</v>
      </c>
      <c r="G40" t="s">
        <v>1476</v>
      </c>
      <c r="I40" s="2" t="s">
        <v>1477</v>
      </c>
      <c r="J40" s="2">
        <v>0</v>
      </c>
      <c r="K40" s="3" t="s">
        <v>1478</v>
      </c>
      <c r="N40" s="5" t="s">
        <v>1479</v>
      </c>
      <c r="O40" s="5" t="s">
        <v>1480</v>
      </c>
      <c r="P40" t="s">
        <v>1481</v>
      </c>
    </row>
    <row r="41" spans="1:16">
      <c r="A41" t="s">
        <v>1482</v>
      </c>
      <c r="B41" t="s">
        <v>1483</v>
      </c>
      <c r="C41" t="s">
        <v>1484</v>
      </c>
      <c r="D41" t="s">
        <v>1485</v>
      </c>
      <c r="E41" t="s">
        <v>1437</v>
      </c>
      <c r="F41">
        <v>124</v>
      </c>
      <c r="G41" t="s">
        <v>1438</v>
      </c>
      <c r="I41" s="2" t="s">
        <v>1486</v>
      </c>
      <c r="J41" s="2">
        <v>170</v>
      </c>
      <c r="K41" s="3" t="s">
        <v>1487</v>
      </c>
      <c r="N41" s="5" t="s">
        <v>1488</v>
      </c>
      <c r="O41" s="5" t="s">
        <v>1489</v>
      </c>
      <c r="P41" t="s">
        <v>1490</v>
      </c>
    </row>
    <row r="42" spans="1:16">
      <c r="A42" t="s">
        <v>1491</v>
      </c>
      <c r="B42" t="s">
        <v>1492</v>
      </c>
      <c r="C42" t="s">
        <v>1493</v>
      </c>
      <c r="D42" t="s">
        <v>1494</v>
      </c>
      <c r="E42" t="s">
        <v>1495</v>
      </c>
      <c r="F42">
        <v>132</v>
      </c>
      <c r="G42" t="s">
        <v>1496</v>
      </c>
      <c r="I42" s="2" t="s">
        <v>1497</v>
      </c>
      <c r="J42" s="2">
        <v>188</v>
      </c>
      <c r="K42" s="3" t="s">
        <v>1498</v>
      </c>
      <c r="N42" s="5" t="s">
        <v>1499</v>
      </c>
      <c r="O42" s="5" t="s">
        <v>1500</v>
      </c>
      <c r="P42" t="s">
        <v>1501</v>
      </c>
    </row>
    <row r="43" spans="1:16">
      <c r="A43" t="s">
        <v>1502</v>
      </c>
      <c r="B43" t="s">
        <v>1503</v>
      </c>
      <c r="C43" t="s">
        <v>1504</v>
      </c>
      <c r="D43" t="s">
        <v>1505</v>
      </c>
      <c r="E43" t="s">
        <v>1506</v>
      </c>
      <c r="F43">
        <v>136</v>
      </c>
      <c r="G43" t="s">
        <v>1507</v>
      </c>
      <c r="I43" s="2" t="s">
        <v>1508</v>
      </c>
      <c r="J43" s="2">
        <v>931</v>
      </c>
      <c r="K43" s="3" t="s">
        <v>1509</v>
      </c>
      <c r="N43" s="5" t="s">
        <v>1510</v>
      </c>
      <c r="O43" s="5" t="s">
        <v>1511</v>
      </c>
      <c r="P43" t="s">
        <v>1512</v>
      </c>
    </row>
    <row r="44" spans="1:16">
      <c r="A44" t="s">
        <v>1513</v>
      </c>
      <c r="B44" t="s">
        <v>1514</v>
      </c>
      <c r="C44" t="s">
        <v>1515</v>
      </c>
      <c r="D44" t="s">
        <v>1516</v>
      </c>
      <c r="E44" t="s">
        <v>1475</v>
      </c>
      <c r="F44">
        <v>950</v>
      </c>
      <c r="G44" t="s">
        <v>1476</v>
      </c>
      <c r="I44" s="2" t="s">
        <v>1495</v>
      </c>
      <c r="J44" s="2">
        <v>132</v>
      </c>
      <c r="K44" s="3" t="s">
        <v>1496</v>
      </c>
      <c r="N44" s="5" t="s">
        <v>1517</v>
      </c>
      <c r="O44" s="5" t="s">
        <v>1518</v>
      </c>
      <c r="P44" t="s">
        <v>1519</v>
      </c>
    </row>
    <row r="45" spans="1:16">
      <c r="A45" t="s">
        <v>1520</v>
      </c>
      <c r="B45" t="s">
        <v>1521</v>
      </c>
      <c r="C45" t="s">
        <v>1522</v>
      </c>
      <c r="D45" t="s">
        <v>1523</v>
      </c>
      <c r="E45" t="s">
        <v>1475</v>
      </c>
      <c r="F45">
        <v>950</v>
      </c>
      <c r="G45" t="s">
        <v>1476</v>
      </c>
      <c r="I45" s="2" t="s">
        <v>1524</v>
      </c>
      <c r="J45" s="2">
        <v>203</v>
      </c>
      <c r="K45" s="3" t="s">
        <v>1525</v>
      </c>
      <c r="N45" s="5" t="s">
        <v>1526</v>
      </c>
      <c r="O45" s="5" t="s">
        <v>1527</v>
      </c>
      <c r="P45" t="s">
        <v>1528</v>
      </c>
    </row>
    <row r="46" spans="1:16">
      <c r="A46" t="s">
        <v>1529</v>
      </c>
      <c r="B46" t="s">
        <v>1530</v>
      </c>
      <c r="C46" t="s">
        <v>1531</v>
      </c>
      <c r="D46" t="s">
        <v>1532</v>
      </c>
      <c r="E46" t="s">
        <v>1466</v>
      </c>
      <c r="F46">
        <v>990</v>
      </c>
      <c r="G46" t="s">
        <v>1467</v>
      </c>
      <c r="I46" s="2" t="s">
        <v>1533</v>
      </c>
      <c r="J46" s="2">
        <v>262</v>
      </c>
      <c r="K46" s="3" t="s">
        <v>1534</v>
      </c>
      <c r="N46" s="5" t="s">
        <v>1535</v>
      </c>
      <c r="O46" s="5" t="s">
        <v>1536</v>
      </c>
      <c r="P46" t="s">
        <v>1537</v>
      </c>
    </row>
    <row r="47" spans="1:16">
      <c r="A47" t="s">
        <v>1538</v>
      </c>
      <c r="B47" t="s">
        <v>1539</v>
      </c>
      <c r="C47" t="s">
        <v>1540</v>
      </c>
      <c r="D47" t="s">
        <v>1541</v>
      </c>
      <c r="E47" t="s">
        <v>1477</v>
      </c>
      <c r="F47">
        <v>0</v>
      </c>
      <c r="G47" t="s">
        <v>1478</v>
      </c>
      <c r="I47" s="2" t="s">
        <v>1542</v>
      </c>
      <c r="J47" s="2">
        <v>208</v>
      </c>
      <c r="K47" s="3" t="s">
        <v>1543</v>
      </c>
      <c r="N47" s="5" t="s">
        <v>1544</v>
      </c>
      <c r="O47" s="5" t="s">
        <v>1545</v>
      </c>
      <c r="P47" t="s">
        <v>1546</v>
      </c>
    </row>
    <row r="48" spans="1:16">
      <c r="A48" t="s">
        <v>1547</v>
      </c>
      <c r="B48" t="s">
        <v>1548</v>
      </c>
      <c r="C48" t="s">
        <v>1549</v>
      </c>
      <c r="D48" t="s">
        <v>1550</v>
      </c>
      <c r="E48" t="s">
        <v>1217</v>
      </c>
      <c r="F48">
        <v>36</v>
      </c>
      <c r="G48" t="s">
        <v>1218</v>
      </c>
      <c r="I48" s="2" t="s">
        <v>1551</v>
      </c>
      <c r="J48" s="2">
        <v>214</v>
      </c>
      <c r="K48" s="3" t="s">
        <v>1552</v>
      </c>
      <c r="N48" s="5" t="s">
        <v>1553</v>
      </c>
      <c r="O48" s="5" t="s">
        <v>1554</v>
      </c>
      <c r="P48" t="s">
        <v>1555</v>
      </c>
    </row>
    <row r="49" spans="1:16">
      <c r="A49" t="s">
        <v>1556</v>
      </c>
      <c r="B49" t="s">
        <v>1557</v>
      </c>
      <c r="C49" t="s">
        <v>1558</v>
      </c>
      <c r="D49" t="s">
        <v>1559</v>
      </c>
      <c r="E49" t="s">
        <v>1217</v>
      </c>
      <c r="F49">
        <v>36</v>
      </c>
      <c r="G49" t="s">
        <v>1218</v>
      </c>
      <c r="I49" s="2" t="s">
        <v>1108</v>
      </c>
      <c r="J49" s="2">
        <v>12</v>
      </c>
      <c r="K49" s="3" t="s">
        <v>1109</v>
      </c>
      <c r="N49" s="5" t="s">
        <v>1560</v>
      </c>
      <c r="O49" s="5" t="s">
        <v>1561</v>
      </c>
      <c r="P49" t="s">
        <v>1562</v>
      </c>
    </row>
    <row r="50" spans="1:16">
      <c r="A50" t="s">
        <v>1563</v>
      </c>
      <c r="B50" t="s">
        <v>1564</v>
      </c>
      <c r="C50" t="s">
        <v>1565</v>
      </c>
      <c r="D50" t="s">
        <v>1566</v>
      </c>
      <c r="E50" t="s">
        <v>1486</v>
      </c>
      <c r="F50">
        <v>170</v>
      </c>
      <c r="G50" t="s">
        <v>1487</v>
      </c>
      <c r="I50" s="2" t="s">
        <v>1567</v>
      </c>
      <c r="J50" s="2">
        <v>818</v>
      </c>
      <c r="K50" s="3" t="s">
        <v>1568</v>
      </c>
      <c r="N50" s="5" t="s">
        <v>1569</v>
      </c>
      <c r="O50" s="5" t="s">
        <v>1570</v>
      </c>
      <c r="P50" t="s">
        <v>1571</v>
      </c>
    </row>
    <row r="51" spans="1:16">
      <c r="A51" t="s">
        <v>1572</v>
      </c>
      <c r="B51" t="s">
        <v>1573</v>
      </c>
      <c r="C51" t="s">
        <v>1574</v>
      </c>
      <c r="D51" t="s">
        <v>1575</v>
      </c>
      <c r="E51" t="s">
        <v>1576</v>
      </c>
      <c r="F51">
        <v>174</v>
      </c>
      <c r="G51" t="s">
        <v>1577</v>
      </c>
      <c r="I51" s="2" t="s">
        <v>1578</v>
      </c>
      <c r="J51" s="2">
        <v>232</v>
      </c>
      <c r="K51" s="3" t="s">
        <v>1579</v>
      </c>
      <c r="N51" s="5" t="s">
        <v>1580</v>
      </c>
      <c r="O51" s="5" t="s">
        <v>1581</v>
      </c>
      <c r="P51" t="s">
        <v>1582</v>
      </c>
    </row>
    <row r="52" spans="1:16">
      <c r="A52" t="s">
        <v>1583</v>
      </c>
      <c r="B52" t="s">
        <v>1584</v>
      </c>
      <c r="C52" t="s">
        <v>1585</v>
      </c>
      <c r="D52" t="s">
        <v>1586</v>
      </c>
      <c r="E52" t="s">
        <v>1497</v>
      </c>
      <c r="F52">
        <v>188</v>
      </c>
      <c r="G52" t="s">
        <v>1498</v>
      </c>
      <c r="I52" s="2" t="s">
        <v>1587</v>
      </c>
      <c r="J52" s="2">
        <v>230</v>
      </c>
      <c r="K52" s="3" t="s">
        <v>1588</v>
      </c>
      <c r="N52" s="5" t="s">
        <v>1589</v>
      </c>
      <c r="O52" s="5" t="s">
        <v>1590</v>
      </c>
      <c r="P52" t="s">
        <v>1591</v>
      </c>
    </row>
    <row r="53" spans="1:16">
      <c r="A53" t="s">
        <v>1592</v>
      </c>
      <c r="B53" t="s">
        <v>1593</v>
      </c>
      <c r="C53" t="s">
        <v>1594</v>
      </c>
      <c r="D53" t="s">
        <v>1595</v>
      </c>
      <c r="E53" t="s">
        <v>1340</v>
      </c>
      <c r="F53">
        <v>952</v>
      </c>
      <c r="G53" t="s">
        <v>1341</v>
      </c>
      <c r="I53" s="2" t="s">
        <v>97</v>
      </c>
      <c r="J53" s="2">
        <v>978</v>
      </c>
      <c r="K53" s="3" t="s">
        <v>1080</v>
      </c>
      <c r="N53" s="5" t="s">
        <v>1596</v>
      </c>
      <c r="O53" s="5" t="s">
        <v>1597</v>
      </c>
      <c r="P53" t="s">
        <v>1598</v>
      </c>
    </row>
    <row r="54" spans="1:16">
      <c r="A54" t="s">
        <v>1599</v>
      </c>
      <c r="B54" t="s">
        <v>1600</v>
      </c>
      <c r="C54" t="s">
        <v>1601</v>
      </c>
      <c r="D54" t="s">
        <v>1602</v>
      </c>
      <c r="E54" t="s">
        <v>1603</v>
      </c>
      <c r="F54">
        <v>191</v>
      </c>
      <c r="G54" t="s">
        <v>1604</v>
      </c>
      <c r="I54" s="2" t="s">
        <v>1605</v>
      </c>
      <c r="J54" s="2">
        <v>242</v>
      </c>
      <c r="K54" s="3" t="s">
        <v>1606</v>
      </c>
      <c r="N54" s="5" t="s">
        <v>1607</v>
      </c>
      <c r="O54" s="5" t="s">
        <v>1608</v>
      </c>
      <c r="P54" t="s">
        <v>1609</v>
      </c>
    </row>
    <row r="55" spans="1:16">
      <c r="A55" t="s">
        <v>1610</v>
      </c>
      <c r="B55" t="s">
        <v>1611</v>
      </c>
      <c r="C55" t="s">
        <v>1612</v>
      </c>
      <c r="D55" t="s">
        <v>1613</v>
      </c>
      <c r="E55" t="s">
        <v>1508</v>
      </c>
      <c r="F55">
        <v>931</v>
      </c>
      <c r="G55" t="s">
        <v>1509</v>
      </c>
      <c r="I55" s="2" t="s">
        <v>1614</v>
      </c>
      <c r="J55" s="2">
        <v>238</v>
      </c>
      <c r="K55" s="3" t="s">
        <v>1615</v>
      </c>
      <c r="N55" s="5" t="s">
        <v>1616</v>
      </c>
      <c r="O55" s="5" t="s">
        <v>1617</v>
      </c>
      <c r="P55" t="s">
        <v>1618</v>
      </c>
    </row>
    <row r="56" spans="1:16">
      <c r="A56" t="s">
        <v>1619</v>
      </c>
      <c r="B56" t="s">
        <v>1620</v>
      </c>
      <c r="C56" t="s">
        <v>1621</v>
      </c>
      <c r="D56" t="s">
        <v>1622</v>
      </c>
      <c r="E56" t="s">
        <v>97</v>
      </c>
      <c r="F56">
        <v>978</v>
      </c>
      <c r="G56" t="s">
        <v>1080</v>
      </c>
      <c r="I56" s="2" t="s">
        <v>1623</v>
      </c>
      <c r="J56" s="2">
        <v>826</v>
      </c>
      <c r="K56" s="3" t="s">
        <v>1624</v>
      </c>
      <c r="N56" s="5" t="s">
        <v>1625</v>
      </c>
      <c r="O56" s="5" t="s">
        <v>1626</v>
      </c>
      <c r="P56" t="s">
        <v>1627</v>
      </c>
    </row>
    <row r="57" spans="1:16">
      <c r="A57" t="s">
        <v>1628</v>
      </c>
      <c r="B57" t="s">
        <v>1629</v>
      </c>
      <c r="C57" t="s">
        <v>1630</v>
      </c>
      <c r="D57" t="s">
        <v>1631</v>
      </c>
      <c r="E57" t="s">
        <v>1524</v>
      </c>
      <c r="F57">
        <v>203</v>
      </c>
      <c r="G57" t="s">
        <v>1525</v>
      </c>
      <c r="I57" s="2" t="s">
        <v>1632</v>
      </c>
      <c r="J57" s="2">
        <v>981</v>
      </c>
      <c r="K57" s="3" t="s">
        <v>1633</v>
      </c>
      <c r="N57" s="5" t="s">
        <v>1634</v>
      </c>
      <c r="O57" s="5" t="s">
        <v>1635</v>
      </c>
      <c r="P57" t="s">
        <v>1636</v>
      </c>
    </row>
    <row r="58" spans="1:16">
      <c r="A58" t="s">
        <v>1637</v>
      </c>
      <c r="B58" t="s">
        <v>1638</v>
      </c>
      <c r="C58" t="s">
        <v>1639</v>
      </c>
      <c r="D58" t="s">
        <v>1640</v>
      </c>
      <c r="E58" t="s">
        <v>1446</v>
      </c>
      <c r="F58">
        <v>976</v>
      </c>
      <c r="G58" t="s">
        <v>1447</v>
      </c>
      <c r="I58" s="2" t="s">
        <v>1641</v>
      </c>
      <c r="J58" s="2">
        <v>0</v>
      </c>
      <c r="K58" s="3" t="s">
        <v>1642</v>
      </c>
      <c r="N58" s="5" t="s">
        <v>1643</v>
      </c>
      <c r="O58" s="5" t="s">
        <v>1644</v>
      </c>
      <c r="P58" t="s">
        <v>1645</v>
      </c>
    </row>
    <row r="59" spans="1:16">
      <c r="A59" t="s">
        <v>1646</v>
      </c>
      <c r="B59" t="s">
        <v>1647</v>
      </c>
      <c r="C59" t="s">
        <v>1648</v>
      </c>
      <c r="D59" t="s">
        <v>1649</v>
      </c>
      <c r="E59" t="s">
        <v>1542</v>
      </c>
      <c r="F59">
        <v>208</v>
      </c>
      <c r="G59" t="s">
        <v>1543</v>
      </c>
      <c r="I59" s="2" t="s">
        <v>1650</v>
      </c>
      <c r="J59" s="2">
        <v>936</v>
      </c>
      <c r="K59" s="3" t="s">
        <v>1651</v>
      </c>
      <c r="N59" s="5" t="s">
        <v>1652</v>
      </c>
      <c r="O59" s="5" t="s">
        <v>1653</v>
      </c>
      <c r="P59" t="s">
        <v>1654</v>
      </c>
    </row>
    <row r="60" spans="1:16">
      <c r="A60" t="s">
        <v>1655</v>
      </c>
      <c r="B60" t="s">
        <v>1656</v>
      </c>
      <c r="C60" t="s">
        <v>1657</v>
      </c>
      <c r="D60" t="s">
        <v>1658</v>
      </c>
      <c r="E60" t="s">
        <v>1533</v>
      </c>
      <c r="F60">
        <v>262</v>
      </c>
      <c r="G60" t="s">
        <v>1534</v>
      </c>
      <c r="I60" s="2" t="s">
        <v>1659</v>
      </c>
      <c r="J60" s="2">
        <v>292</v>
      </c>
      <c r="K60" s="3" t="s">
        <v>1660</v>
      </c>
      <c r="N60" s="5" t="s">
        <v>1661</v>
      </c>
      <c r="O60" s="5" t="s">
        <v>1662</v>
      </c>
      <c r="P60" t="s">
        <v>1663</v>
      </c>
    </row>
    <row r="61" spans="1:16">
      <c r="A61" t="s">
        <v>1664</v>
      </c>
      <c r="B61" t="s">
        <v>1665</v>
      </c>
      <c r="C61" t="s">
        <v>1666</v>
      </c>
      <c r="D61" t="s">
        <v>1667</v>
      </c>
      <c r="E61" t="s">
        <v>1155</v>
      </c>
      <c r="F61">
        <v>951</v>
      </c>
      <c r="G61" t="s">
        <v>1156</v>
      </c>
      <c r="I61" s="2" t="s">
        <v>1668</v>
      </c>
      <c r="J61" s="2">
        <v>270</v>
      </c>
      <c r="K61" s="3" t="s">
        <v>1669</v>
      </c>
      <c r="N61" s="5" t="s">
        <v>1670</v>
      </c>
      <c r="O61" s="5" t="s">
        <v>1671</v>
      </c>
      <c r="P61" t="s">
        <v>1672</v>
      </c>
    </row>
    <row r="62" spans="1:16">
      <c r="A62" t="s">
        <v>1673</v>
      </c>
      <c r="B62" t="s">
        <v>1674</v>
      </c>
      <c r="C62" t="s">
        <v>1675</v>
      </c>
      <c r="D62" t="s">
        <v>1676</v>
      </c>
      <c r="E62" t="s">
        <v>1551</v>
      </c>
      <c r="F62">
        <v>214</v>
      </c>
      <c r="G62" t="s">
        <v>1552</v>
      </c>
      <c r="I62" s="2" t="s">
        <v>1677</v>
      </c>
      <c r="J62" s="2">
        <v>324</v>
      </c>
      <c r="K62" s="3" t="s">
        <v>1678</v>
      </c>
      <c r="N62" s="5" t="s">
        <v>1679</v>
      </c>
      <c r="O62" s="5" t="s">
        <v>1680</v>
      </c>
      <c r="P62" t="s">
        <v>194</v>
      </c>
    </row>
    <row r="63" spans="1:16">
      <c r="A63" t="s">
        <v>1681</v>
      </c>
      <c r="B63" t="s">
        <v>1682</v>
      </c>
      <c r="C63" t="s">
        <v>1683</v>
      </c>
      <c r="D63" t="s">
        <v>1684</v>
      </c>
      <c r="E63" t="s">
        <v>235</v>
      </c>
      <c r="F63">
        <v>840</v>
      </c>
      <c r="G63" t="s">
        <v>1050</v>
      </c>
      <c r="I63" s="2" t="s">
        <v>1685</v>
      </c>
      <c r="J63" s="2">
        <v>320</v>
      </c>
      <c r="K63" s="3" t="s">
        <v>1686</v>
      </c>
      <c r="N63" s="5" t="s">
        <v>1687</v>
      </c>
      <c r="O63" s="5" t="s">
        <v>1688</v>
      </c>
      <c r="P63" t="s">
        <v>1689</v>
      </c>
    </row>
    <row r="64" spans="1:16">
      <c r="A64" t="s">
        <v>1690</v>
      </c>
      <c r="B64" t="s">
        <v>1691</v>
      </c>
      <c r="C64" t="s">
        <v>1692</v>
      </c>
      <c r="D64" t="s">
        <v>1693</v>
      </c>
      <c r="E64" t="s">
        <v>1567</v>
      </c>
      <c r="F64">
        <v>818</v>
      </c>
      <c r="G64" t="s">
        <v>1568</v>
      </c>
      <c r="I64" s="2" t="s">
        <v>1694</v>
      </c>
      <c r="J64" s="2">
        <v>328</v>
      </c>
      <c r="K64" s="3" t="s">
        <v>1695</v>
      </c>
      <c r="N64" s="5" t="s">
        <v>1696</v>
      </c>
      <c r="O64" s="5" t="s">
        <v>1697</v>
      </c>
      <c r="P64" t="s">
        <v>198</v>
      </c>
    </row>
    <row r="65" spans="1:16">
      <c r="A65" t="s">
        <v>1698</v>
      </c>
      <c r="B65" t="s">
        <v>1699</v>
      </c>
      <c r="C65" t="s">
        <v>1700</v>
      </c>
      <c r="D65" t="s">
        <v>1701</v>
      </c>
      <c r="E65" t="s">
        <v>235</v>
      </c>
      <c r="F65">
        <v>840</v>
      </c>
      <c r="G65" t="s">
        <v>1050</v>
      </c>
      <c r="I65" s="2" t="s">
        <v>1702</v>
      </c>
      <c r="J65" s="2">
        <v>344</v>
      </c>
      <c r="K65" s="3" t="s">
        <v>1703</v>
      </c>
      <c r="N65" s="5" t="s">
        <v>1704</v>
      </c>
      <c r="O65" s="5" t="s">
        <v>1705</v>
      </c>
      <c r="P65" t="s">
        <v>1706</v>
      </c>
    </row>
    <row r="66" spans="1:16">
      <c r="A66" t="s">
        <v>1707</v>
      </c>
      <c r="B66" t="s">
        <v>1708</v>
      </c>
      <c r="C66" t="s">
        <v>1709</v>
      </c>
      <c r="D66" t="s">
        <v>1710</v>
      </c>
      <c r="E66" t="s">
        <v>1475</v>
      </c>
      <c r="F66">
        <v>950</v>
      </c>
      <c r="G66" t="s">
        <v>1476</v>
      </c>
      <c r="I66" s="2" t="s">
        <v>1711</v>
      </c>
      <c r="J66" s="2">
        <v>340</v>
      </c>
      <c r="K66" s="3" t="s">
        <v>1712</v>
      </c>
      <c r="N66" s="5" t="s">
        <v>1713</v>
      </c>
      <c r="O66" s="5" t="s">
        <v>1714</v>
      </c>
      <c r="P66" t="s">
        <v>1715</v>
      </c>
    </row>
    <row r="67" spans="1:16">
      <c r="A67" t="s">
        <v>1716</v>
      </c>
      <c r="B67" t="s">
        <v>1717</v>
      </c>
      <c r="C67" t="s">
        <v>1718</v>
      </c>
      <c r="D67" t="s">
        <v>1719</v>
      </c>
      <c r="E67" t="s">
        <v>1578</v>
      </c>
      <c r="F67">
        <v>232</v>
      </c>
      <c r="G67" t="s">
        <v>1579</v>
      </c>
      <c r="I67" s="2" t="s">
        <v>1603</v>
      </c>
      <c r="J67" s="2">
        <v>191</v>
      </c>
      <c r="K67" s="3" t="s">
        <v>1604</v>
      </c>
      <c r="N67" s="5" t="s">
        <v>1720</v>
      </c>
      <c r="O67" s="5" t="s">
        <v>1721</v>
      </c>
      <c r="P67" t="s">
        <v>1722</v>
      </c>
    </row>
    <row r="68" spans="1:16">
      <c r="A68" t="s">
        <v>1723</v>
      </c>
      <c r="B68" t="s">
        <v>1724</v>
      </c>
      <c r="C68" t="s">
        <v>1725</v>
      </c>
      <c r="D68" t="s">
        <v>1726</v>
      </c>
      <c r="E68" t="s">
        <v>97</v>
      </c>
      <c r="F68">
        <v>978</v>
      </c>
      <c r="G68" t="s">
        <v>1080</v>
      </c>
      <c r="I68" s="2" t="s">
        <v>1727</v>
      </c>
      <c r="J68" s="2">
        <v>332</v>
      </c>
      <c r="K68" s="3" t="s">
        <v>1728</v>
      </c>
      <c r="N68" s="5" t="s">
        <v>1729</v>
      </c>
      <c r="O68" s="5" t="s">
        <v>1730</v>
      </c>
      <c r="P68" t="s">
        <v>1731</v>
      </c>
    </row>
    <row r="69" spans="1:16">
      <c r="A69" t="s">
        <v>1732</v>
      </c>
      <c r="B69" t="s">
        <v>1733</v>
      </c>
      <c r="C69" t="s">
        <v>1734</v>
      </c>
      <c r="D69" t="s">
        <v>1735</v>
      </c>
      <c r="E69" t="s">
        <v>1736</v>
      </c>
      <c r="F69">
        <v>748</v>
      </c>
      <c r="G69" t="s">
        <v>1737</v>
      </c>
      <c r="I69" s="2" t="s">
        <v>1738</v>
      </c>
      <c r="J69" s="2">
        <v>348</v>
      </c>
      <c r="K69" s="3" t="s">
        <v>1739</v>
      </c>
      <c r="N69" s="5" t="s">
        <v>1740</v>
      </c>
      <c r="O69" s="5" t="s">
        <v>1741</v>
      </c>
      <c r="P69" t="s">
        <v>1742</v>
      </c>
    </row>
    <row r="70" spans="1:16">
      <c r="A70" t="s">
        <v>1743</v>
      </c>
      <c r="B70" t="s">
        <v>1744</v>
      </c>
      <c r="C70" t="s">
        <v>1745</v>
      </c>
      <c r="D70" t="s">
        <v>1746</v>
      </c>
      <c r="E70" t="s">
        <v>1587</v>
      </c>
      <c r="F70">
        <v>230</v>
      </c>
      <c r="G70" t="s">
        <v>1588</v>
      </c>
      <c r="I70" s="2" t="s">
        <v>1747</v>
      </c>
      <c r="J70" s="2">
        <v>360</v>
      </c>
      <c r="K70" s="3" t="s">
        <v>1748</v>
      </c>
      <c r="N70" s="5" t="s">
        <v>1749</v>
      </c>
      <c r="O70" s="5" t="s">
        <v>1750</v>
      </c>
      <c r="P70" t="s">
        <v>1751</v>
      </c>
    </row>
    <row r="71" spans="1:16">
      <c r="A71" t="s">
        <v>1752</v>
      </c>
      <c r="B71" t="s">
        <v>1753</v>
      </c>
      <c r="C71" t="s">
        <v>1754</v>
      </c>
      <c r="D71" t="s">
        <v>1755</v>
      </c>
      <c r="E71" t="s">
        <v>1614</v>
      </c>
      <c r="F71">
        <v>238</v>
      </c>
      <c r="G71" t="s">
        <v>1615</v>
      </c>
      <c r="I71" s="2" t="s">
        <v>1756</v>
      </c>
      <c r="J71" s="2">
        <v>376</v>
      </c>
      <c r="K71" s="3" t="s">
        <v>1757</v>
      </c>
      <c r="N71" s="5" t="s">
        <v>1758</v>
      </c>
      <c r="O71" s="5" t="s">
        <v>1759</v>
      </c>
      <c r="P71" t="s">
        <v>1760</v>
      </c>
    </row>
    <row r="72" spans="1:16">
      <c r="A72" t="s">
        <v>1761</v>
      </c>
      <c r="B72" t="s">
        <v>1762</v>
      </c>
      <c r="C72" t="s">
        <v>1763</v>
      </c>
      <c r="D72" t="s">
        <v>1764</v>
      </c>
      <c r="E72" t="s">
        <v>1542</v>
      </c>
      <c r="F72">
        <v>208</v>
      </c>
      <c r="G72" t="s">
        <v>1543</v>
      </c>
      <c r="I72" s="2" t="s">
        <v>1765</v>
      </c>
      <c r="J72" s="2">
        <v>0</v>
      </c>
      <c r="K72" s="3" t="s">
        <v>1766</v>
      </c>
      <c r="N72" s="5" t="s">
        <v>1767</v>
      </c>
      <c r="O72" s="5" t="s">
        <v>1768</v>
      </c>
      <c r="P72" t="s">
        <v>1769</v>
      </c>
    </row>
    <row r="73" spans="1:16">
      <c r="A73" t="s">
        <v>1770</v>
      </c>
      <c r="B73" t="s">
        <v>1771</v>
      </c>
      <c r="C73" t="s">
        <v>1772</v>
      </c>
      <c r="D73" t="s">
        <v>1773</v>
      </c>
      <c r="E73" t="s">
        <v>1605</v>
      </c>
      <c r="F73">
        <v>242</v>
      </c>
      <c r="G73" t="s">
        <v>1606</v>
      </c>
      <c r="I73" s="2" t="s">
        <v>1774</v>
      </c>
      <c r="J73" s="2">
        <v>356</v>
      </c>
      <c r="K73" s="3" t="s">
        <v>1775</v>
      </c>
      <c r="N73" s="5">
        <v>7103</v>
      </c>
      <c r="O73" s="5" t="s">
        <v>1776</v>
      </c>
      <c r="P73" s="5" t="s">
        <v>1777</v>
      </c>
    </row>
    <row r="74" spans="1:16">
      <c r="A74" t="s">
        <v>1778</v>
      </c>
      <c r="B74" t="s">
        <v>1779</v>
      </c>
      <c r="C74" t="s">
        <v>1780</v>
      </c>
      <c r="D74" t="s">
        <v>1781</v>
      </c>
      <c r="E74" t="s">
        <v>97</v>
      </c>
      <c r="F74">
        <v>978</v>
      </c>
      <c r="G74" t="s">
        <v>1080</v>
      </c>
      <c r="I74" s="2" t="s">
        <v>1782</v>
      </c>
      <c r="J74" s="2">
        <v>368</v>
      </c>
      <c r="K74" s="3" t="s">
        <v>1783</v>
      </c>
      <c r="N74" s="186">
        <v>7202</v>
      </c>
      <c r="O74" t="s">
        <v>1784</v>
      </c>
      <c r="P74" t="s">
        <v>1785</v>
      </c>
    </row>
    <row r="75" spans="1:16">
      <c r="A75" t="s">
        <v>1786</v>
      </c>
      <c r="B75" t="s">
        <v>1787</v>
      </c>
      <c r="C75" t="s">
        <v>1788</v>
      </c>
      <c r="D75" t="s">
        <v>1789</v>
      </c>
      <c r="E75" t="s">
        <v>97</v>
      </c>
      <c r="F75">
        <v>978</v>
      </c>
      <c r="G75" t="s">
        <v>1080</v>
      </c>
      <c r="I75" s="2" t="s">
        <v>1790</v>
      </c>
      <c r="J75" s="2">
        <v>364</v>
      </c>
      <c r="K75" s="3" t="s">
        <v>1791</v>
      </c>
    </row>
    <row r="76" spans="1:16">
      <c r="A76" t="s">
        <v>1792</v>
      </c>
      <c r="B76" t="s">
        <v>1793</v>
      </c>
      <c r="C76" t="s">
        <v>1794</v>
      </c>
      <c r="D76" t="s">
        <v>1795</v>
      </c>
      <c r="E76" t="s">
        <v>97</v>
      </c>
      <c r="F76">
        <v>978</v>
      </c>
      <c r="G76" t="s">
        <v>1080</v>
      </c>
      <c r="I76" s="2" t="s">
        <v>1796</v>
      </c>
      <c r="J76" s="2">
        <v>352</v>
      </c>
      <c r="K76" s="3" t="s">
        <v>1797</v>
      </c>
    </row>
    <row r="77" spans="1:16">
      <c r="A77" t="s">
        <v>1798</v>
      </c>
      <c r="B77" t="s">
        <v>1799</v>
      </c>
      <c r="C77" t="s">
        <v>1800</v>
      </c>
      <c r="D77" t="s">
        <v>1801</v>
      </c>
      <c r="E77" t="s">
        <v>97</v>
      </c>
      <c r="F77">
        <v>978</v>
      </c>
      <c r="G77" t="s">
        <v>1080</v>
      </c>
      <c r="I77" s="2" t="s">
        <v>1802</v>
      </c>
      <c r="J77" s="2">
        <v>0</v>
      </c>
      <c r="K77" s="3" t="s">
        <v>1803</v>
      </c>
    </row>
    <row r="78" spans="1:16">
      <c r="A78" t="s">
        <v>1804</v>
      </c>
      <c r="B78" t="s">
        <v>1805</v>
      </c>
      <c r="C78" t="s">
        <v>1806</v>
      </c>
      <c r="D78" t="s">
        <v>1807</v>
      </c>
      <c r="E78" t="s">
        <v>97</v>
      </c>
      <c r="F78">
        <v>978</v>
      </c>
      <c r="G78" t="s">
        <v>1080</v>
      </c>
      <c r="I78" s="2" t="s">
        <v>1808</v>
      </c>
      <c r="J78" s="2">
        <v>388</v>
      </c>
      <c r="K78" s="3" t="s">
        <v>1809</v>
      </c>
    </row>
    <row r="79" spans="1:16">
      <c r="A79" t="s">
        <v>1810</v>
      </c>
      <c r="B79" t="s">
        <v>1811</v>
      </c>
      <c r="C79" t="s">
        <v>1812</v>
      </c>
      <c r="D79" t="s">
        <v>1813</v>
      </c>
      <c r="E79" t="s">
        <v>1475</v>
      </c>
      <c r="F79">
        <v>950</v>
      </c>
      <c r="G79" t="s">
        <v>1476</v>
      </c>
      <c r="I79" s="2" t="s">
        <v>1814</v>
      </c>
      <c r="J79" s="2">
        <v>400</v>
      </c>
      <c r="K79" s="3" t="s">
        <v>1815</v>
      </c>
    </row>
    <row r="80" spans="1:16">
      <c r="A80" t="s">
        <v>1816</v>
      </c>
      <c r="B80" t="s">
        <v>1817</v>
      </c>
      <c r="C80" t="s">
        <v>1818</v>
      </c>
      <c r="D80" t="s">
        <v>1819</v>
      </c>
      <c r="E80" t="s">
        <v>1668</v>
      </c>
      <c r="F80">
        <v>270</v>
      </c>
      <c r="G80" t="s">
        <v>1669</v>
      </c>
      <c r="I80" s="2" t="s">
        <v>1820</v>
      </c>
      <c r="J80" s="2">
        <v>392</v>
      </c>
      <c r="K80" s="3" t="s">
        <v>1821</v>
      </c>
    </row>
    <row r="81" spans="1:11">
      <c r="A81" t="s">
        <v>1822</v>
      </c>
      <c r="B81" t="s">
        <v>1823</v>
      </c>
      <c r="C81" t="s">
        <v>1824</v>
      </c>
      <c r="D81" t="s">
        <v>1825</v>
      </c>
      <c r="E81" t="s">
        <v>1632</v>
      </c>
      <c r="F81">
        <v>981</v>
      </c>
      <c r="G81" t="s">
        <v>1633</v>
      </c>
      <c r="I81" s="2" t="s">
        <v>1826</v>
      </c>
      <c r="J81" s="2">
        <v>404</v>
      </c>
      <c r="K81" s="3" t="s">
        <v>1827</v>
      </c>
    </row>
    <row r="82" spans="1:11">
      <c r="A82" t="s">
        <v>1828</v>
      </c>
      <c r="B82" t="s">
        <v>1829</v>
      </c>
      <c r="C82" t="s">
        <v>1830</v>
      </c>
      <c r="D82" t="s">
        <v>1831</v>
      </c>
      <c r="E82" t="s">
        <v>97</v>
      </c>
      <c r="F82">
        <v>978</v>
      </c>
      <c r="G82" t="s">
        <v>1080</v>
      </c>
      <c r="I82" s="2" t="s">
        <v>1832</v>
      </c>
      <c r="J82" s="2">
        <v>417</v>
      </c>
      <c r="K82" s="3" t="s">
        <v>1833</v>
      </c>
    </row>
    <row r="83" spans="1:11">
      <c r="A83" t="s">
        <v>1834</v>
      </c>
      <c r="B83" t="s">
        <v>1835</v>
      </c>
      <c r="C83" t="s">
        <v>1836</v>
      </c>
      <c r="D83" t="s">
        <v>1837</v>
      </c>
      <c r="E83" t="s">
        <v>1650</v>
      </c>
      <c r="F83">
        <v>936</v>
      </c>
      <c r="G83" t="s">
        <v>1651</v>
      </c>
      <c r="I83" s="2" t="s">
        <v>1464</v>
      </c>
      <c r="J83" s="2">
        <v>116</v>
      </c>
      <c r="K83" s="3" t="s">
        <v>1465</v>
      </c>
    </row>
    <row r="84" spans="1:11">
      <c r="A84" t="s">
        <v>1838</v>
      </c>
      <c r="B84" t="s">
        <v>1839</v>
      </c>
      <c r="C84" t="s">
        <v>1840</v>
      </c>
      <c r="D84" t="s">
        <v>1841</v>
      </c>
      <c r="E84" t="s">
        <v>1659</v>
      </c>
      <c r="F84">
        <v>292</v>
      </c>
      <c r="G84" t="s">
        <v>1660</v>
      </c>
      <c r="I84" s="2" t="s">
        <v>1576</v>
      </c>
      <c r="J84" s="2">
        <v>174</v>
      </c>
      <c r="K84" s="3" t="s">
        <v>1577</v>
      </c>
    </row>
    <row r="85" spans="1:11">
      <c r="A85" t="s">
        <v>1842</v>
      </c>
      <c r="B85" t="s">
        <v>1843</v>
      </c>
      <c r="C85" t="s">
        <v>1844</v>
      </c>
      <c r="D85" t="s">
        <v>1845</v>
      </c>
      <c r="E85" t="s">
        <v>97</v>
      </c>
      <c r="F85">
        <v>978</v>
      </c>
      <c r="G85" t="s">
        <v>1080</v>
      </c>
      <c r="I85" s="2" t="s">
        <v>1846</v>
      </c>
      <c r="J85" s="2">
        <v>408</v>
      </c>
      <c r="K85" s="3" t="s">
        <v>1847</v>
      </c>
    </row>
    <row r="86" spans="1:11">
      <c r="A86" t="s">
        <v>1848</v>
      </c>
      <c r="B86" t="s">
        <v>1849</v>
      </c>
      <c r="C86" t="s">
        <v>1850</v>
      </c>
      <c r="D86" t="s">
        <v>1851</v>
      </c>
      <c r="E86" t="s">
        <v>1542</v>
      </c>
      <c r="F86">
        <v>208</v>
      </c>
      <c r="G86" t="s">
        <v>1543</v>
      </c>
      <c r="I86" s="2" t="s">
        <v>1852</v>
      </c>
      <c r="J86" s="2">
        <v>410</v>
      </c>
      <c r="K86" s="3" t="s">
        <v>1853</v>
      </c>
    </row>
    <row r="87" spans="1:11">
      <c r="A87" t="s">
        <v>1854</v>
      </c>
      <c r="B87" t="s">
        <v>1855</v>
      </c>
      <c r="C87" t="s">
        <v>1856</v>
      </c>
      <c r="D87" t="s">
        <v>1857</v>
      </c>
      <c r="E87" t="s">
        <v>1155</v>
      </c>
      <c r="F87">
        <v>951</v>
      </c>
      <c r="G87" t="s">
        <v>1156</v>
      </c>
      <c r="I87" s="2" t="s">
        <v>1858</v>
      </c>
      <c r="J87" s="2">
        <v>414</v>
      </c>
      <c r="K87" s="3" t="s">
        <v>1859</v>
      </c>
    </row>
    <row r="88" spans="1:11">
      <c r="A88" t="s">
        <v>1860</v>
      </c>
      <c r="B88" t="s">
        <v>1861</v>
      </c>
      <c r="C88" t="s">
        <v>1862</v>
      </c>
      <c r="D88" t="s">
        <v>1863</v>
      </c>
      <c r="E88" t="s">
        <v>97</v>
      </c>
      <c r="F88">
        <v>978</v>
      </c>
      <c r="G88" t="s">
        <v>1080</v>
      </c>
      <c r="I88" s="2" t="s">
        <v>1506</v>
      </c>
      <c r="J88" s="2">
        <v>136</v>
      </c>
      <c r="K88" s="3" t="s">
        <v>1507</v>
      </c>
    </row>
    <row r="89" spans="1:11">
      <c r="A89" t="s">
        <v>1864</v>
      </c>
      <c r="B89" t="s">
        <v>1865</v>
      </c>
      <c r="C89" t="s">
        <v>1866</v>
      </c>
      <c r="D89" t="s">
        <v>1867</v>
      </c>
      <c r="E89" t="s">
        <v>235</v>
      </c>
      <c r="F89">
        <v>840</v>
      </c>
      <c r="G89" t="s">
        <v>1050</v>
      </c>
      <c r="I89" s="2" t="s">
        <v>1868</v>
      </c>
      <c r="J89" s="2">
        <v>398</v>
      </c>
      <c r="K89" s="3" t="s">
        <v>1869</v>
      </c>
    </row>
    <row r="90" spans="1:11">
      <c r="A90" t="s">
        <v>1870</v>
      </c>
      <c r="B90" t="s">
        <v>1871</v>
      </c>
      <c r="C90" t="s">
        <v>1872</v>
      </c>
      <c r="D90" t="s">
        <v>1873</v>
      </c>
      <c r="E90" t="s">
        <v>1685</v>
      </c>
      <c r="F90">
        <v>320</v>
      </c>
      <c r="G90" t="s">
        <v>1686</v>
      </c>
      <c r="I90" s="2" t="s">
        <v>1874</v>
      </c>
      <c r="J90" s="2">
        <v>418</v>
      </c>
      <c r="K90" s="3" t="s">
        <v>1875</v>
      </c>
    </row>
    <row r="91" spans="1:11">
      <c r="A91" t="s">
        <v>1876</v>
      </c>
      <c r="B91" t="s">
        <v>1877</v>
      </c>
      <c r="C91" t="s">
        <v>1878</v>
      </c>
      <c r="D91" t="s">
        <v>1879</v>
      </c>
      <c r="E91" t="s">
        <v>1641</v>
      </c>
      <c r="F91">
        <v>0</v>
      </c>
      <c r="G91" t="s">
        <v>1642</v>
      </c>
      <c r="I91" s="2" t="s">
        <v>1880</v>
      </c>
      <c r="J91" s="2">
        <v>422</v>
      </c>
      <c r="K91" s="3" t="s">
        <v>1881</v>
      </c>
    </row>
    <row r="92" spans="1:11">
      <c r="A92" t="s">
        <v>1882</v>
      </c>
      <c r="B92" t="s">
        <v>1883</v>
      </c>
      <c r="C92" t="s">
        <v>1884</v>
      </c>
      <c r="D92" t="s">
        <v>1885</v>
      </c>
      <c r="E92" t="s">
        <v>1677</v>
      </c>
      <c r="F92">
        <v>324</v>
      </c>
      <c r="G92" t="s">
        <v>1678</v>
      </c>
      <c r="I92" s="2" t="s">
        <v>1886</v>
      </c>
      <c r="J92" s="2">
        <v>144</v>
      </c>
      <c r="K92" s="3" t="s">
        <v>1887</v>
      </c>
    </row>
    <row r="93" spans="1:11">
      <c r="A93" t="s">
        <v>1888</v>
      </c>
      <c r="B93" t="s">
        <v>1889</v>
      </c>
      <c r="C93" t="s">
        <v>1890</v>
      </c>
      <c r="D93" t="s">
        <v>1891</v>
      </c>
      <c r="E93" t="s">
        <v>1340</v>
      </c>
      <c r="F93">
        <v>952</v>
      </c>
      <c r="G93" t="s">
        <v>1341</v>
      </c>
      <c r="I93" s="2" t="s">
        <v>1892</v>
      </c>
      <c r="J93" s="2">
        <v>430</v>
      </c>
      <c r="K93" s="3" t="s">
        <v>1893</v>
      </c>
    </row>
    <row r="94" spans="1:11">
      <c r="A94" t="s">
        <v>1894</v>
      </c>
      <c r="B94" t="s">
        <v>1895</v>
      </c>
      <c r="C94" t="s">
        <v>1896</v>
      </c>
      <c r="D94" t="s">
        <v>1897</v>
      </c>
      <c r="E94" t="s">
        <v>1694</v>
      </c>
      <c r="F94">
        <v>328</v>
      </c>
      <c r="G94" t="s">
        <v>1695</v>
      </c>
      <c r="I94" s="2" t="s">
        <v>1898</v>
      </c>
      <c r="J94" s="2">
        <v>426</v>
      </c>
      <c r="K94" s="3" t="s">
        <v>1899</v>
      </c>
    </row>
    <row r="95" spans="1:11">
      <c r="A95" t="s">
        <v>1900</v>
      </c>
      <c r="B95" t="s">
        <v>1901</v>
      </c>
      <c r="C95" t="s">
        <v>1902</v>
      </c>
      <c r="D95" t="s">
        <v>1903</v>
      </c>
      <c r="E95" t="s">
        <v>1727</v>
      </c>
      <c r="F95">
        <v>332</v>
      </c>
      <c r="G95" t="s">
        <v>1728</v>
      </c>
      <c r="I95" s="2" t="s">
        <v>1904</v>
      </c>
      <c r="J95" s="2">
        <v>434</v>
      </c>
      <c r="K95" s="3" t="s">
        <v>1905</v>
      </c>
    </row>
    <row r="96" spans="1:11">
      <c r="A96" t="s">
        <v>1906</v>
      </c>
      <c r="B96" t="s">
        <v>1907</v>
      </c>
      <c r="C96" t="s">
        <v>1908</v>
      </c>
      <c r="D96" t="s">
        <v>1909</v>
      </c>
      <c r="I96" s="2" t="s">
        <v>1910</v>
      </c>
      <c r="J96" s="2">
        <v>504</v>
      </c>
      <c r="K96" s="3" t="s">
        <v>1911</v>
      </c>
    </row>
    <row r="97" spans="1:11">
      <c r="A97" t="s">
        <v>1912</v>
      </c>
      <c r="B97" t="s">
        <v>1913</v>
      </c>
      <c r="C97" t="s">
        <v>1914</v>
      </c>
      <c r="D97" t="s">
        <v>1915</v>
      </c>
      <c r="E97" t="s">
        <v>1711</v>
      </c>
      <c r="F97">
        <v>340</v>
      </c>
      <c r="G97" t="s">
        <v>1712</v>
      </c>
      <c r="I97" s="2" t="s">
        <v>1916</v>
      </c>
      <c r="J97" s="2">
        <v>498</v>
      </c>
      <c r="K97" s="3" t="s">
        <v>1917</v>
      </c>
    </row>
    <row r="98" spans="1:11">
      <c r="A98" t="s">
        <v>1918</v>
      </c>
      <c r="B98" t="s">
        <v>1919</v>
      </c>
      <c r="C98" t="s">
        <v>1920</v>
      </c>
      <c r="D98" t="s">
        <v>1921</v>
      </c>
      <c r="E98" t="s">
        <v>1702</v>
      </c>
      <c r="F98">
        <v>344</v>
      </c>
      <c r="G98" t="s">
        <v>1703</v>
      </c>
      <c r="I98" s="2" t="s">
        <v>1922</v>
      </c>
      <c r="J98" s="2">
        <v>969</v>
      </c>
      <c r="K98" s="3" t="s">
        <v>1923</v>
      </c>
    </row>
    <row r="99" spans="1:11">
      <c r="A99" t="s">
        <v>1924</v>
      </c>
      <c r="B99" t="s">
        <v>1925</v>
      </c>
      <c r="C99" t="s">
        <v>1926</v>
      </c>
      <c r="D99" t="s">
        <v>1927</v>
      </c>
      <c r="E99" t="s">
        <v>1738</v>
      </c>
      <c r="F99">
        <v>348</v>
      </c>
      <c r="G99" t="s">
        <v>1739</v>
      </c>
      <c r="I99" s="2" t="s">
        <v>1928</v>
      </c>
      <c r="J99" s="2">
        <v>807</v>
      </c>
      <c r="K99" s="3" t="s">
        <v>1929</v>
      </c>
    </row>
    <row r="100" spans="1:11">
      <c r="A100" t="s">
        <v>1930</v>
      </c>
      <c r="B100" t="s">
        <v>1931</v>
      </c>
      <c r="C100" t="s">
        <v>1932</v>
      </c>
      <c r="D100" t="s">
        <v>1933</v>
      </c>
      <c r="E100" t="s">
        <v>1796</v>
      </c>
      <c r="F100">
        <v>352</v>
      </c>
      <c r="G100" t="s">
        <v>1797</v>
      </c>
      <c r="I100" s="2" t="s">
        <v>1934</v>
      </c>
      <c r="J100" s="2">
        <v>104</v>
      </c>
      <c r="K100" s="3" t="s">
        <v>1935</v>
      </c>
    </row>
    <row r="101" spans="1:11">
      <c r="A101" t="s">
        <v>1936</v>
      </c>
      <c r="B101" t="s">
        <v>1937</v>
      </c>
      <c r="C101" t="s">
        <v>1938</v>
      </c>
      <c r="D101" t="s">
        <v>1939</v>
      </c>
      <c r="E101" t="s">
        <v>1774</v>
      </c>
      <c r="F101">
        <v>356</v>
      </c>
      <c r="G101" t="s">
        <v>1775</v>
      </c>
      <c r="I101" s="2" t="s">
        <v>1940</v>
      </c>
      <c r="J101" s="2">
        <v>496</v>
      </c>
      <c r="K101" s="3" t="s">
        <v>1941</v>
      </c>
    </row>
    <row r="102" spans="1:11">
      <c r="A102" t="s">
        <v>1942</v>
      </c>
      <c r="B102" t="s">
        <v>1943</v>
      </c>
      <c r="C102" t="s">
        <v>1944</v>
      </c>
      <c r="D102" t="s">
        <v>1945</v>
      </c>
      <c r="E102" t="s">
        <v>1747</v>
      </c>
      <c r="F102">
        <v>360</v>
      </c>
      <c r="G102" t="s">
        <v>1748</v>
      </c>
      <c r="I102" s="2" t="s">
        <v>1946</v>
      </c>
      <c r="J102" s="2">
        <v>446</v>
      </c>
      <c r="K102" s="3" t="s">
        <v>1947</v>
      </c>
    </row>
    <row r="103" spans="1:11">
      <c r="A103" t="s">
        <v>1948</v>
      </c>
      <c r="B103" t="s">
        <v>1949</v>
      </c>
      <c r="C103" t="s">
        <v>1950</v>
      </c>
      <c r="D103" t="s">
        <v>1951</v>
      </c>
      <c r="E103" t="s">
        <v>1790</v>
      </c>
      <c r="F103">
        <v>364</v>
      </c>
      <c r="G103" t="s">
        <v>1791</v>
      </c>
      <c r="I103" s="2" t="s">
        <v>1952</v>
      </c>
      <c r="J103" s="2">
        <v>478</v>
      </c>
      <c r="K103" s="3" t="s">
        <v>1953</v>
      </c>
    </row>
    <row r="104" spans="1:11">
      <c r="A104" t="s">
        <v>1954</v>
      </c>
      <c r="B104" t="s">
        <v>1955</v>
      </c>
      <c r="C104" t="s">
        <v>1956</v>
      </c>
      <c r="D104" t="s">
        <v>1957</v>
      </c>
      <c r="E104" t="s">
        <v>1782</v>
      </c>
      <c r="F104">
        <v>368</v>
      </c>
      <c r="G104" t="s">
        <v>1783</v>
      </c>
      <c r="I104" s="2" t="s">
        <v>1958</v>
      </c>
      <c r="J104" s="2">
        <v>480</v>
      </c>
      <c r="K104" s="3" t="s">
        <v>1959</v>
      </c>
    </row>
    <row r="105" spans="1:11">
      <c r="A105" t="s">
        <v>1960</v>
      </c>
      <c r="B105" t="s">
        <v>1961</v>
      </c>
      <c r="C105" t="s">
        <v>1962</v>
      </c>
      <c r="D105" t="s">
        <v>1963</v>
      </c>
      <c r="E105" t="s">
        <v>97</v>
      </c>
      <c r="F105">
        <v>978</v>
      </c>
      <c r="G105" t="s">
        <v>1080</v>
      </c>
      <c r="I105" s="2" t="s">
        <v>1964</v>
      </c>
      <c r="J105" s="2">
        <v>462</v>
      </c>
      <c r="K105" s="3" t="s">
        <v>1965</v>
      </c>
    </row>
    <row r="106" spans="1:11">
      <c r="A106" t="s">
        <v>1966</v>
      </c>
      <c r="B106" t="s">
        <v>1967</v>
      </c>
      <c r="C106" t="s">
        <v>1968</v>
      </c>
      <c r="D106" t="s">
        <v>1969</v>
      </c>
      <c r="E106" t="s">
        <v>1765</v>
      </c>
      <c r="F106">
        <v>0</v>
      </c>
      <c r="G106" t="s">
        <v>1766</v>
      </c>
      <c r="I106" s="2" t="s">
        <v>1970</v>
      </c>
      <c r="J106" s="2">
        <v>454</v>
      </c>
      <c r="K106" s="3" t="s">
        <v>1971</v>
      </c>
    </row>
    <row r="107" spans="1:11">
      <c r="A107" t="s">
        <v>1972</v>
      </c>
      <c r="B107" t="s">
        <v>1973</v>
      </c>
      <c r="C107" t="s">
        <v>1974</v>
      </c>
      <c r="D107" t="s">
        <v>1975</v>
      </c>
      <c r="E107" t="s">
        <v>1756</v>
      </c>
      <c r="F107">
        <v>376</v>
      </c>
      <c r="G107" t="s">
        <v>1757</v>
      </c>
      <c r="I107" s="2" t="s">
        <v>1976</v>
      </c>
      <c r="J107" s="2">
        <v>484</v>
      </c>
      <c r="K107" s="3" t="s">
        <v>1977</v>
      </c>
    </row>
    <row r="108" spans="1:11">
      <c r="A108" t="s">
        <v>1978</v>
      </c>
      <c r="B108" t="s">
        <v>1979</v>
      </c>
      <c r="C108" t="s">
        <v>1980</v>
      </c>
      <c r="D108" t="s">
        <v>1981</v>
      </c>
      <c r="E108" t="s">
        <v>97</v>
      </c>
      <c r="F108">
        <v>978</v>
      </c>
      <c r="G108" t="s">
        <v>1080</v>
      </c>
      <c r="I108" s="2" t="s">
        <v>1982</v>
      </c>
      <c r="J108" s="2">
        <v>458</v>
      </c>
      <c r="K108" s="3" t="s">
        <v>1983</v>
      </c>
    </row>
    <row r="109" spans="1:11">
      <c r="A109" t="s">
        <v>1984</v>
      </c>
      <c r="B109" t="s">
        <v>1985</v>
      </c>
      <c r="C109" t="s">
        <v>1986</v>
      </c>
      <c r="D109" t="s">
        <v>1987</v>
      </c>
      <c r="E109" t="s">
        <v>1808</v>
      </c>
      <c r="F109">
        <v>388</v>
      </c>
      <c r="G109" t="s">
        <v>1809</v>
      </c>
      <c r="I109" s="2" t="s">
        <v>1988</v>
      </c>
      <c r="J109" s="2">
        <v>943</v>
      </c>
      <c r="K109" s="3" t="s">
        <v>1989</v>
      </c>
    </row>
    <row r="110" spans="1:11">
      <c r="A110" t="s">
        <v>1990</v>
      </c>
      <c r="B110" t="s">
        <v>1991</v>
      </c>
      <c r="C110" t="s">
        <v>1992</v>
      </c>
      <c r="D110" t="s">
        <v>1993</v>
      </c>
      <c r="E110" t="s">
        <v>1820</v>
      </c>
      <c r="F110">
        <v>392</v>
      </c>
      <c r="G110" t="s">
        <v>1821</v>
      </c>
      <c r="I110" s="2" t="s">
        <v>1994</v>
      </c>
      <c r="J110" s="2">
        <v>516</v>
      </c>
      <c r="K110" s="3" t="s">
        <v>1995</v>
      </c>
    </row>
    <row r="111" spans="1:11">
      <c r="A111" t="s">
        <v>1996</v>
      </c>
      <c r="B111" t="s">
        <v>1997</v>
      </c>
      <c r="C111" t="s">
        <v>1998</v>
      </c>
      <c r="D111" t="s">
        <v>1999</v>
      </c>
      <c r="E111" t="s">
        <v>1802</v>
      </c>
      <c r="F111">
        <v>0</v>
      </c>
      <c r="G111" t="s">
        <v>1803</v>
      </c>
      <c r="I111" s="2" t="s">
        <v>2000</v>
      </c>
      <c r="J111" s="2">
        <v>566</v>
      </c>
      <c r="K111" s="3" t="s">
        <v>2001</v>
      </c>
    </row>
    <row r="112" spans="1:11">
      <c r="A112" t="s">
        <v>2002</v>
      </c>
      <c r="B112" t="s">
        <v>2003</v>
      </c>
      <c r="C112" t="s">
        <v>2004</v>
      </c>
      <c r="D112" t="s">
        <v>2005</v>
      </c>
      <c r="E112" t="s">
        <v>1814</v>
      </c>
      <c r="F112">
        <v>400</v>
      </c>
      <c r="G112" t="s">
        <v>1815</v>
      </c>
      <c r="I112" s="2" t="s">
        <v>2006</v>
      </c>
      <c r="J112" s="2">
        <v>558</v>
      </c>
      <c r="K112" s="3" t="s">
        <v>2007</v>
      </c>
    </row>
    <row r="113" spans="1:11">
      <c r="A113" t="s">
        <v>2008</v>
      </c>
      <c r="B113" t="s">
        <v>2009</v>
      </c>
      <c r="C113" t="s">
        <v>2010</v>
      </c>
      <c r="D113" t="s">
        <v>2011</v>
      </c>
      <c r="E113" t="s">
        <v>1868</v>
      </c>
      <c r="F113">
        <v>398</v>
      </c>
      <c r="G113" t="s">
        <v>1869</v>
      </c>
      <c r="I113" s="2" t="s">
        <v>2012</v>
      </c>
      <c r="J113" s="2">
        <v>578</v>
      </c>
      <c r="K113" s="3" t="s">
        <v>2013</v>
      </c>
    </row>
    <row r="114" spans="1:11">
      <c r="A114" t="s">
        <v>2014</v>
      </c>
      <c r="B114" t="s">
        <v>2015</v>
      </c>
      <c r="C114" t="s">
        <v>2016</v>
      </c>
      <c r="D114" t="s">
        <v>2017</v>
      </c>
      <c r="E114" t="s">
        <v>1826</v>
      </c>
      <c r="F114">
        <v>404</v>
      </c>
      <c r="G114" t="s">
        <v>1827</v>
      </c>
      <c r="I114" s="2" t="s">
        <v>2018</v>
      </c>
      <c r="J114" s="2">
        <v>524</v>
      </c>
      <c r="K114" s="3" t="s">
        <v>2019</v>
      </c>
    </row>
    <row r="115" spans="1:11">
      <c r="A115" t="s">
        <v>2020</v>
      </c>
      <c r="B115" t="s">
        <v>2021</v>
      </c>
      <c r="C115" t="s">
        <v>2022</v>
      </c>
      <c r="D115" t="s">
        <v>2023</v>
      </c>
      <c r="I115" s="2" t="s">
        <v>2024</v>
      </c>
      <c r="J115" s="2">
        <v>554</v>
      </c>
      <c r="K115" s="3" t="s">
        <v>2025</v>
      </c>
    </row>
    <row r="116" spans="1:11">
      <c r="A116" t="s">
        <v>2026</v>
      </c>
      <c r="B116" t="s">
        <v>2027</v>
      </c>
      <c r="C116" t="s">
        <v>2028</v>
      </c>
      <c r="D116" t="s">
        <v>2029</v>
      </c>
      <c r="E116" t="s">
        <v>1846</v>
      </c>
      <c r="F116">
        <v>408</v>
      </c>
      <c r="G116" t="s">
        <v>1847</v>
      </c>
      <c r="I116" s="2" t="s">
        <v>2030</v>
      </c>
      <c r="J116" s="2">
        <v>512</v>
      </c>
      <c r="K116" s="3" t="s">
        <v>2031</v>
      </c>
    </row>
    <row r="117" spans="1:11">
      <c r="A117" t="s">
        <v>2032</v>
      </c>
      <c r="B117" t="s">
        <v>2033</v>
      </c>
      <c r="C117" t="s">
        <v>2034</v>
      </c>
      <c r="D117" t="s">
        <v>2035</v>
      </c>
      <c r="E117" t="s">
        <v>1852</v>
      </c>
      <c r="F117">
        <v>410</v>
      </c>
      <c r="G117" t="s">
        <v>1853</v>
      </c>
      <c r="I117" s="2" t="s">
        <v>2036</v>
      </c>
      <c r="J117" s="2">
        <v>590</v>
      </c>
      <c r="K117" s="3" t="s">
        <v>2037</v>
      </c>
    </row>
    <row r="118" spans="1:11">
      <c r="A118" t="s">
        <v>2038</v>
      </c>
      <c r="B118" t="s">
        <v>2039</v>
      </c>
      <c r="C118" t="s">
        <v>2040</v>
      </c>
      <c r="D118" t="s">
        <v>2041</v>
      </c>
      <c r="E118" t="s">
        <v>97</v>
      </c>
      <c r="F118">
        <v>978</v>
      </c>
      <c r="G118" t="s">
        <v>1080</v>
      </c>
      <c r="I118" s="2" t="s">
        <v>2042</v>
      </c>
      <c r="J118" s="2">
        <v>604</v>
      </c>
      <c r="K118" s="3" t="s">
        <v>2043</v>
      </c>
    </row>
    <row r="119" spans="1:11">
      <c r="A119" t="s">
        <v>2044</v>
      </c>
      <c r="B119" t="s">
        <v>2045</v>
      </c>
      <c r="C119" t="s">
        <v>2046</v>
      </c>
      <c r="D119" t="s">
        <v>2047</v>
      </c>
      <c r="E119" t="s">
        <v>1858</v>
      </c>
      <c r="F119">
        <v>414</v>
      </c>
      <c r="G119" t="s">
        <v>1859</v>
      </c>
      <c r="I119" s="2" t="s">
        <v>2048</v>
      </c>
      <c r="J119" s="2">
        <v>598</v>
      </c>
      <c r="K119" s="3" t="s">
        <v>2049</v>
      </c>
    </row>
    <row r="120" spans="1:11">
      <c r="A120" t="s">
        <v>2050</v>
      </c>
      <c r="B120" t="s">
        <v>2051</v>
      </c>
      <c r="C120" t="s">
        <v>2052</v>
      </c>
      <c r="D120" t="s">
        <v>2053</v>
      </c>
      <c r="E120" t="s">
        <v>1832</v>
      </c>
      <c r="F120">
        <v>417</v>
      </c>
      <c r="G120" t="s">
        <v>1833</v>
      </c>
      <c r="I120" s="2" t="s">
        <v>2054</v>
      </c>
      <c r="J120" s="2">
        <v>608</v>
      </c>
      <c r="K120" s="3" t="s">
        <v>2055</v>
      </c>
    </row>
    <row r="121" spans="1:11">
      <c r="A121" t="s">
        <v>2056</v>
      </c>
      <c r="B121" t="s">
        <v>2057</v>
      </c>
      <c r="C121" t="s">
        <v>2058</v>
      </c>
      <c r="D121" t="s">
        <v>2059</v>
      </c>
      <c r="E121" t="s">
        <v>1874</v>
      </c>
      <c r="F121">
        <v>418</v>
      </c>
      <c r="G121" t="s">
        <v>1875</v>
      </c>
      <c r="I121" s="2" t="s">
        <v>2060</v>
      </c>
      <c r="J121" s="2">
        <v>586</v>
      </c>
      <c r="K121" s="3" t="s">
        <v>2061</v>
      </c>
    </row>
    <row r="122" spans="1:11">
      <c r="A122" t="s">
        <v>2062</v>
      </c>
      <c r="B122" t="s">
        <v>2063</v>
      </c>
      <c r="C122" t="s">
        <v>2064</v>
      </c>
      <c r="D122" t="s">
        <v>2065</v>
      </c>
      <c r="E122" t="s">
        <v>97</v>
      </c>
      <c r="F122">
        <v>978</v>
      </c>
      <c r="G122" t="s">
        <v>1080</v>
      </c>
      <c r="I122" s="2" t="s">
        <v>2066</v>
      </c>
      <c r="J122" s="2">
        <v>985</v>
      </c>
      <c r="K122" s="3" t="s">
        <v>2067</v>
      </c>
    </row>
    <row r="123" spans="1:11">
      <c r="A123" t="s">
        <v>2068</v>
      </c>
      <c r="B123" t="s">
        <v>2069</v>
      </c>
      <c r="C123" t="s">
        <v>2070</v>
      </c>
      <c r="D123" t="s">
        <v>2071</v>
      </c>
      <c r="E123" t="s">
        <v>1880</v>
      </c>
      <c r="F123">
        <v>422</v>
      </c>
      <c r="G123" t="s">
        <v>1881</v>
      </c>
      <c r="I123" s="2" t="s">
        <v>2072</v>
      </c>
      <c r="J123" s="2">
        <v>600</v>
      </c>
      <c r="K123" s="3" t="s">
        <v>2073</v>
      </c>
    </row>
    <row r="124" spans="1:11">
      <c r="A124" t="s">
        <v>2074</v>
      </c>
      <c r="B124" t="s">
        <v>2075</v>
      </c>
      <c r="C124" t="s">
        <v>2076</v>
      </c>
      <c r="D124" t="s">
        <v>2077</v>
      </c>
      <c r="E124" t="s">
        <v>1898</v>
      </c>
      <c r="F124">
        <v>426</v>
      </c>
      <c r="G124" t="s">
        <v>1899</v>
      </c>
      <c r="I124" s="2" t="s">
        <v>2078</v>
      </c>
      <c r="J124" s="2">
        <v>634</v>
      </c>
      <c r="K124" s="3" t="s">
        <v>2079</v>
      </c>
    </row>
    <row r="125" spans="1:11">
      <c r="A125" t="s">
        <v>2080</v>
      </c>
      <c r="B125" t="s">
        <v>2081</v>
      </c>
      <c r="C125" t="s">
        <v>2082</v>
      </c>
      <c r="D125" t="s">
        <v>2083</v>
      </c>
      <c r="E125" t="s">
        <v>1892</v>
      </c>
      <c r="F125">
        <v>430</v>
      </c>
      <c r="G125" t="s">
        <v>1893</v>
      </c>
      <c r="I125" s="2" t="s">
        <v>2084</v>
      </c>
      <c r="J125" s="2">
        <v>946</v>
      </c>
      <c r="K125" s="3" t="s">
        <v>2085</v>
      </c>
    </row>
    <row r="126" spans="1:11">
      <c r="A126" t="s">
        <v>2086</v>
      </c>
      <c r="B126" t="s">
        <v>2087</v>
      </c>
      <c r="C126" t="s">
        <v>2088</v>
      </c>
      <c r="D126" t="s">
        <v>2089</v>
      </c>
      <c r="E126" t="s">
        <v>1904</v>
      </c>
      <c r="F126">
        <v>434</v>
      </c>
      <c r="G126" t="s">
        <v>1905</v>
      </c>
      <c r="I126" s="2" t="s">
        <v>2090</v>
      </c>
      <c r="J126" s="2">
        <v>941</v>
      </c>
      <c r="K126" s="3" t="s">
        <v>2091</v>
      </c>
    </row>
    <row r="127" spans="1:11">
      <c r="A127" t="s">
        <v>2092</v>
      </c>
      <c r="B127" t="s">
        <v>2093</v>
      </c>
      <c r="C127" t="s">
        <v>2094</v>
      </c>
      <c r="D127" t="s">
        <v>2095</v>
      </c>
      <c r="E127" t="s">
        <v>1455</v>
      </c>
      <c r="F127">
        <v>756</v>
      </c>
      <c r="G127" t="s">
        <v>1456</v>
      </c>
      <c r="I127" s="2" t="s">
        <v>2096</v>
      </c>
      <c r="J127" s="2">
        <v>643</v>
      </c>
      <c r="K127" s="3" t="s">
        <v>2097</v>
      </c>
    </row>
    <row r="128" spans="1:11">
      <c r="A128" t="s">
        <v>2098</v>
      </c>
      <c r="B128" t="s">
        <v>2099</v>
      </c>
      <c r="C128" t="s">
        <v>2100</v>
      </c>
      <c r="D128" t="s">
        <v>2101</v>
      </c>
      <c r="E128" t="s">
        <v>97</v>
      </c>
      <c r="F128">
        <v>978</v>
      </c>
      <c r="G128" t="s">
        <v>1080</v>
      </c>
      <c r="I128" s="2" t="s">
        <v>2102</v>
      </c>
      <c r="J128" s="2">
        <v>646</v>
      </c>
      <c r="K128" s="3" t="s">
        <v>2103</v>
      </c>
    </row>
    <row r="129" spans="1:11">
      <c r="A129" t="s">
        <v>2104</v>
      </c>
      <c r="B129" t="s">
        <v>2105</v>
      </c>
      <c r="C129" t="s">
        <v>2106</v>
      </c>
      <c r="D129" t="s">
        <v>2107</v>
      </c>
      <c r="E129" t="s">
        <v>97</v>
      </c>
      <c r="F129">
        <v>978</v>
      </c>
      <c r="G129" t="s">
        <v>1080</v>
      </c>
      <c r="I129" s="2" t="s">
        <v>2108</v>
      </c>
      <c r="J129" s="2">
        <v>682</v>
      </c>
      <c r="K129" s="3" t="s">
        <v>2109</v>
      </c>
    </row>
    <row r="130" spans="1:11">
      <c r="A130" t="s">
        <v>2110</v>
      </c>
      <c r="B130" t="s">
        <v>2111</v>
      </c>
      <c r="C130" t="s">
        <v>2112</v>
      </c>
      <c r="D130" t="s">
        <v>2113</v>
      </c>
      <c r="E130" t="s">
        <v>1946</v>
      </c>
      <c r="F130">
        <v>446</v>
      </c>
      <c r="G130" t="s">
        <v>1947</v>
      </c>
      <c r="I130" s="2" t="s">
        <v>2114</v>
      </c>
      <c r="J130" s="2">
        <v>90</v>
      </c>
      <c r="K130" s="3" t="s">
        <v>2115</v>
      </c>
    </row>
    <row r="131" spans="1:11">
      <c r="A131" t="s">
        <v>2116</v>
      </c>
      <c r="B131" t="s">
        <v>2117</v>
      </c>
      <c r="C131" t="s">
        <v>1928</v>
      </c>
      <c r="D131" t="s">
        <v>2118</v>
      </c>
      <c r="E131" t="s">
        <v>1928</v>
      </c>
      <c r="F131">
        <v>807</v>
      </c>
      <c r="G131" t="s">
        <v>1929</v>
      </c>
      <c r="I131" s="2" t="s">
        <v>2119</v>
      </c>
      <c r="J131" s="2">
        <v>690</v>
      </c>
      <c r="K131" s="3" t="s">
        <v>2120</v>
      </c>
    </row>
    <row r="132" spans="1:11">
      <c r="A132" t="s">
        <v>2121</v>
      </c>
      <c r="B132" t="s">
        <v>2122</v>
      </c>
      <c r="C132" t="s">
        <v>2123</v>
      </c>
      <c r="D132" t="s">
        <v>2124</v>
      </c>
      <c r="E132" t="s">
        <v>1922</v>
      </c>
      <c r="F132">
        <v>969</v>
      </c>
      <c r="G132" t="s">
        <v>1923</v>
      </c>
      <c r="I132" s="2" t="s">
        <v>2125</v>
      </c>
      <c r="J132" s="2">
        <v>938</v>
      </c>
      <c r="K132" s="3" t="s">
        <v>2126</v>
      </c>
    </row>
    <row r="133" spans="1:11">
      <c r="A133" t="s">
        <v>2127</v>
      </c>
      <c r="B133" t="s">
        <v>2128</v>
      </c>
      <c r="C133" t="s">
        <v>2129</v>
      </c>
      <c r="D133" t="s">
        <v>2130</v>
      </c>
      <c r="E133" t="s">
        <v>1970</v>
      </c>
      <c r="F133">
        <v>454</v>
      </c>
      <c r="G133" t="s">
        <v>1971</v>
      </c>
      <c r="I133" s="2" t="s">
        <v>2131</v>
      </c>
      <c r="J133" s="2">
        <v>752</v>
      </c>
      <c r="K133" s="3" t="s">
        <v>2132</v>
      </c>
    </row>
    <row r="134" spans="1:11">
      <c r="A134" t="s">
        <v>2133</v>
      </c>
      <c r="B134" t="s">
        <v>2134</v>
      </c>
      <c r="C134" t="s">
        <v>2135</v>
      </c>
      <c r="D134" t="s">
        <v>2136</v>
      </c>
      <c r="E134" t="s">
        <v>1982</v>
      </c>
      <c r="F134">
        <v>458</v>
      </c>
      <c r="G134" t="s">
        <v>1983</v>
      </c>
      <c r="I134" s="2" t="s">
        <v>2137</v>
      </c>
      <c r="J134" s="2">
        <v>702</v>
      </c>
      <c r="K134" s="3" t="s">
        <v>2138</v>
      </c>
    </row>
    <row r="135" spans="1:11">
      <c r="A135" t="s">
        <v>2139</v>
      </c>
      <c r="B135" t="s">
        <v>2140</v>
      </c>
      <c r="C135" t="s">
        <v>2141</v>
      </c>
      <c r="D135" t="s">
        <v>2142</v>
      </c>
      <c r="E135" t="s">
        <v>1964</v>
      </c>
      <c r="F135">
        <v>462</v>
      </c>
      <c r="G135" t="s">
        <v>1965</v>
      </c>
      <c r="I135" s="2" t="s">
        <v>2143</v>
      </c>
      <c r="J135" s="2">
        <v>654</v>
      </c>
      <c r="K135" s="3" t="s">
        <v>2144</v>
      </c>
    </row>
    <row r="136" spans="1:11">
      <c r="A136" t="s">
        <v>2145</v>
      </c>
      <c r="B136" t="s">
        <v>2146</v>
      </c>
      <c r="C136" t="s">
        <v>2147</v>
      </c>
      <c r="D136" t="s">
        <v>2148</v>
      </c>
      <c r="E136" t="s">
        <v>1340</v>
      </c>
      <c r="F136">
        <v>952</v>
      </c>
      <c r="G136" t="s">
        <v>1341</v>
      </c>
      <c r="I136" s="2" t="s">
        <v>2149</v>
      </c>
      <c r="J136" s="2">
        <v>694</v>
      </c>
      <c r="K136" s="3" t="s">
        <v>2150</v>
      </c>
    </row>
    <row r="137" spans="1:11">
      <c r="A137" t="s">
        <v>2151</v>
      </c>
      <c r="B137" t="s">
        <v>2152</v>
      </c>
      <c r="C137" t="s">
        <v>2153</v>
      </c>
      <c r="D137" t="s">
        <v>2154</v>
      </c>
      <c r="E137" t="s">
        <v>97</v>
      </c>
      <c r="F137">
        <v>978</v>
      </c>
      <c r="G137" t="s">
        <v>1080</v>
      </c>
      <c r="I137" s="2" t="s">
        <v>2155</v>
      </c>
      <c r="J137" s="2">
        <v>706</v>
      </c>
      <c r="K137" s="3" t="s">
        <v>2156</v>
      </c>
    </row>
    <row r="138" spans="1:11">
      <c r="A138" t="s">
        <v>2157</v>
      </c>
      <c r="B138" t="s">
        <v>2158</v>
      </c>
      <c r="C138" t="s">
        <v>2159</v>
      </c>
      <c r="D138" t="s">
        <v>2160</v>
      </c>
      <c r="E138" t="s">
        <v>235</v>
      </c>
      <c r="F138">
        <v>840</v>
      </c>
      <c r="G138" t="s">
        <v>1050</v>
      </c>
      <c r="I138" s="2" t="s">
        <v>2161</v>
      </c>
      <c r="J138" s="2">
        <v>968</v>
      </c>
      <c r="K138" s="3" t="s">
        <v>2162</v>
      </c>
    </row>
    <row r="139" spans="1:11">
      <c r="A139" t="s">
        <v>2163</v>
      </c>
      <c r="B139" t="s">
        <v>2164</v>
      </c>
      <c r="C139" t="s">
        <v>2165</v>
      </c>
      <c r="D139" t="s">
        <v>2166</v>
      </c>
      <c r="E139" t="s">
        <v>97</v>
      </c>
      <c r="F139">
        <v>978</v>
      </c>
      <c r="G139" t="s">
        <v>1080</v>
      </c>
      <c r="I139" s="2" t="s">
        <v>2167</v>
      </c>
      <c r="J139" s="2">
        <v>728</v>
      </c>
      <c r="K139" s="3" t="s">
        <v>2168</v>
      </c>
    </row>
    <row r="140" spans="1:11">
      <c r="A140" t="s">
        <v>2169</v>
      </c>
      <c r="B140" t="s">
        <v>2170</v>
      </c>
      <c r="C140" t="s">
        <v>2171</v>
      </c>
      <c r="D140" t="s">
        <v>2172</v>
      </c>
      <c r="E140" t="s">
        <v>1952</v>
      </c>
      <c r="F140">
        <v>478</v>
      </c>
      <c r="G140" t="s">
        <v>1953</v>
      </c>
      <c r="I140" s="2" t="s">
        <v>2173</v>
      </c>
      <c r="J140" s="2">
        <v>678</v>
      </c>
      <c r="K140" s="3" t="s">
        <v>2174</v>
      </c>
    </row>
    <row r="141" spans="1:11">
      <c r="A141" t="s">
        <v>2175</v>
      </c>
      <c r="B141" t="s">
        <v>2176</v>
      </c>
      <c r="C141" t="s">
        <v>2177</v>
      </c>
      <c r="D141" t="s">
        <v>2178</v>
      </c>
      <c r="E141" t="s">
        <v>1958</v>
      </c>
      <c r="F141">
        <v>480</v>
      </c>
      <c r="G141" t="s">
        <v>1959</v>
      </c>
      <c r="I141" s="2" t="s">
        <v>2179</v>
      </c>
      <c r="J141" s="2">
        <v>760</v>
      </c>
      <c r="K141" s="3" t="s">
        <v>2180</v>
      </c>
    </row>
    <row r="142" spans="1:11">
      <c r="A142" t="s">
        <v>2181</v>
      </c>
      <c r="B142" t="s">
        <v>2182</v>
      </c>
      <c r="C142" t="s">
        <v>2183</v>
      </c>
      <c r="D142" t="s">
        <v>2184</v>
      </c>
      <c r="E142" t="s">
        <v>97</v>
      </c>
      <c r="F142">
        <v>978</v>
      </c>
      <c r="G142" t="s">
        <v>1080</v>
      </c>
      <c r="I142" s="2" t="s">
        <v>1736</v>
      </c>
      <c r="J142" s="2">
        <v>748</v>
      </c>
      <c r="K142" s="3" t="s">
        <v>1737</v>
      </c>
    </row>
    <row r="143" spans="1:11">
      <c r="A143" t="s">
        <v>2185</v>
      </c>
      <c r="B143" t="s">
        <v>2186</v>
      </c>
      <c r="C143" t="s">
        <v>2187</v>
      </c>
      <c r="D143" t="s">
        <v>2188</v>
      </c>
      <c r="E143" t="s">
        <v>1976</v>
      </c>
      <c r="F143">
        <v>484</v>
      </c>
      <c r="G143" t="s">
        <v>1977</v>
      </c>
      <c r="I143" s="2" t="s">
        <v>2189</v>
      </c>
      <c r="J143" s="2">
        <v>764</v>
      </c>
      <c r="K143" s="3" t="s">
        <v>2190</v>
      </c>
    </row>
    <row r="144" spans="1:11">
      <c r="A144" t="s">
        <v>2191</v>
      </c>
      <c r="B144" t="s">
        <v>2192</v>
      </c>
      <c r="C144" t="s">
        <v>2193</v>
      </c>
      <c r="D144" t="s">
        <v>2194</v>
      </c>
      <c r="E144" t="s">
        <v>235</v>
      </c>
      <c r="F144">
        <v>840</v>
      </c>
      <c r="G144" t="s">
        <v>1050</v>
      </c>
      <c r="I144" s="2" t="s">
        <v>2195</v>
      </c>
      <c r="J144" s="2">
        <v>972</v>
      </c>
      <c r="K144" s="3" t="s">
        <v>2196</v>
      </c>
    </row>
    <row r="145" spans="1:11">
      <c r="A145" t="s">
        <v>2197</v>
      </c>
      <c r="B145" t="s">
        <v>2198</v>
      </c>
      <c r="C145" t="s">
        <v>2199</v>
      </c>
      <c r="D145" t="s">
        <v>2200</v>
      </c>
      <c r="E145" t="s">
        <v>1916</v>
      </c>
      <c r="F145">
        <v>498</v>
      </c>
      <c r="G145" t="s">
        <v>1917</v>
      </c>
      <c r="I145" s="2" t="s">
        <v>2201</v>
      </c>
      <c r="J145" s="2">
        <v>934</v>
      </c>
      <c r="K145" s="3" t="s">
        <v>2202</v>
      </c>
    </row>
    <row r="146" spans="1:11">
      <c r="A146" t="s">
        <v>2203</v>
      </c>
      <c r="B146" t="s">
        <v>2204</v>
      </c>
      <c r="C146" t="s">
        <v>2205</v>
      </c>
      <c r="D146" t="s">
        <v>2206</v>
      </c>
      <c r="E146" t="s">
        <v>97</v>
      </c>
      <c r="F146">
        <v>978</v>
      </c>
      <c r="G146" t="s">
        <v>1080</v>
      </c>
      <c r="I146" s="2" t="s">
        <v>2207</v>
      </c>
      <c r="J146" s="2">
        <v>788</v>
      </c>
      <c r="K146" s="3" t="s">
        <v>2208</v>
      </c>
    </row>
    <row r="147" spans="1:11">
      <c r="A147" t="s">
        <v>2209</v>
      </c>
      <c r="B147" t="s">
        <v>2210</v>
      </c>
      <c r="C147" t="s">
        <v>2211</v>
      </c>
      <c r="D147" t="s">
        <v>2212</v>
      </c>
      <c r="E147" t="s">
        <v>1940</v>
      </c>
      <c r="F147">
        <v>496</v>
      </c>
      <c r="G147" t="s">
        <v>1941</v>
      </c>
      <c r="I147" s="2" t="s">
        <v>2213</v>
      </c>
      <c r="J147" s="2">
        <v>776</v>
      </c>
      <c r="K147" s="3" t="s">
        <v>2214</v>
      </c>
    </row>
    <row r="148" spans="1:11">
      <c r="A148" t="s">
        <v>2215</v>
      </c>
      <c r="B148" t="s">
        <v>2216</v>
      </c>
      <c r="C148" t="s">
        <v>2217</v>
      </c>
      <c r="D148" t="s">
        <v>2218</v>
      </c>
      <c r="E148" t="s">
        <v>97</v>
      </c>
      <c r="F148">
        <v>978</v>
      </c>
      <c r="G148" t="s">
        <v>1080</v>
      </c>
      <c r="I148" s="2" t="s">
        <v>2219</v>
      </c>
      <c r="J148" s="2">
        <v>949</v>
      </c>
      <c r="K148" s="3" t="s">
        <v>2220</v>
      </c>
    </row>
    <row r="149" spans="1:11">
      <c r="A149" t="s">
        <v>2221</v>
      </c>
      <c r="B149" t="s">
        <v>2222</v>
      </c>
      <c r="C149" t="s">
        <v>2223</v>
      </c>
      <c r="D149" t="s">
        <v>2224</v>
      </c>
      <c r="E149" t="s">
        <v>1155</v>
      </c>
      <c r="F149">
        <v>951</v>
      </c>
      <c r="G149" t="s">
        <v>1156</v>
      </c>
      <c r="I149" s="2" t="s">
        <v>2225</v>
      </c>
      <c r="J149" s="2">
        <v>780</v>
      </c>
      <c r="K149" s="3" t="s">
        <v>2226</v>
      </c>
    </row>
    <row r="150" spans="1:11">
      <c r="A150" t="s">
        <v>2227</v>
      </c>
      <c r="B150" t="s">
        <v>2228</v>
      </c>
      <c r="C150" t="s">
        <v>2229</v>
      </c>
      <c r="D150" t="s">
        <v>2230</v>
      </c>
      <c r="E150" t="s">
        <v>1910</v>
      </c>
      <c r="F150">
        <v>504</v>
      </c>
      <c r="G150" t="s">
        <v>1911</v>
      </c>
      <c r="I150" s="2" t="s">
        <v>2231</v>
      </c>
      <c r="J150" s="2">
        <v>0</v>
      </c>
      <c r="K150" s="3" t="s">
        <v>2232</v>
      </c>
    </row>
    <row r="151" spans="1:11">
      <c r="A151" t="s">
        <v>2233</v>
      </c>
      <c r="B151" t="s">
        <v>2234</v>
      </c>
      <c r="C151" t="s">
        <v>2235</v>
      </c>
      <c r="D151" t="s">
        <v>2236</v>
      </c>
      <c r="E151" t="s">
        <v>1988</v>
      </c>
      <c r="F151">
        <v>943</v>
      </c>
      <c r="G151" t="s">
        <v>1989</v>
      </c>
      <c r="I151" s="2" t="s">
        <v>2237</v>
      </c>
      <c r="J151" s="2">
        <v>901</v>
      </c>
      <c r="K151" s="3" t="s">
        <v>2238</v>
      </c>
    </row>
    <row r="152" spans="1:11">
      <c r="A152" t="s">
        <v>2239</v>
      </c>
      <c r="B152" t="s">
        <v>2240</v>
      </c>
      <c r="C152" t="s">
        <v>2241</v>
      </c>
      <c r="D152" t="s">
        <v>2242</v>
      </c>
      <c r="E152" t="s">
        <v>1934</v>
      </c>
      <c r="F152">
        <v>104</v>
      </c>
      <c r="G152" t="s">
        <v>1935</v>
      </c>
      <c r="I152" s="2" t="s">
        <v>2243</v>
      </c>
      <c r="J152" s="2">
        <v>834</v>
      </c>
      <c r="K152" s="3" t="s">
        <v>2244</v>
      </c>
    </row>
    <row r="153" spans="1:11">
      <c r="A153" t="s">
        <v>2245</v>
      </c>
      <c r="B153" t="s">
        <v>2246</v>
      </c>
      <c r="C153" t="s">
        <v>584</v>
      </c>
      <c r="D153" t="s">
        <v>2247</v>
      </c>
      <c r="E153" t="s">
        <v>1994</v>
      </c>
      <c r="F153">
        <v>516</v>
      </c>
      <c r="G153" t="s">
        <v>1995</v>
      </c>
      <c r="I153" s="2" t="s">
        <v>2248</v>
      </c>
      <c r="J153" s="2">
        <v>980</v>
      </c>
      <c r="K153" s="3" t="s">
        <v>2249</v>
      </c>
    </row>
    <row r="154" spans="1:11">
      <c r="A154" t="s">
        <v>2250</v>
      </c>
      <c r="B154" t="s">
        <v>2251</v>
      </c>
      <c r="C154" t="s">
        <v>2252</v>
      </c>
      <c r="D154" t="s">
        <v>2253</v>
      </c>
      <c r="I154" s="2" t="s">
        <v>2254</v>
      </c>
      <c r="J154" s="2">
        <v>800</v>
      </c>
      <c r="K154" s="3" t="s">
        <v>2255</v>
      </c>
    </row>
    <row r="155" spans="1:11">
      <c r="A155" t="s">
        <v>2256</v>
      </c>
      <c r="B155" t="s">
        <v>2257</v>
      </c>
      <c r="C155" t="s">
        <v>2258</v>
      </c>
      <c r="D155" t="s">
        <v>2259</v>
      </c>
      <c r="E155" t="s">
        <v>2018</v>
      </c>
      <c r="F155">
        <v>524</v>
      </c>
      <c r="G155" t="s">
        <v>2019</v>
      </c>
      <c r="I155" s="2" t="s">
        <v>235</v>
      </c>
      <c r="J155" s="2">
        <v>840</v>
      </c>
      <c r="K155" s="3" t="s">
        <v>1050</v>
      </c>
    </row>
    <row r="156" spans="1:11">
      <c r="A156" t="s">
        <v>52</v>
      </c>
      <c r="B156" t="s">
        <v>2260</v>
      </c>
      <c r="C156" t="s">
        <v>2261</v>
      </c>
      <c r="D156" t="s">
        <v>2262</v>
      </c>
      <c r="E156" t="s">
        <v>97</v>
      </c>
      <c r="F156">
        <v>978</v>
      </c>
      <c r="G156" t="s">
        <v>1080</v>
      </c>
      <c r="I156" s="2" t="s">
        <v>235</v>
      </c>
      <c r="J156" s="2"/>
      <c r="K156" s="3"/>
    </row>
    <row r="157" spans="1:11">
      <c r="A157" t="s">
        <v>2263</v>
      </c>
      <c r="B157" t="s">
        <v>2264</v>
      </c>
      <c r="C157" t="s">
        <v>2265</v>
      </c>
      <c r="D157" t="s">
        <v>2266</v>
      </c>
      <c r="E157" t="s">
        <v>1206</v>
      </c>
      <c r="F157">
        <v>532</v>
      </c>
      <c r="G157" t="s">
        <v>1207</v>
      </c>
      <c r="I157" s="2" t="s">
        <v>2267</v>
      </c>
      <c r="J157" s="2">
        <v>858</v>
      </c>
      <c r="K157" s="3" t="s">
        <v>2268</v>
      </c>
    </row>
    <row r="158" spans="1:11">
      <c r="A158" t="s">
        <v>2269</v>
      </c>
      <c r="B158" t="s">
        <v>2270</v>
      </c>
      <c r="C158" t="s">
        <v>2271</v>
      </c>
      <c r="D158" t="s">
        <v>2272</v>
      </c>
      <c r="I158" s="2" t="s">
        <v>2273</v>
      </c>
      <c r="J158" s="2">
        <v>860</v>
      </c>
      <c r="K158" s="3" t="s">
        <v>2274</v>
      </c>
    </row>
    <row r="159" spans="1:11">
      <c r="A159" t="s">
        <v>2275</v>
      </c>
      <c r="B159" t="s">
        <v>2276</v>
      </c>
      <c r="C159" t="s">
        <v>2277</v>
      </c>
      <c r="D159" t="s">
        <v>2278</v>
      </c>
      <c r="E159" t="s">
        <v>2024</v>
      </c>
      <c r="F159">
        <v>554</v>
      </c>
      <c r="G159" t="s">
        <v>2025</v>
      </c>
      <c r="I159" s="2" t="s">
        <v>2279</v>
      </c>
      <c r="J159" s="2">
        <v>937</v>
      </c>
      <c r="K159" s="3" t="s">
        <v>2280</v>
      </c>
    </row>
    <row r="160" spans="1:11">
      <c r="A160" t="s">
        <v>2281</v>
      </c>
      <c r="B160" t="s">
        <v>2282</v>
      </c>
      <c r="C160" t="s">
        <v>2283</v>
      </c>
      <c r="D160" t="s">
        <v>2284</v>
      </c>
      <c r="E160" t="s">
        <v>2006</v>
      </c>
      <c r="F160">
        <v>558</v>
      </c>
      <c r="G160" t="s">
        <v>2007</v>
      </c>
      <c r="I160" s="2" t="s">
        <v>2285</v>
      </c>
      <c r="J160" s="2">
        <v>704</v>
      </c>
      <c r="K160" s="3" t="s">
        <v>2286</v>
      </c>
    </row>
    <row r="161" spans="1:11">
      <c r="A161" t="s">
        <v>2287</v>
      </c>
      <c r="B161" t="s">
        <v>2288</v>
      </c>
      <c r="C161" t="s">
        <v>2289</v>
      </c>
      <c r="D161" t="s">
        <v>2290</v>
      </c>
      <c r="E161" t="s">
        <v>1340</v>
      </c>
      <c r="F161">
        <v>952</v>
      </c>
      <c r="G161" t="s">
        <v>1341</v>
      </c>
      <c r="I161" s="2" t="s">
        <v>2291</v>
      </c>
      <c r="J161" s="2">
        <v>548</v>
      </c>
      <c r="K161" s="3" t="s">
        <v>2292</v>
      </c>
    </row>
    <row r="162" spans="1:11">
      <c r="A162" t="s">
        <v>2293</v>
      </c>
      <c r="B162" t="s">
        <v>2294</v>
      </c>
      <c r="C162" t="s">
        <v>2295</v>
      </c>
      <c r="D162" t="s">
        <v>2296</v>
      </c>
      <c r="E162" t="s">
        <v>2000</v>
      </c>
      <c r="F162">
        <v>566</v>
      </c>
      <c r="G162" t="s">
        <v>2001</v>
      </c>
      <c r="I162" s="2" t="s">
        <v>2297</v>
      </c>
      <c r="J162" s="2">
        <v>882</v>
      </c>
      <c r="K162" s="3" t="s">
        <v>2298</v>
      </c>
    </row>
    <row r="163" spans="1:11">
      <c r="A163" t="s">
        <v>2299</v>
      </c>
      <c r="B163" t="s">
        <v>2300</v>
      </c>
      <c r="C163" t="s">
        <v>2301</v>
      </c>
      <c r="D163" t="s">
        <v>2302</v>
      </c>
      <c r="I163" s="2" t="s">
        <v>1475</v>
      </c>
      <c r="J163" s="2">
        <v>950</v>
      </c>
      <c r="K163" s="3" t="s">
        <v>1476</v>
      </c>
    </row>
    <row r="164" spans="1:11">
      <c r="A164" t="s">
        <v>2303</v>
      </c>
      <c r="B164" t="s">
        <v>2304</v>
      </c>
      <c r="C164" t="s">
        <v>2305</v>
      </c>
      <c r="D164" t="s">
        <v>2306</v>
      </c>
      <c r="I164" s="2" t="s">
        <v>1155</v>
      </c>
      <c r="J164" s="2">
        <v>951</v>
      </c>
      <c r="K164" s="3" t="s">
        <v>1156</v>
      </c>
    </row>
    <row r="165" spans="1:11">
      <c r="A165" t="s">
        <v>2307</v>
      </c>
      <c r="B165" t="s">
        <v>2308</v>
      </c>
      <c r="C165" t="s">
        <v>2309</v>
      </c>
      <c r="D165" t="s">
        <v>2310</v>
      </c>
      <c r="E165" t="s">
        <v>235</v>
      </c>
      <c r="F165">
        <v>840</v>
      </c>
      <c r="G165" t="s">
        <v>1050</v>
      </c>
      <c r="I165" s="2" t="s">
        <v>1340</v>
      </c>
      <c r="J165" s="2">
        <v>952</v>
      </c>
      <c r="K165" s="3" t="s">
        <v>1341</v>
      </c>
    </row>
    <row r="166" spans="1:11">
      <c r="A166" t="s">
        <v>2311</v>
      </c>
      <c r="B166" t="s">
        <v>2312</v>
      </c>
      <c r="C166" t="s">
        <v>2313</v>
      </c>
      <c r="D166" t="s">
        <v>2314</v>
      </c>
      <c r="E166" t="s">
        <v>2012</v>
      </c>
      <c r="F166">
        <v>578</v>
      </c>
      <c r="G166" t="s">
        <v>2013</v>
      </c>
      <c r="I166" s="2" t="s">
        <v>2315</v>
      </c>
      <c r="J166" s="2">
        <v>886</v>
      </c>
      <c r="K166" s="3" t="s">
        <v>2316</v>
      </c>
    </row>
    <row r="167" spans="1:11">
      <c r="A167" t="s">
        <v>2317</v>
      </c>
      <c r="B167" t="s">
        <v>2318</v>
      </c>
      <c r="C167" t="s">
        <v>2319</v>
      </c>
      <c r="D167" t="s">
        <v>2320</v>
      </c>
      <c r="E167" t="s">
        <v>2030</v>
      </c>
      <c r="F167">
        <v>512</v>
      </c>
      <c r="G167" t="s">
        <v>2031</v>
      </c>
      <c r="I167" s="2" t="s">
        <v>2321</v>
      </c>
      <c r="J167" s="2">
        <v>710</v>
      </c>
      <c r="K167" s="3" t="s">
        <v>2322</v>
      </c>
    </row>
    <row r="168" spans="1:11">
      <c r="A168" t="s">
        <v>2323</v>
      </c>
      <c r="B168" t="s">
        <v>2324</v>
      </c>
      <c r="C168" t="s">
        <v>2325</v>
      </c>
      <c r="D168" t="s">
        <v>2326</v>
      </c>
      <c r="E168" t="s">
        <v>2060</v>
      </c>
      <c r="F168">
        <v>586</v>
      </c>
      <c r="G168" t="s">
        <v>2061</v>
      </c>
      <c r="I168" s="2" t="s">
        <v>2327</v>
      </c>
      <c r="J168" s="2">
        <v>967</v>
      </c>
      <c r="K168" s="3" t="s">
        <v>2328</v>
      </c>
    </row>
    <row r="169" spans="1:11">
      <c r="A169" t="s">
        <v>2329</v>
      </c>
      <c r="B169" t="s">
        <v>2330</v>
      </c>
      <c r="C169" t="s">
        <v>2331</v>
      </c>
      <c r="D169" t="s">
        <v>2332</v>
      </c>
      <c r="E169" t="s">
        <v>235</v>
      </c>
      <c r="F169">
        <v>840</v>
      </c>
      <c r="G169" t="s">
        <v>1050</v>
      </c>
    </row>
    <row r="170" spans="1:11">
      <c r="A170" t="s">
        <v>2333</v>
      </c>
      <c r="B170" t="s">
        <v>2334</v>
      </c>
      <c r="C170" t="s">
        <v>2335</v>
      </c>
      <c r="D170" t="s">
        <v>2336</v>
      </c>
    </row>
    <row r="171" spans="1:11">
      <c r="A171" t="s">
        <v>2337</v>
      </c>
      <c r="B171" t="s">
        <v>2338</v>
      </c>
      <c r="C171" t="s">
        <v>2339</v>
      </c>
      <c r="D171" t="s">
        <v>2340</v>
      </c>
      <c r="E171" t="s">
        <v>2036</v>
      </c>
      <c r="F171">
        <v>590</v>
      </c>
      <c r="G171" t="s">
        <v>2037</v>
      </c>
    </row>
    <row r="172" spans="1:11">
      <c r="A172" t="s">
        <v>2341</v>
      </c>
      <c r="B172" t="s">
        <v>2342</v>
      </c>
      <c r="C172" t="s">
        <v>2343</v>
      </c>
      <c r="D172" t="s">
        <v>2344</v>
      </c>
      <c r="E172" t="s">
        <v>2048</v>
      </c>
      <c r="F172">
        <v>598</v>
      </c>
      <c r="G172" t="s">
        <v>2049</v>
      </c>
    </row>
    <row r="173" spans="1:11">
      <c r="A173" t="s">
        <v>2345</v>
      </c>
      <c r="B173" t="s">
        <v>2346</v>
      </c>
      <c r="C173" t="s">
        <v>2347</v>
      </c>
      <c r="D173" t="s">
        <v>2348</v>
      </c>
      <c r="E173" t="s">
        <v>2072</v>
      </c>
      <c r="F173">
        <v>600</v>
      </c>
      <c r="G173" t="s">
        <v>2073</v>
      </c>
    </row>
    <row r="174" spans="1:11">
      <c r="A174" t="s">
        <v>2349</v>
      </c>
      <c r="B174" t="s">
        <v>2350</v>
      </c>
      <c r="C174" t="s">
        <v>2351</v>
      </c>
      <c r="D174" t="s">
        <v>2352</v>
      </c>
      <c r="E174" t="s">
        <v>2042</v>
      </c>
      <c r="F174">
        <v>604</v>
      </c>
      <c r="G174" t="s">
        <v>2043</v>
      </c>
    </row>
    <row r="175" spans="1:11">
      <c r="A175" t="s">
        <v>2353</v>
      </c>
      <c r="B175" t="s">
        <v>2354</v>
      </c>
      <c r="C175" t="s">
        <v>2355</v>
      </c>
      <c r="D175" t="s">
        <v>2356</v>
      </c>
      <c r="E175" t="s">
        <v>2054</v>
      </c>
      <c r="F175">
        <v>608</v>
      </c>
      <c r="G175" t="s">
        <v>2055</v>
      </c>
    </row>
    <row r="176" spans="1:11">
      <c r="A176" t="s">
        <v>2357</v>
      </c>
      <c r="B176" t="s">
        <v>2358</v>
      </c>
      <c r="C176" t="s">
        <v>2359</v>
      </c>
      <c r="D176" t="s">
        <v>2360</v>
      </c>
    </row>
    <row r="177" spans="1:7">
      <c r="A177" t="s">
        <v>2361</v>
      </c>
      <c r="B177" t="s">
        <v>2362</v>
      </c>
      <c r="C177" t="s">
        <v>2363</v>
      </c>
      <c r="D177" t="s">
        <v>2364</v>
      </c>
      <c r="E177" t="s">
        <v>2066</v>
      </c>
      <c r="F177">
        <v>985</v>
      </c>
      <c r="G177" t="s">
        <v>2067</v>
      </c>
    </row>
    <row r="178" spans="1:7">
      <c r="A178" t="s">
        <v>2365</v>
      </c>
      <c r="B178" t="s">
        <v>2366</v>
      </c>
      <c r="C178" t="s">
        <v>2367</v>
      </c>
      <c r="D178" t="s">
        <v>2368</v>
      </c>
      <c r="E178" t="s">
        <v>97</v>
      </c>
      <c r="F178">
        <v>978</v>
      </c>
      <c r="G178" t="s">
        <v>1080</v>
      </c>
    </row>
    <row r="179" spans="1:7">
      <c r="A179" t="s">
        <v>2369</v>
      </c>
      <c r="B179" t="s">
        <v>2370</v>
      </c>
      <c r="C179" t="s">
        <v>2371</v>
      </c>
      <c r="D179" t="s">
        <v>2372</v>
      </c>
      <c r="E179" t="s">
        <v>235</v>
      </c>
      <c r="F179">
        <v>840</v>
      </c>
      <c r="G179" t="s">
        <v>1050</v>
      </c>
    </row>
    <row r="180" spans="1:7">
      <c r="A180" t="s">
        <v>2373</v>
      </c>
      <c r="B180" t="s">
        <v>2374</v>
      </c>
      <c r="C180" t="s">
        <v>2375</v>
      </c>
      <c r="D180" t="s">
        <v>2376</v>
      </c>
      <c r="E180" t="s">
        <v>2078</v>
      </c>
      <c r="F180">
        <v>634</v>
      </c>
      <c r="G180" t="s">
        <v>2079</v>
      </c>
    </row>
    <row r="181" spans="1:7">
      <c r="A181" t="s">
        <v>2377</v>
      </c>
      <c r="B181" t="s">
        <v>2378</v>
      </c>
      <c r="C181" t="s">
        <v>2379</v>
      </c>
      <c r="D181" t="s">
        <v>2380</v>
      </c>
      <c r="E181" t="s">
        <v>1475</v>
      </c>
      <c r="F181">
        <v>950</v>
      </c>
      <c r="G181" t="s">
        <v>1476</v>
      </c>
    </row>
    <row r="182" spans="1:7">
      <c r="A182" t="s">
        <v>2381</v>
      </c>
      <c r="B182" t="s">
        <v>2382</v>
      </c>
      <c r="C182" t="s">
        <v>2383</v>
      </c>
      <c r="D182" t="s">
        <v>2384</v>
      </c>
      <c r="E182" t="s">
        <v>97</v>
      </c>
      <c r="F182">
        <v>978</v>
      </c>
      <c r="G182" t="s">
        <v>1080</v>
      </c>
    </row>
    <row r="183" spans="1:7">
      <c r="A183" t="s">
        <v>2385</v>
      </c>
      <c r="B183" t="s">
        <v>2386</v>
      </c>
      <c r="C183" t="s">
        <v>2387</v>
      </c>
      <c r="D183" t="s">
        <v>2388</v>
      </c>
      <c r="E183" t="s">
        <v>2084</v>
      </c>
      <c r="F183">
        <v>946</v>
      </c>
      <c r="G183" t="s">
        <v>2085</v>
      </c>
    </row>
    <row r="184" spans="1:7">
      <c r="A184" t="s">
        <v>2389</v>
      </c>
      <c r="B184" t="s">
        <v>2390</v>
      </c>
      <c r="C184" t="s">
        <v>2391</v>
      </c>
      <c r="D184" t="s">
        <v>2392</v>
      </c>
      <c r="E184" t="s">
        <v>2096</v>
      </c>
      <c r="F184">
        <v>643</v>
      </c>
      <c r="G184" t="s">
        <v>2097</v>
      </c>
    </row>
    <row r="185" spans="1:7">
      <c r="A185" t="s">
        <v>2393</v>
      </c>
      <c r="B185" t="s">
        <v>2394</v>
      </c>
      <c r="C185" t="s">
        <v>2395</v>
      </c>
      <c r="D185" t="s">
        <v>2396</v>
      </c>
      <c r="E185" t="s">
        <v>2102</v>
      </c>
      <c r="F185">
        <v>646</v>
      </c>
      <c r="G185" t="s">
        <v>2103</v>
      </c>
    </row>
    <row r="186" spans="1:7">
      <c r="A186" t="s">
        <v>2397</v>
      </c>
      <c r="B186" t="s">
        <v>2398</v>
      </c>
      <c r="C186" t="s">
        <v>2399</v>
      </c>
      <c r="D186" t="s">
        <v>2400</v>
      </c>
      <c r="E186" t="s">
        <v>2143</v>
      </c>
      <c r="F186">
        <v>654</v>
      </c>
      <c r="G186" t="s">
        <v>2144</v>
      </c>
    </row>
    <row r="187" spans="1:7">
      <c r="A187" t="s">
        <v>2401</v>
      </c>
      <c r="B187" t="s">
        <v>2402</v>
      </c>
      <c r="C187" t="s">
        <v>2403</v>
      </c>
      <c r="D187" t="s">
        <v>2404</v>
      </c>
      <c r="E187" t="s">
        <v>1155</v>
      </c>
      <c r="F187">
        <v>951</v>
      </c>
      <c r="G187" t="s">
        <v>1156</v>
      </c>
    </row>
    <row r="188" spans="1:7">
      <c r="A188" t="s">
        <v>2405</v>
      </c>
      <c r="B188" t="s">
        <v>2406</v>
      </c>
      <c r="C188" t="s">
        <v>2407</v>
      </c>
      <c r="D188" t="s">
        <v>2408</v>
      </c>
      <c r="E188" t="s">
        <v>1155</v>
      </c>
      <c r="F188">
        <v>951</v>
      </c>
      <c r="G188" t="s">
        <v>1156</v>
      </c>
    </row>
    <row r="189" spans="1:7">
      <c r="A189" t="s">
        <v>2409</v>
      </c>
      <c r="B189" t="s">
        <v>2410</v>
      </c>
      <c r="C189" t="s">
        <v>2411</v>
      </c>
      <c r="D189" t="s">
        <v>2412</v>
      </c>
      <c r="E189" t="s">
        <v>97</v>
      </c>
      <c r="F189">
        <v>978</v>
      </c>
      <c r="G189" t="s">
        <v>1080</v>
      </c>
    </row>
    <row r="190" spans="1:7">
      <c r="A190" t="s">
        <v>2413</v>
      </c>
      <c r="B190" t="s">
        <v>2414</v>
      </c>
      <c r="C190" t="s">
        <v>2415</v>
      </c>
      <c r="D190" t="s">
        <v>2416</v>
      </c>
      <c r="E190" t="s">
        <v>1155</v>
      </c>
      <c r="F190">
        <v>951</v>
      </c>
      <c r="G190" t="s">
        <v>1156</v>
      </c>
    </row>
    <row r="191" spans="1:7">
      <c r="A191" t="s">
        <v>2417</v>
      </c>
      <c r="B191" t="s">
        <v>2418</v>
      </c>
      <c r="C191" t="s">
        <v>2419</v>
      </c>
      <c r="D191" t="s">
        <v>2420</v>
      </c>
      <c r="E191" t="s">
        <v>97</v>
      </c>
      <c r="F191">
        <v>978</v>
      </c>
      <c r="G191" t="s">
        <v>1080</v>
      </c>
    </row>
    <row r="192" spans="1:7">
      <c r="A192" t="s">
        <v>2421</v>
      </c>
      <c r="B192" t="s">
        <v>2422</v>
      </c>
      <c r="C192" t="s">
        <v>2423</v>
      </c>
      <c r="D192" t="s">
        <v>2424</v>
      </c>
      <c r="E192" t="s">
        <v>97</v>
      </c>
      <c r="F192">
        <v>978</v>
      </c>
      <c r="G192" t="s">
        <v>1080</v>
      </c>
    </row>
    <row r="193" spans="1:7">
      <c r="A193" t="s">
        <v>2425</v>
      </c>
      <c r="B193" t="s">
        <v>2426</v>
      </c>
      <c r="C193" t="s">
        <v>2427</v>
      </c>
      <c r="D193" t="s">
        <v>2428</v>
      </c>
      <c r="E193" t="s">
        <v>2297</v>
      </c>
      <c r="F193">
        <v>882</v>
      </c>
      <c r="G193" t="s">
        <v>2298</v>
      </c>
    </row>
    <row r="194" spans="1:7">
      <c r="A194" t="s">
        <v>2429</v>
      </c>
      <c r="B194" t="s">
        <v>2430</v>
      </c>
      <c r="C194" t="s">
        <v>2431</v>
      </c>
      <c r="D194" t="s">
        <v>2432</v>
      </c>
      <c r="E194" t="s">
        <v>97</v>
      </c>
      <c r="F194">
        <v>978</v>
      </c>
      <c r="G194" t="s">
        <v>1080</v>
      </c>
    </row>
    <row r="195" spans="1:7">
      <c r="A195" t="s">
        <v>2433</v>
      </c>
      <c r="B195" t="s">
        <v>2434</v>
      </c>
      <c r="C195" t="s">
        <v>2435</v>
      </c>
      <c r="D195" t="s">
        <v>2436</v>
      </c>
      <c r="E195" t="s">
        <v>2173</v>
      </c>
      <c r="F195">
        <v>678</v>
      </c>
      <c r="G195" t="s">
        <v>2174</v>
      </c>
    </row>
    <row r="196" spans="1:7">
      <c r="A196" t="s">
        <v>2437</v>
      </c>
      <c r="B196" t="s">
        <v>2438</v>
      </c>
      <c r="C196" t="s">
        <v>2439</v>
      </c>
      <c r="D196" t="s">
        <v>2440</v>
      </c>
      <c r="E196" t="s">
        <v>2108</v>
      </c>
      <c r="F196">
        <v>682</v>
      </c>
      <c r="G196" t="s">
        <v>2109</v>
      </c>
    </row>
    <row r="197" spans="1:7">
      <c r="A197" t="s">
        <v>2441</v>
      </c>
      <c r="B197" t="s">
        <v>2442</v>
      </c>
      <c r="C197" t="s">
        <v>2443</v>
      </c>
      <c r="D197" t="s">
        <v>2444</v>
      </c>
      <c r="E197" t="s">
        <v>1340</v>
      </c>
      <c r="F197">
        <v>952</v>
      </c>
      <c r="G197" t="s">
        <v>1341</v>
      </c>
    </row>
    <row r="198" spans="1:7">
      <c r="A198" t="s">
        <v>2445</v>
      </c>
      <c r="B198" t="s">
        <v>2446</v>
      </c>
      <c r="C198" t="s">
        <v>2447</v>
      </c>
      <c r="D198" t="s">
        <v>2448</v>
      </c>
      <c r="E198" t="s">
        <v>2090</v>
      </c>
      <c r="F198">
        <v>941</v>
      </c>
      <c r="G198" t="s">
        <v>2091</v>
      </c>
    </row>
    <row r="199" spans="1:7">
      <c r="A199" t="s">
        <v>2449</v>
      </c>
      <c r="B199" t="s">
        <v>2450</v>
      </c>
      <c r="C199" t="s">
        <v>2451</v>
      </c>
      <c r="D199" t="s">
        <v>2452</v>
      </c>
      <c r="E199" t="s">
        <v>2119</v>
      </c>
      <c r="F199">
        <v>690</v>
      </c>
      <c r="G199" t="s">
        <v>2120</v>
      </c>
    </row>
    <row r="200" spans="1:7">
      <c r="A200" t="s">
        <v>2453</v>
      </c>
      <c r="B200" t="s">
        <v>2454</v>
      </c>
      <c r="C200" t="s">
        <v>2455</v>
      </c>
      <c r="D200" t="s">
        <v>2456</v>
      </c>
      <c r="E200" t="s">
        <v>2149</v>
      </c>
      <c r="F200">
        <v>694</v>
      </c>
      <c r="G200" t="s">
        <v>2150</v>
      </c>
    </row>
    <row r="201" spans="1:7">
      <c r="A201" t="s">
        <v>2457</v>
      </c>
      <c r="B201" t="s">
        <v>2458</v>
      </c>
      <c r="C201" t="s">
        <v>2459</v>
      </c>
      <c r="D201" t="s">
        <v>2460</v>
      </c>
      <c r="E201" t="s">
        <v>2137</v>
      </c>
      <c r="F201">
        <v>702</v>
      </c>
      <c r="G201" t="s">
        <v>2138</v>
      </c>
    </row>
    <row r="202" spans="1:7">
      <c r="A202" t="s">
        <v>2461</v>
      </c>
      <c r="B202" t="s">
        <v>2462</v>
      </c>
      <c r="C202" t="s">
        <v>2463</v>
      </c>
      <c r="D202" t="s">
        <v>2464</v>
      </c>
      <c r="E202" t="s">
        <v>97</v>
      </c>
      <c r="F202">
        <v>978</v>
      </c>
      <c r="G202" t="s">
        <v>1080</v>
      </c>
    </row>
    <row r="203" spans="1:7">
      <c r="A203" t="s">
        <v>2465</v>
      </c>
      <c r="B203" t="s">
        <v>2466</v>
      </c>
      <c r="C203" t="s">
        <v>2467</v>
      </c>
      <c r="D203" t="s">
        <v>2468</v>
      </c>
      <c r="E203" t="s">
        <v>97</v>
      </c>
      <c r="F203">
        <v>978</v>
      </c>
      <c r="G203" t="s">
        <v>1080</v>
      </c>
    </row>
    <row r="204" spans="1:7">
      <c r="A204" t="s">
        <v>2469</v>
      </c>
      <c r="B204" t="s">
        <v>2470</v>
      </c>
      <c r="C204" t="s">
        <v>2471</v>
      </c>
      <c r="D204" t="s">
        <v>2472</v>
      </c>
      <c r="E204" t="s">
        <v>2114</v>
      </c>
      <c r="F204">
        <v>90</v>
      </c>
      <c r="G204" t="s">
        <v>2115</v>
      </c>
    </row>
    <row r="205" spans="1:7">
      <c r="A205" t="s">
        <v>2473</v>
      </c>
      <c r="B205" t="s">
        <v>2474</v>
      </c>
      <c r="C205" t="s">
        <v>2475</v>
      </c>
      <c r="D205" t="s">
        <v>2476</v>
      </c>
      <c r="E205" t="s">
        <v>2155</v>
      </c>
      <c r="F205">
        <v>706</v>
      </c>
      <c r="G205" t="s">
        <v>2156</v>
      </c>
    </row>
    <row r="206" spans="1:7">
      <c r="A206" t="s">
        <v>2477</v>
      </c>
      <c r="B206" t="s">
        <v>2478</v>
      </c>
      <c r="C206" t="s">
        <v>2479</v>
      </c>
      <c r="D206" t="s">
        <v>2480</v>
      </c>
      <c r="E206" t="s">
        <v>2321</v>
      </c>
      <c r="F206">
        <v>710</v>
      </c>
      <c r="G206" t="s">
        <v>2322</v>
      </c>
    </row>
    <row r="207" spans="1:7">
      <c r="A207" t="s">
        <v>2481</v>
      </c>
      <c r="B207" t="s">
        <v>2482</v>
      </c>
      <c r="C207" t="s">
        <v>2483</v>
      </c>
      <c r="D207" t="s">
        <v>2484</v>
      </c>
    </row>
    <row r="208" spans="1:7">
      <c r="A208" t="s">
        <v>2485</v>
      </c>
      <c r="B208" t="s">
        <v>2486</v>
      </c>
      <c r="C208" t="s">
        <v>2487</v>
      </c>
      <c r="D208" t="s">
        <v>2488</v>
      </c>
      <c r="E208" t="s">
        <v>2167</v>
      </c>
      <c r="F208">
        <v>728</v>
      </c>
      <c r="G208" t="s">
        <v>2168</v>
      </c>
    </row>
    <row r="209" spans="1:7">
      <c r="A209" t="s">
        <v>2489</v>
      </c>
      <c r="B209" t="s">
        <v>2490</v>
      </c>
      <c r="C209" t="s">
        <v>2491</v>
      </c>
      <c r="D209" t="s">
        <v>2492</v>
      </c>
      <c r="E209" t="s">
        <v>97</v>
      </c>
      <c r="F209">
        <v>978</v>
      </c>
      <c r="G209" t="s">
        <v>1080</v>
      </c>
    </row>
    <row r="210" spans="1:7">
      <c r="A210" t="s">
        <v>2493</v>
      </c>
      <c r="B210" t="s">
        <v>2494</v>
      </c>
      <c r="C210" t="s">
        <v>2495</v>
      </c>
      <c r="D210" t="s">
        <v>2496</v>
      </c>
      <c r="E210" t="s">
        <v>1886</v>
      </c>
      <c r="F210">
        <v>144</v>
      </c>
      <c r="G210" t="s">
        <v>1887</v>
      </c>
    </row>
    <row r="211" spans="1:7">
      <c r="A211" t="s">
        <v>2497</v>
      </c>
      <c r="B211" t="s">
        <v>2498</v>
      </c>
      <c r="C211" t="s">
        <v>2499</v>
      </c>
      <c r="D211" t="s">
        <v>2500</v>
      </c>
      <c r="E211" t="s">
        <v>2125</v>
      </c>
      <c r="F211">
        <v>938</v>
      </c>
      <c r="G211" t="s">
        <v>2126</v>
      </c>
    </row>
    <row r="212" spans="1:7">
      <c r="A212" t="s">
        <v>2501</v>
      </c>
      <c r="B212" t="s">
        <v>2502</v>
      </c>
      <c r="C212" t="s">
        <v>2503</v>
      </c>
      <c r="D212" t="s">
        <v>2504</v>
      </c>
      <c r="E212" t="s">
        <v>2161</v>
      </c>
      <c r="F212">
        <v>968</v>
      </c>
      <c r="G212" t="s">
        <v>2162</v>
      </c>
    </row>
    <row r="213" spans="1:7">
      <c r="A213" t="s">
        <v>2505</v>
      </c>
      <c r="B213" t="s">
        <v>2506</v>
      </c>
      <c r="C213" t="s">
        <v>2507</v>
      </c>
      <c r="D213" t="s">
        <v>2508</v>
      </c>
    </row>
    <row r="214" spans="1:7">
      <c r="A214" t="s">
        <v>2509</v>
      </c>
      <c r="B214" t="s">
        <v>2510</v>
      </c>
      <c r="C214" t="s">
        <v>2511</v>
      </c>
      <c r="D214" t="s">
        <v>2512</v>
      </c>
      <c r="E214" t="s">
        <v>2131</v>
      </c>
      <c r="F214">
        <v>752</v>
      </c>
      <c r="G214" t="s">
        <v>2132</v>
      </c>
    </row>
    <row r="215" spans="1:7">
      <c r="A215" t="s">
        <v>2513</v>
      </c>
      <c r="B215" t="s">
        <v>2514</v>
      </c>
      <c r="C215" t="s">
        <v>2515</v>
      </c>
      <c r="D215" t="s">
        <v>2516</v>
      </c>
      <c r="E215" t="s">
        <v>1455</v>
      </c>
      <c r="F215">
        <v>756</v>
      </c>
      <c r="G215" t="s">
        <v>1456</v>
      </c>
    </row>
    <row r="216" spans="1:7">
      <c r="A216" t="s">
        <v>2517</v>
      </c>
      <c r="B216" t="s">
        <v>2518</v>
      </c>
      <c r="C216" t="s">
        <v>2519</v>
      </c>
      <c r="D216" t="s">
        <v>2520</v>
      </c>
      <c r="E216" t="s">
        <v>2179</v>
      </c>
      <c r="F216">
        <v>760</v>
      </c>
      <c r="G216" t="s">
        <v>2180</v>
      </c>
    </row>
    <row r="217" spans="1:7">
      <c r="A217" t="s">
        <v>2521</v>
      </c>
      <c r="B217" t="s">
        <v>2522</v>
      </c>
      <c r="C217" t="s">
        <v>2523</v>
      </c>
      <c r="D217" t="s">
        <v>2524</v>
      </c>
      <c r="E217" t="s">
        <v>2237</v>
      </c>
      <c r="F217">
        <v>901</v>
      </c>
      <c r="G217" t="s">
        <v>2238</v>
      </c>
    </row>
    <row r="218" spans="1:7">
      <c r="A218" t="s">
        <v>2525</v>
      </c>
      <c r="B218" t="s">
        <v>2526</v>
      </c>
      <c r="C218" t="s">
        <v>2527</v>
      </c>
      <c r="D218" t="s">
        <v>2528</v>
      </c>
      <c r="E218" t="s">
        <v>2195</v>
      </c>
      <c r="F218">
        <v>972</v>
      </c>
      <c r="G218" t="s">
        <v>2196</v>
      </c>
    </row>
    <row r="219" spans="1:7">
      <c r="A219" t="s">
        <v>2529</v>
      </c>
      <c r="B219" t="s">
        <v>2530</v>
      </c>
      <c r="C219" t="s">
        <v>2531</v>
      </c>
      <c r="D219" t="s">
        <v>2532</v>
      </c>
      <c r="E219" t="s">
        <v>2243</v>
      </c>
      <c r="F219">
        <v>834</v>
      </c>
      <c r="G219" t="s">
        <v>2244</v>
      </c>
    </row>
    <row r="220" spans="1:7">
      <c r="A220" t="s">
        <v>2533</v>
      </c>
      <c r="B220" t="s">
        <v>2534</v>
      </c>
      <c r="C220" t="s">
        <v>2535</v>
      </c>
      <c r="D220" t="s">
        <v>2536</v>
      </c>
      <c r="E220" t="s">
        <v>2189</v>
      </c>
      <c r="F220">
        <v>764</v>
      </c>
      <c r="G220" t="s">
        <v>2190</v>
      </c>
    </row>
    <row r="221" spans="1:7">
      <c r="A221" t="s">
        <v>2537</v>
      </c>
      <c r="B221" t="s">
        <v>2538</v>
      </c>
      <c r="C221" t="s">
        <v>2539</v>
      </c>
      <c r="D221" t="s">
        <v>2540</v>
      </c>
      <c r="E221" t="s">
        <v>235</v>
      </c>
      <c r="F221">
        <v>840</v>
      </c>
      <c r="G221" t="s">
        <v>1050</v>
      </c>
    </row>
    <row r="222" spans="1:7">
      <c r="A222" t="s">
        <v>2541</v>
      </c>
      <c r="B222" t="s">
        <v>2542</v>
      </c>
      <c r="C222" t="s">
        <v>2543</v>
      </c>
      <c r="D222" t="s">
        <v>2544</v>
      </c>
      <c r="E222" t="s">
        <v>1340</v>
      </c>
      <c r="F222">
        <v>952</v>
      </c>
      <c r="G222" t="s">
        <v>1341</v>
      </c>
    </row>
    <row r="223" spans="1:7">
      <c r="A223" t="s">
        <v>2545</v>
      </c>
      <c r="B223" t="s">
        <v>2546</v>
      </c>
      <c r="C223" t="s">
        <v>2547</v>
      </c>
      <c r="D223" t="s">
        <v>2548</v>
      </c>
    </row>
    <row r="224" spans="1:7">
      <c r="A224" t="s">
        <v>2549</v>
      </c>
      <c r="B224" t="s">
        <v>2550</v>
      </c>
      <c r="C224" t="s">
        <v>2551</v>
      </c>
      <c r="D224" t="s">
        <v>2552</v>
      </c>
      <c r="E224" t="s">
        <v>2213</v>
      </c>
      <c r="F224">
        <v>776</v>
      </c>
      <c r="G224" t="s">
        <v>2214</v>
      </c>
    </row>
    <row r="225" spans="1:7">
      <c r="A225" t="s">
        <v>2553</v>
      </c>
      <c r="B225" t="s">
        <v>2554</v>
      </c>
      <c r="C225" t="s">
        <v>2555</v>
      </c>
      <c r="D225" t="s">
        <v>2556</v>
      </c>
      <c r="E225" t="s">
        <v>2225</v>
      </c>
      <c r="F225">
        <v>780</v>
      </c>
      <c r="G225" t="s">
        <v>2226</v>
      </c>
    </row>
    <row r="226" spans="1:7">
      <c r="A226" t="s">
        <v>2557</v>
      </c>
      <c r="B226" t="s">
        <v>2558</v>
      </c>
      <c r="C226" t="s">
        <v>2559</v>
      </c>
      <c r="D226" t="s">
        <v>2560</v>
      </c>
      <c r="E226" t="s">
        <v>2207</v>
      </c>
      <c r="F226">
        <v>788</v>
      </c>
      <c r="G226" t="s">
        <v>2208</v>
      </c>
    </row>
    <row r="227" spans="1:7">
      <c r="A227" t="s">
        <v>2561</v>
      </c>
      <c r="B227" t="s">
        <v>2562</v>
      </c>
      <c r="C227" t="s">
        <v>2563</v>
      </c>
      <c r="D227" t="s">
        <v>2564</v>
      </c>
      <c r="E227" t="s">
        <v>2219</v>
      </c>
      <c r="F227">
        <v>949</v>
      </c>
      <c r="G227" t="s">
        <v>2220</v>
      </c>
    </row>
    <row r="228" spans="1:7">
      <c r="A228" t="s">
        <v>2565</v>
      </c>
      <c r="B228" t="s">
        <v>2566</v>
      </c>
      <c r="C228" t="s">
        <v>2567</v>
      </c>
      <c r="D228" t="s">
        <v>2568</v>
      </c>
      <c r="E228" t="s">
        <v>2201</v>
      </c>
      <c r="F228">
        <v>934</v>
      </c>
      <c r="G228" t="s">
        <v>2202</v>
      </c>
    </row>
    <row r="229" spans="1:7">
      <c r="A229" t="s">
        <v>2569</v>
      </c>
      <c r="B229" t="s">
        <v>2570</v>
      </c>
      <c r="C229" t="s">
        <v>2571</v>
      </c>
      <c r="D229" t="s">
        <v>2572</v>
      </c>
      <c r="E229" t="s">
        <v>235</v>
      </c>
      <c r="F229">
        <v>840</v>
      </c>
      <c r="G229" t="s">
        <v>1050</v>
      </c>
    </row>
    <row r="230" spans="1:7">
      <c r="A230" t="s">
        <v>2573</v>
      </c>
      <c r="B230" t="s">
        <v>2574</v>
      </c>
      <c r="C230" t="s">
        <v>2575</v>
      </c>
      <c r="D230" t="s">
        <v>2576</v>
      </c>
      <c r="E230" t="s">
        <v>2231</v>
      </c>
      <c r="F230">
        <v>0</v>
      </c>
      <c r="G230" t="s">
        <v>2232</v>
      </c>
    </row>
    <row r="231" spans="1:7">
      <c r="A231" t="s">
        <v>2577</v>
      </c>
      <c r="B231" t="s">
        <v>2578</v>
      </c>
      <c r="C231" t="s">
        <v>2579</v>
      </c>
      <c r="D231" t="s">
        <v>2580</v>
      </c>
      <c r="E231" t="s">
        <v>2254</v>
      </c>
      <c r="F231">
        <v>800</v>
      </c>
      <c r="G231" t="s">
        <v>2255</v>
      </c>
    </row>
    <row r="232" spans="1:7">
      <c r="A232" t="s">
        <v>2581</v>
      </c>
      <c r="B232" t="s">
        <v>2582</v>
      </c>
      <c r="C232" t="s">
        <v>2583</v>
      </c>
      <c r="D232" t="s">
        <v>2584</v>
      </c>
      <c r="E232" t="s">
        <v>2248</v>
      </c>
      <c r="F232">
        <v>980</v>
      </c>
      <c r="G232" t="s">
        <v>2249</v>
      </c>
    </row>
    <row r="233" spans="1:7">
      <c r="A233" t="s">
        <v>2585</v>
      </c>
      <c r="B233" t="s">
        <v>2586</v>
      </c>
      <c r="C233" t="s">
        <v>2587</v>
      </c>
      <c r="D233" t="s">
        <v>2588</v>
      </c>
      <c r="E233" t="s">
        <v>1157</v>
      </c>
      <c r="F233">
        <v>784</v>
      </c>
      <c r="G233" t="s">
        <v>1158</v>
      </c>
    </row>
    <row r="234" spans="1:7">
      <c r="A234" t="s">
        <v>2589</v>
      </c>
      <c r="B234" t="s">
        <v>2590</v>
      </c>
      <c r="C234" t="s">
        <v>2591</v>
      </c>
      <c r="D234" t="s">
        <v>2592</v>
      </c>
      <c r="E234" t="s">
        <v>1623</v>
      </c>
      <c r="F234">
        <v>826</v>
      </c>
      <c r="G234" t="s">
        <v>1624</v>
      </c>
    </row>
    <row r="235" spans="1:7">
      <c r="A235" t="s">
        <v>2593</v>
      </c>
      <c r="B235" t="s">
        <v>2594</v>
      </c>
      <c r="C235" t="s">
        <v>2595</v>
      </c>
      <c r="D235" t="s">
        <v>2596</v>
      </c>
      <c r="E235" t="s">
        <v>2267</v>
      </c>
      <c r="F235">
        <v>858</v>
      </c>
      <c r="G235" t="s">
        <v>2268</v>
      </c>
    </row>
    <row r="236" spans="1:7">
      <c r="A236" t="s">
        <v>2597</v>
      </c>
      <c r="B236" t="s">
        <v>2598</v>
      </c>
      <c r="C236" t="s">
        <v>2599</v>
      </c>
      <c r="D236" t="s">
        <v>2600</v>
      </c>
      <c r="E236" t="s">
        <v>2273</v>
      </c>
      <c r="F236">
        <v>860</v>
      </c>
      <c r="G236" t="s">
        <v>2274</v>
      </c>
    </row>
    <row r="237" spans="1:7">
      <c r="A237" t="s">
        <v>2601</v>
      </c>
      <c r="B237" t="s">
        <v>2602</v>
      </c>
      <c r="C237" t="s">
        <v>2603</v>
      </c>
      <c r="D237" t="s">
        <v>2604</v>
      </c>
      <c r="E237" t="s">
        <v>2291</v>
      </c>
      <c r="F237">
        <v>548</v>
      </c>
      <c r="G237" t="s">
        <v>2292</v>
      </c>
    </row>
    <row r="238" spans="1:7">
      <c r="A238" t="s">
        <v>2605</v>
      </c>
      <c r="B238" t="s">
        <v>2606</v>
      </c>
      <c r="C238" t="s">
        <v>2607</v>
      </c>
      <c r="D238" t="s">
        <v>2608</v>
      </c>
      <c r="E238" t="s">
        <v>97</v>
      </c>
      <c r="F238">
        <v>978</v>
      </c>
      <c r="G238" t="s">
        <v>1080</v>
      </c>
    </row>
    <row r="239" spans="1:7">
      <c r="A239" t="s">
        <v>2609</v>
      </c>
      <c r="B239" t="s">
        <v>2610</v>
      </c>
      <c r="C239" t="s">
        <v>2611</v>
      </c>
      <c r="D239" t="s">
        <v>2612</v>
      </c>
      <c r="E239" t="s">
        <v>2279</v>
      </c>
      <c r="F239">
        <v>937</v>
      </c>
      <c r="G239" t="s">
        <v>2280</v>
      </c>
    </row>
    <row r="240" spans="1:7">
      <c r="A240" t="s">
        <v>2613</v>
      </c>
      <c r="B240" t="s">
        <v>2614</v>
      </c>
      <c r="C240" t="s">
        <v>2615</v>
      </c>
      <c r="D240" t="s">
        <v>2616</v>
      </c>
      <c r="E240" t="s">
        <v>2285</v>
      </c>
      <c r="F240">
        <v>704</v>
      </c>
      <c r="G240" t="s">
        <v>2286</v>
      </c>
    </row>
    <row r="241" spans="1:7">
      <c r="A241" t="s">
        <v>2617</v>
      </c>
      <c r="B241" t="s">
        <v>2618</v>
      </c>
      <c r="C241" t="s">
        <v>2619</v>
      </c>
      <c r="D241" t="s">
        <v>2620</v>
      </c>
      <c r="E241" t="s">
        <v>235</v>
      </c>
      <c r="F241">
        <v>840</v>
      </c>
      <c r="G241" t="s">
        <v>1050</v>
      </c>
    </row>
    <row r="242" spans="1:7">
      <c r="A242" t="s">
        <v>2621</v>
      </c>
      <c r="B242" t="s">
        <v>2622</v>
      </c>
      <c r="C242" t="s">
        <v>2623</v>
      </c>
      <c r="D242" t="s">
        <v>2624</v>
      </c>
    </row>
    <row r="243" spans="1:7">
      <c r="A243" t="s">
        <v>2625</v>
      </c>
      <c r="B243" t="s">
        <v>2626</v>
      </c>
      <c r="C243" t="s">
        <v>2627</v>
      </c>
      <c r="D243" t="s">
        <v>2628</v>
      </c>
    </row>
    <row r="244" spans="1:7">
      <c r="A244" t="s">
        <v>2629</v>
      </c>
      <c r="B244" t="s">
        <v>2630</v>
      </c>
      <c r="C244" t="s">
        <v>2631</v>
      </c>
      <c r="D244" t="s">
        <v>2632</v>
      </c>
      <c r="E244" t="s">
        <v>2315</v>
      </c>
      <c r="F244">
        <v>886</v>
      </c>
      <c r="G244" t="s">
        <v>2316</v>
      </c>
    </row>
    <row r="245" spans="1:7">
      <c r="A245" t="s">
        <v>2633</v>
      </c>
      <c r="B245" t="s">
        <v>2634</v>
      </c>
      <c r="C245" t="s">
        <v>2635</v>
      </c>
      <c r="D245" t="s">
        <v>2636</v>
      </c>
      <c r="E245" t="s">
        <v>2327</v>
      </c>
      <c r="F245">
        <v>967</v>
      </c>
      <c r="G245" t="s">
        <v>2328</v>
      </c>
    </row>
    <row r="246" spans="1:7">
      <c r="A246" t="s">
        <v>2637</v>
      </c>
      <c r="B246" t="s">
        <v>2638</v>
      </c>
      <c r="C246" t="s">
        <v>2639</v>
      </c>
      <c r="D246" t="s">
        <v>2640</v>
      </c>
      <c r="E246" t="s">
        <v>235</v>
      </c>
      <c r="F246">
        <v>840</v>
      </c>
      <c r="G246" t="s">
        <v>1050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headerFooter>
    <oddFooter>&amp;L_x000D_&amp;1#&amp;"Calibri"&amp;10&amp;K000000 Intern gebruik</oddFooter>
  </headerFooter>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file>

<file path=customXml/itemProps2.xml><?xml version="1.0" encoding="utf-8"?>
<ds:datastoreItem xmlns:ds="http://schemas.openxmlformats.org/officeDocument/2006/customXml" ds:itemID="{802C6CB1-0E7F-438A-8A4B-C24C4E18507A}"/>
</file>

<file path=customXml/itemProps3.xml><?xml version="1.0" encoding="utf-8"?>
<ds:datastoreItem xmlns:ds="http://schemas.openxmlformats.org/officeDocument/2006/customXml" ds:itemID="{2EB73A9A-A04F-41FF-96F9-A7BAA5B16ED1}"/>
</file>

<file path=customXml/itemProps4.xml><?xml version="1.0" encoding="utf-8"?>
<ds:datastoreItem xmlns:ds="http://schemas.openxmlformats.org/officeDocument/2006/customXml" ds:itemID="{7BDA85FB-57D5-4A9F-A904-DAE491709832}"/>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Hannah Sophie Kaase</cp:lastModifiedBy>
  <cp:revision/>
  <dcterms:created xsi:type="dcterms:W3CDTF">2023-07-20T07:02:19Z</dcterms:created>
  <dcterms:modified xsi:type="dcterms:W3CDTF">2025-08-08T06:37:08Z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