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3.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codeName="ThisWorkbook" defaultThemeVersion="166925"/>
  <mc:AlternateContent xmlns:mc="http://schemas.openxmlformats.org/markup-compatibility/2006">
    <mc:Choice Requires="x15">
      <x15ac:absPath xmlns:x15ac="http://schemas.microsoft.com/office/spreadsheetml/2010/11/ac" url="https://extractives.sharepoint.com/sites/Data/Shared Documents/Summary data/Ukraine/"/>
    </mc:Choice>
  </mc:AlternateContent>
  <xr:revisionPtr revIDLastSave="12" documentId="8_{B86210BB-CB9C-4172-8D01-5987DAD9AE51}" xr6:coauthVersionLast="47" xr6:coauthVersionMax="47" xr10:uidLastSave="{683DD9B2-3499-48A5-8CA0-1186AAF0F4D1}"/>
  <bookViews>
    <workbookView xWindow="-110" yWindow="-110" windowWidth="19420" windowHeight="10420" firstSheet="3" activeTab="4" xr2:uid="{BE9E1E00-0B85-4844-B1E3-229A610793B1}"/>
  </bookViews>
  <sheets>
    <sheet name="Introduction" sheetId="13" r:id="rId1"/>
    <sheet name="Part 1 - About" sheetId="9" r:id="rId2"/>
    <sheet name="Part 2 - Disclosure checklist" sheetId="8" r:id="rId3"/>
    <sheet name="Part 3 - Reporting entities" sheetId="12" r:id="rId4"/>
    <sheet name="Part 4 - Government revenues" sheetId="4" r:id="rId5"/>
    <sheet name="Part 5 - Company data" sheetId="11" r:id="rId6"/>
    <sheet name="Lists" sheetId="10" state="hidden" r:id="rId7"/>
  </sheets>
  <definedNames>
    <definedName name="Agency_type">Government_entity_type[[#All],[&lt; Agency type &gt;]]</definedName>
    <definedName name="Commodities_list">Table5_Commodities_list[HS Product Description w volume]</definedName>
    <definedName name="Commodity_names">Table5_Commodities_list[HS Product Description]</definedName>
    <definedName name="Companies_list">Companies[Full company name]</definedName>
    <definedName name="Countries_list">Table1_Country_codes_and_currencies[Country or Area name]</definedName>
    <definedName name="Currency_code_list">Table1_Country_codes_and_currencies[Currency code (ISO-4217)]</definedName>
    <definedName name="GFS_list">Table6_GFS_codes_classification[Combined]</definedName>
    <definedName name="Government_entities_list">Government_agencies[Full name of agency]</definedName>
    <definedName name="Project_phases_list">Table12[Project phases]</definedName>
    <definedName name="Projectname">Companies15[Full project name]</definedName>
    <definedName name="Reporting_options_list">Table3_Reporting_options[List]</definedName>
    <definedName name="Revenue_stream_list">Government_revenues_table[Revenue stream name]</definedName>
    <definedName name="Sector_list">Table7_sectors[Sector(s)]</definedName>
    <definedName name="Simple_options_list">Table2_Simple_options[List]</definedName>
    <definedName name="Total_reconciled">Table10[Revenue value]</definedName>
    <definedName name="Total_revenues">Government_revenues_table[Revenue value]</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69" i="8" l="1"/>
  <c r="B709" i="11"/>
  <c r="B280" i="11"/>
  <c r="B968" i="11" l="1"/>
  <c r="B1198" i="11"/>
  <c r="B33" i="11" l="1"/>
  <c r="B34" i="11"/>
  <c r="B35" i="11"/>
  <c r="B36" i="11"/>
  <c r="B37" i="11"/>
  <c r="B38" i="11"/>
  <c r="B39" i="11"/>
  <c r="B40" i="11"/>
  <c r="B41" i="11"/>
  <c r="B42" i="11"/>
  <c r="B43" i="11"/>
  <c r="B44" i="11"/>
  <c r="B45" i="11"/>
  <c r="B46" i="11"/>
  <c r="B47" i="11"/>
  <c r="B48" i="11"/>
  <c r="B49" i="11"/>
  <c r="B50" i="11"/>
  <c r="B51" i="11"/>
  <c r="B52" i="11"/>
  <c r="B53" i="11"/>
  <c r="B54" i="11"/>
  <c r="B55" i="11"/>
  <c r="B56" i="11"/>
  <c r="B57" i="11"/>
  <c r="B58" i="11"/>
  <c r="B59" i="11"/>
  <c r="B60" i="11"/>
  <c r="B61" i="11"/>
  <c r="B62" i="11"/>
  <c r="B63" i="11"/>
  <c r="B64" i="11"/>
  <c r="B65" i="11"/>
  <c r="B66" i="11"/>
  <c r="B67" i="11"/>
  <c r="B68" i="11"/>
  <c r="B69" i="11"/>
  <c r="B70" i="11"/>
  <c r="B71" i="11"/>
  <c r="B72" i="11"/>
  <c r="B73" i="11"/>
  <c r="B74" i="11"/>
  <c r="B75" i="11"/>
  <c r="B76" i="11"/>
  <c r="B77" i="11"/>
  <c r="B78" i="11"/>
  <c r="B79" i="11"/>
  <c r="B80" i="11"/>
  <c r="B81" i="11"/>
  <c r="B82" i="11"/>
  <c r="B83" i="11"/>
  <c r="B84" i="11"/>
  <c r="B85" i="11"/>
  <c r="B86" i="11"/>
  <c r="B87" i="11"/>
  <c r="B88" i="11"/>
  <c r="B89" i="11"/>
  <c r="B90" i="11"/>
  <c r="B91" i="11"/>
  <c r="B92" i="11"/>
  <c r="B93" i="11"/>
  <c r="B94" i="11"/>
  <c r="B95" i="11"/>
  <c r="B96" i="11"/>
  <c r="B97" i="11"/>
  <c r="B98" i="11"/>
  <c r="B99" i="11"/>
  <c r="B100" i="11"/>
  <c r="B101" i="11"/>
  <c r="B102" i="11"/>
  <c r="B103" i="11"/>
  <c r="B104" i="11"/>
  <c r="B105" i="11"/>
  <c r="B106" i="11"/>
  <c r="B107" i="11"/>
  <c r="B108" i="11"/>
  <c r="B109" i="11"/>
  <c r="B110" i="11"/>
  <c r="B111" i="11"/>
  <c r="B112" i="11"/>
  <c r="B113" i="11"/>
  <c r="B114" i="11"/>
  <c r="B115" i="11"/>
  <c r="B116" i="11"/>
  <c r="B117" i="11"/>
  <c r="B118" i="11"/>
  <c r="B119" i="11"/>
  <c r="B120" i="11"/>
  <c r="B121" i="11"/>
  <c r="B122" i="11"/>
  <c r="B123" i="11"/>
  <c r="B124" i="11"/>
  <c r="B125" i="11"/>
  <c r="B126" i="11"/>
  <c r="B127" i="11"/>
  <c r="B128" i="11"/>
  <c r="B129" i="11"/>
  <c r="B130" i="11"/>
  <c r="B131" i="11"/>
  <c r="B132" i="11"/>
  <c r="B133" i="11"/>
  <c r="B134" i="11"/>
  <c r="B135" i="11"/>
  <c r="B136" i="11"/>
  <c r="B137" i="11"/>
  <c r="B138" i="11"/>
  <c r="B139" i="11"/>
  <c r="B140" i="11"/>
  <c r="B141" i="11"/>
  <c r="B142" i="11"/>
  <c r="B143" i="11"/>
  <c r="B144" i="11"/>
  <c r="B145" i="11"/>
  <c r="B146" i="11"/>
  <c r="B147" i="11"/>
  <c r="B148" i="11"/>
  <c r="B149" i="11"/>
  <c r="B150" i="11"/>
  <c r="B151" i="11"/>
  <c r="B152" i="11"/>
  <c r="B153" i="11"/>
  <c r="B154" i="11"/>
  <c r="B155" i="11"/>
  <c r="B156" i="11"/>
  <c r="B157" i="11"/>
  <c r="B158" i="11"/>
  <c r="B159" i="11"/>
  <c r="B160" i="11"/>
  <c r="B161" i="11"/>
  <c r="B162" i="11"/>
  <c r="B163" i="11"/>
  <c r="B164" i="11"/>
  <c r="B165" i="11"/>
  <c r="B166" i="11"/>
  <c r="B167" i="11"/>
  <c r="B168" i="11"/>
  <c r="B169" i="11"/>
  <c r="B170" i="11"/>
  <c r="B171" i="11"/>
  <c r="B172" i="11"/>
  <c r="B173" i="11"/>
  <c r="B174" i="11"/>
  <c r="B175" i="11"/>
  <c r="B176" i="11"/>
  <c r="B177" i="11"/>
  <c r="B178" i="11"/>
  <c r="B179" i="11"/>
  <c r="B180" i="11"/>
  <c r="B181" i="11"/>
  <c r="B182" i="11"/>
  <c r="B183" i="11"/>
  <c r="B184" i="11"/>
  <c r="B185" i="11"/>
  <c r="B186" i="11"/>
  <c r="B187" i="11"/>
  <c r="B188" i="11"/>
  <c r="B189" i="11"/>
  <c r="B190" i="11"/>
  <c r="B191" i="11"/>
  <c r="B192" i="11"/>
  <c r="B193" i="11"/>
  <c r="B194" i="11"/>
  <c r="B195" i="11"/>
  <c r="B196" i="11"/>
  <c r="B197" i="11"/>
  <c r="B198" i="11"/>
  <c r="B199" i="11"/>
  <c r="B200" i="11"/>
  <c r="B201" i="11"/>
  <c r="B202" i="11"/>
  <c r="B203" i="11"/>
  <c r="B204" i="11"/>
  <c r="B205" i="11"/>
  <c r="B206" i="11"/>
  <c r="B207" i="11"/>
  <c r="B208" i="11"/>
  <c r="B209" i="11"/>
  <c r="B210" i="11"/>
  <c r="B211" i="11"/>
  <c r="B212" i="11"/>
  <c r="B213" i="11"/>
  <c r="B214" i="11"/>
  <c r="B215" i="11"/>
  <c r="B216" i="11"/>
  <c r="B217" i="11"/>
  <c r="B218" i="11"/>
  <c r="B219" i="11"/>
  <c r="B220" i="11"/>
  <c r="B221" i="11"/>
  <c r="B222" i="11"/>
  <c r="B223" i="11"/>
  <c r="B224" i="11"/>
  <c r="B225" i="11"/>
  <c r="B226" i="11"/>
  <c r="B227" i="11"/>
  <c r="B228" i="11"/>
  <c r="B229" i="11"/>
  <c r="B230" i="11"/>
  <c r="B231" i="11"/>
  <c r="B232" i="11"/>
  <c r="B233" i="11"/>
  <c r="B234" i="11"/>
  <c r="B235" i="11"/>
  <c r="B236" i="11"/>
  <c r="B237" i="11"/>
  <c r="B238" i="11"/>
  <c r="B239" i="11"/>
  <c r="B240" i="11"/>
  <c r="B241" i="11"/>
  <c r="B242" i="11"/>
  <c r="B243" i="11"/>
  <c r="B244" i="11"/>
  <c r="B245" i="11"/>
  <c r="B246" i="11"/>
  <c r="B247" i="11"/>
  <c r="B248" i="11"/>
  <c r="B249" i="11"/>
  <c r="B250" i="11"/>
  <c r="B251" i="11"/>
  <c r="B252" i="11"/>
  <c r="B253" i="11"/>
  <c r="B254" i="11"/>
  <c r="B255" i="11"/>
  <c r="B256" i="11"/>
  <c r="B257" i="11"/>
  <c r="B258" i="11"/>
  <c r="B259" i="11"/>
  <c r="B260" i="11"/>
  <c r="B261" i="11"/>
  <c r="B262" i="11"/>
  <c r="B263" i="11"/>
  <c r="B264" i="11"/>
  <c r="B265" i="11"/>
  <c r="B266" i="11"/>
  <c r="B267" i="11"/>
  <c r="B268" i="11"/>
  <c r="B269" i="11"/>
  <c r="B270" i="11"/>
  <c r="B271" i="11"/>
  <c r="B272" i="11"/>
  <c r="B273" i="11"/>
  <c r="B274" i="11"/>
  <c r="B275" i="11"/>
  <c r="B276" i="11"/>
  <c r="B277" i="11"/>
  <c r="B278" i="11"/>
  <c r="B279" i="11"/>
  <c r="B281" i="11"/>
  <c r="B282" i="11"/>
  <c r="B283" i="11"/>
  <c r="B284" i="11"/>
  <c r="B285" i="11"/>
  <c r="B286" i="11"/>
  <c r="B287" i="11"/>
  <c r="B288" i="11"/>
  <c r="B289" i="11"/>
  <c r="B290" i="11"/>
  <c r="B291" i="11"/>
  <c r="B292" i="11"/>
  <c r="B293" i="11"/>
  <c r="B294" i="11"/>
  <c r="B295" i="11"/>
  <c r="B296" i="11"/>
  <c r="B297" i="11"/>
  <c r="B298" i="11"/>
  <c r="B299" i="11"/>
  <c r="B300" i="11"/>
  <c r="B301" i="11"/>
  <c r="B302" i="11"/>
  <c r="B303" i="11"/>
  <c r="B304" i="11"/>
  <c r="B305" i="11"/>
  <c r="B306" i="11"/>
  <c r="B307" i="11"/>
  <c r="B308" i="11"/>
  <c r="B309" i="11"/>
  <c r="B310" i="11"/>
  <c r="B311" i="11"/>
  <c r="B312" i="11"/>
  <c r="B313" i="11"/>
  <c r="B314" i="11"/>
  <c r="B315" i="11"/>
  <c r="B316" i="11"/>
  <c r="B317" i="11"/>
  <c r="B318" i="11"/>
  <c r="B319" i="11"/>
  <c r="B320" i="11"/>
  <c r="B321" i="11"/>
  <c r="B322" i="11"/>
  <c r="B323" i="11"/>
  <c r="B324" i="11"/>
  <c r="B325" i="11"/>
  <c r="B326" i="11"/>
  <c r="B327" i="11"/>
  <c r="B328" i="11"/>
  <c r="B329" i="11"/>
  <c r="B330" i="11"/>
  <c r="B331" i="11"/>
  <c r="B332" i="11"/>
  <c r="B333" i="11"/>
  <c r="B334" i="11"/>
  <c r="B335" i="11"/>
  <c r="B336" i="11"/>
  <c r="B337" i="11"/>
  <c r="B338" i="11"/>
  <c r="B339" i="11"/>
  <c r="B340" i="11"/>
  <c r="B341" i="11"/>
  <c r="B342" i="11"/>
  <c r="B343" i="11"/>
  <c r="B344" i="11"/>
  <c r="B345" i="11"/>
  <c r="B346" i="11"/>
  <c r="B347" i="11"/>
  <c r="B348" i="11"/>
  <c r="B349" i="11"/>
  <c r="B350" i="11"/>
  <c r="B351" i="11"/>
  <c r="B352" i="11"/>
  <c r="B353" i="11"/>
  <c r="B354" i="11"/>
  <c r="B355" i="11"/>
  <c r="B356" i="11"/>
  <c r="B357" i="11"/>
  <c r="B358" i="11"/>
  <c r="B359" i="11"/>
  <c r="B360" i="11"/>
  <c r="B361" i="11"/>
  <c r="B362" i="11"/>
  <c r="B363" i="11"/>
  <c r="B364" i="11"/>
  <c r="B365" i="11"/>
  <c r="B366" i="11"/>
  <c r="B367" i="11"/>
  <c r="B368" i="11"/>
  <c r="B369" i="11"/>
  <c r="B370" i="11"/>
  <c r="B371" i="11"/>
  <c r="B372" i="11"/>
  <c r="B373" i="11"/>
  <c r="B374" i="11"/>
  <c r="B375" i="11"/>
  <c r="B376" i="11"/>
  <c r="B377" i="11"/>
  <c r="B378" i="11"/>
  <c r="B379" i="11"/>
  <c r="B380" i="11"/>
  <c r="B381" i="11"/>
  <c r="B382" i="11"/>
  <c r="B383" i="11"/>
  <c r="B384" i="11"/>
  <c r="B385" i="11"/>
  <c r="B386" i="11"/>
  <c r="B387" i="11"/>
  <c r="B388" i="11"/>
  <c r="B389" i="11"/>
  <c r="B390" i="11"/>
  <c r="B391" i="11"/>
  <c r="B392" i="11"/>
  <c r="B393" i="11"/>
  <c r="B394" i="11"/>
  <c r="B395" i="11"/>
  <c r="B396" i="11"/>
  <c r="B397" i="11"/>
  <c r="B398" i="11"/>
  <c r="B399" i="11"/>
  <c r="B400" i="11"/>
  <c r="B401" i="11"/>
  <c r="B402" i="11"/>
  <c r="B403" i="11"/>
  <c r="B404" i="11"/>
  <c r="B405" i="11"/>
  <c r="B406" i="11"/>
  <c r="B407" i="11"/>
  <c r="B408" i="11"/>
  <c r="B409" i="11"/>
  <c r="B410" i="11"/>
  <c r="B411" i="11"/>
  <c r="B412" i="11"/>
  <c r="B413" i="11"/>
  <c r="B414" i="11"/>
  <c r="B415" i="11"/>
  <c r="B416" i="11"/>
  <c r="B417" i="11"/>
  <c r="B418" i="11"/>
  <c r="B419" i="11"/>
  <c r="B420" i="11"/>
  <c r="B421" i="11"/>
  <c r="B422" i="11"/>
  <c r="B423" i="11"/>
  <c r="B424" i="11"/>
  <c r="B425" i="11"/>
  <c r="B426" i="11"/>
  <c r="B427" i="11"/>
  <c r="B428" i="11"/>
  <c r="B429" i="11"/>
  <c r="B430" i="11"/>
  <c r="B431" i="11"/>
  <c r="B432" i="11"/>
  <c r="B433" i="11"/>
  <c r="B434" i="11"/>
  <c r="B435" i="11"/>
  <c r="B436" i="11"/>
  <c r="B437" i="11"/>
  <c r="B438" i="11"/>
  <c r="B439" i="11"/>
  <c r="B440" i="11"/>
  <c r="B441" i="11"/>
  <c r="B442" i="11"/>
  <c r="B443" i="11"/>
  <c r="B444" i="11"/>
  <c r="B445" i="11"/>
  <c r="B446" i="11"/>
  <c r="B447" i="11"/>
  <c r="B448" i="11"/>
  <c r="B449" i="11"/>
  <c r="B450" i="11"/>
  <c r="B451" i="11"/>
  <c r="B452" i="11"/>
  <c r="B453" i="11"/>
  <c r="B454" i="11"/>
  <c r="B455" i="11"/>
  <c r="B456" i="11"/>
  <c r="B457" i="11"/>
  <c r="B458" i="11"/>
  <c r="B459" i="11"/>
  <c r="B460" i="11"/>
  <c r="B461" i="11"/>
  <c r="B462" i="11"/>
  <c r="B463" i="11"/>
  <c r="B464" i="11"/>
  <c r="B465" i="11"/>
  <c r="B466" i="11"/>
  <c r="B467" i="11"/>
  <c r="B468" i="11"/>
  <c r="B469" i="11"/>
  <c r="B470" i="11"/>
  <c r="B471" i="11"/>
  <c r="B472" i="11"/>
  <c r="B473" i="11"/>
  <c r="B474" i="11"/>
  <c r="B475" i="11"/>
  <c r="B476" i="11"/>
  <c r="B477" i="11"/>
  <c r="B478" i="11"/>
  <c r="B479" i="11"/>
  <c r="B480" i="11"/>
  <c r="B481" i="11"/>
  <c r="B482" i="11"/>
  <c r="B483" i="11"/>
  <c r="B484" i="11"/>
  <c r="B485" i="11"/>
  <c r="B486" i="11"/>
  <c r="B487" i="11"/>
  <c r="B488" i="11"/>
  <c r="B489" i="11"/>
  <c r="B490" i="11"/>
  <c r="B491" i="11"/>
  <c r="B492" i="11"/>
  <c r="B493" i="11"/>
  <c r="B494" i="11"/>
  <c r="B495" i="11"/>
  <c r="B496" i="11"/>
  <c r="B497" i="11"/>
  <c r="B498" i="11"/>
  <c r="B499" i="11"/>
  <c r="B500" i="11"/>
  <c r="B501" i="11"/>
  <c r="B502" i="11"/>
  <c r="B503" i="11"/>
  <c r="B504" i="11"/>
  <c r="B505" i="11"/>
  <c r="B506" i="11"/>
  <c r="B507" i="11"/>
  <c r="B508" i="11"/>
  <c r="B509" i="11"/>
  <c r="B510" i="11"/>
  <c r="B511" i="11"/>
  <c r="B512" i="11"/>
  <c r="B513" i="11"/>
  <c r="B514" i="11"/>
  <c r="B515" i="11"/>
  <c r="B516" i="11"/>
  <c r="B517" i="11"/>
  <c r="B518" i="11"/>
  <c r="B519" i="11"/>
  <c r="B520" i="11"/>
  <c r="B521" i="11"/>
  <c r="B522" i="11"/>
  <c r="B523" i="11"/>
  <c r="B524" i="11"/>
  <c r="B525" i="11"/>
  <c r="B526" i="11"/>
  <c r="B527" i="11"/>
  <c r="B528" i="11"/>
  <c r="B529" i="11"/>
  <c r="B530" i="11"/>
  <c r="B531" i="11"/>
  <c r="B532" i="11"/>
  <c r="B533" i="11"/>
  <c r="B534" i="11"/>
  <c r="B535" i="11"/>
  <c r="B536" i="11"/>
  <c r="B537" i="11"/>
  <c r="B538" i="11"/>
  <c r="B539" i="11"/>
  <c r="B540" i="11"/>
  <c r="B541" i="11"/>
  <c r="B542" i="11"/>
  <c r="B543" i="11"/>
  <c r="B544" i="11"/>
  <c r="B545" i="11"/>
  <c r="B546" i="11"/>
  <c r="B547" i="11"/>
  <c r="B548" i="11"/>
  <c r="B549" i="11"/>
  <c r="B550" i="11"/>
  <c r="B551" i="11"/>
  <c r="B552" i="11"/>
  <c r="B553" i="11"/>
  <c r="B554" i="11"/>
  <c r="B555" i="11"/>
  <c r="B556" i="11"/>
  <c r="B557" i="11"/>
  <c r="B558" i="11"/>
  <c r="B559" i="11"/>
  <c r="B560" i="11"/>
  <c r="B561" i="11"/>
  <c r="B562" i="11"/>
  <c r="B563" i="11"/>
  <c r="B564" i="11"/>
  <c r="B565" i="11"/>
  <c r="B566" i="11"/>
  <c r="B567" i="11"/>
  <c r="B568" i="11"/>
  <c r="B569" i="11"/>
  <c r="B570" i="11"/>
  <c r="B571" i="11"/>
  <c r="B572" i="11"/>
  <c r="B573" i="11"/>
  <c r="B574" i="11"/>
  <c r="B575" i="11"/>
  <c r="B576" i="11"/>
  <c r="B577" i="11"/>
  <c r="B578" i="11"/>
  <c r="B579" i="11"/>
  <c r="B580" i="11"/>
  <c r="B581" i="11"/>
  <c r="B582" i="11"/>
  <c r="B583" i="11"/>
  <c r="B584" i="11"/>
  <c r="B585" i="11"/>
  <c r="B586" i="11"/>
  <c r="B587" i="11"/>
  <c r="B588" i="11"/>
  <c r="B589" i="11"/>
  <c r="B590" i="11"/>
  <c r="B591" i="11"/>
  <c r="B592" i="11"/>
  <c r="B593" i="11"/>
  <c r="B594" i="11"/>
  <c r="B595" i="11"/>
  <c r="B596" i="11"/>
  <c r="B597" i="11"/>
  <c r="B598" i="11"/>
  <c r="B599" i="11"/>
  <c r="B600" i="11"/>
  <c r="B601" i="11"/>
  <c r="B602" i="11"/>
  <c r="B603" i="11"/>
  <c r="B604" i="11"/>
  <c r="B605" i="11"/>
  <c r="B606" i="11"/>
  <c r="B607" i="11"/>
  <c r="B608" i="11"/>
  <c r="B609" i="11"/>
  <c r="B610" i="11"/>
  <c r="B611" i="11"/>
  <c r="B612" i="11"/>
  <c r="B613" i="11"/>
  <c r="B614" i="11"/>
  <c r="B615" i="11"/>
  <c r="B616" i="11"/>
  <c r="B617" i="11"/>
  <c r="B618" i="11"/>
  <c r="B619" i="11"/>
  <c r="B620" i="11"/>
  <c r="B621" i="11"/>
  <c r="B622" i="11"/>
  <c r="B623" i="11"/>
  <c r="B624" i="11"/>
  <c r="B625" i="11"/>
  <c r="B626" i="11"/>
  <c r="B627" i="11"/>
  <c r="B628" i="11"/>
  <c r="B629" i="11"/>
  <c r="B630" i="11"/>
  <c r="B631" i="11"/>
  <c r="B632" i="11"/>
  <c r="B633" i="11"/>
  <c r="B634" i="11"/>
  <c r="B635" i="11"/>
  <c r="B636" i="11"/>
  <c r="B637" i="11"/>
  <c r="B638" i="11"/>
  <c r="B639" i="11"/>
  <c r="B640" i="11"/>
  <c r="B641" i="11"/>
  <c r="B642" i="11"/>
  <c r="B643" i="11"/>
  <c r="B644" i="11"/>
  <c r="B645" i="11"/>
  <c r="B646" i="11"/>
  <c r="B647" i="11"/>
  <c r="B648" i="11"/>
  <c r="B649" i="11"/>
  <c r="B650" i="11"/>
  <c r="B651" i="11"/>
  <c r="B652" i="11"/>
  <c r="B653" i="11"/>
  <c r="B654" i="11"/>
  <c r="B655" i="11"/>
  <c r="B656" i="11"/>
  <c r="B657" i="11"/>
  <c r="B658" i="11"/>
  <c r="B659" i="11"/>
  <c r="B660" i="11"/>
  <c r="B661" i="11"/>
  <c r="B662" i="11"/>
  <c r="B663" i="11"/>
  <c r="B664" i="11"/>
  <c r="B665" i="11"/>
  <c r="B666" i="11"/>
  <c r="B667" i="11"/>
  <c r="B668" i="11"/>
  <c r="B669" i="11"/>
  <c r="B670" i="11"/>
  <c r="B671" i="11"/>
  <c r="B672" i="11"/>
  <c r="B673" i="11"/>
  <c r="B674" i="11"/>
  <c r="B675" i="11"/>
  <c r="B676" i="11"/>
  <c r="B677" i="11"/>
  <c r="B678" i="11"/>
  <c r="B679" i="11"/>
  <c r="B680" i="11"/>
  <c r="B681" i="11"/>
  <c r="B682" i="11"/>
  <c r="B683" i="11"/>
  <c r="B684" i="11"/>
  <c r="B685" i="11"/>
  <c r="B686" i="11"/>
  <c r="B687" i="11"/>
  <c r="B688" i="11"/>
  <c r="B689" i="11"/>
  <c r="B690" i="11"/>
  <c r="B691" i="11"/>
  <c r="B692" i="11"/>
  <c r="B693" i="11"/>
  <c r="B694" i="11"/>
  <c r="B695" i="11"/>
  <c r="B696" i="11"/>
  <c r="B697" i="11"/>
  <c r="B698" i="11"/>
  <c r="B699" i="11"/>
  <c r="B700" i="11"/>
  <c r="B701" i="11"/>
  <c r="B702" i="11"/>
  <c r="B703" i="11"/>
  <c r="B704" i="11"/>
  <c r="B705" i="11"/>
  <c r="B706" i="11"/>
  <c r="B707" i="11"/>
  <c r="B708" i="11"/>
  <c r="B710" i="11"/>
  <c r="B711" i="11"/>
  <c r="B712" i="11"/>
  <c r="B713" i="11"/>
  <c r="B714" i="11"/>
  <c r="B715" i="11"/>
  <c r="B716" i="11"/>
  <c r="B717" i="11"/>
  <c r="B718" i="11"/>
  <c r="B719" i="11"/>
  <c r="B720" i="11"/>
  <c r="B721" i="11"/>
  <c r="B722" i="11"/>
  <c r="B723" i="11"/>
  <c r="B724" i="11"/>
  <c r="B725" i="11"/>
  <c r="B726" i="11"/>
  <c r="B727" i="11"/>
  <c r="B728" i="11"/>
  <c r="B729" i="11"/>
  <c r="B730" i="11"/>
  <c r="B731" i="11"/>
  <c r="B732" i="11"/>
  <c r="B733" i="11"/>
  <c r="B734" i="11"/>
  <c r="B735" i="11"/>
  <c r="B736" i="11"/>
  <c r="B737" i="11"/>
  <c r="B738" i="11"/>
  <c r="B739" i="11"/>
  <c r="B740" i="11"/>
  <c r="B741" i="11"/>
  <c r="B742" i="11"/>
  <c r="B743" i="11"/>
  <c r="B744" i="11"/>
  <c r="B745" i="11"/>
  <c r="B746" i="11"/>
  <c r="B747" i="11"/>
  <c r="B748" i="11"/>
  <c r="B749" i="11"/>
  <c r="B750" i="11"/>
  <c r="B751" i="11"/>
  <c r="B752" i="11"/>
  <c r="B753" i="11"/>
  <c r="B754" i="11"/>
  <c r="B755" i="11"/>
  <c r="B756" i="11"/>
  <c r="B757" i="11"/>
  <c r="B758" i="11"/>
  <c r="B759" i="11"/>
  <c r="B760" i="11"/>
  <c r="B761" i="11"/>
  <c r="B762" i="11"/>
  <c r="B763" i="11"/>
  <c r="B764" i="11"/>
  <c r="B765" i="11"/>
  <c r="B766" i="11"/>
  <c r="B767" i="11"/>
  <c r="B768" i="11"/>
  <c r="B769" i="11"/>
  <c r="B770" i="11"/>
  <c r="B771" i="11"/>
  <c r="B772" i="11"/>
  <c r="B773" i="11"/>
  <c r="B774" i="11"/>
  <c r="B775" i="11"/>
  <c r="B776" i="11"/>
  <c r="B777" i="11"/>
  <c r="B778" i="11"/>
  <c r="B779" i="11"/>
  <c r="B780" i="11"/>
  <c r="B781" i="11"/>
  <c r="B782" i="11"/>
  <c r="B783" i="11"/>
  <c r="B784" i="11"/>
  <c r="B785" i="11"/>
  <c r="B786" i="11"/>
  <c r="B787" i="11"/>
  <c r="B788" i="11"/>
  <c r="B789" i="11"/>
  <c r="B790" i="11"/>
  <c r="B791" i="11"/>
  <c r="B792" i="11"/>
  <c r="B793" i="11"/>
  <c r="B794" i="11"/>
  <c r="B795" i="11"/>
  <c r="B796" i="11"/>
  <c r="B797" i="11"/>
  <c r="B798" i="11"/>
  <c r="B799" i="11"/>
  <c r="B800" i="11"/>
  <c r="B801" i="11"/>
  <c r="B802" i="11"/>
  <c r="B803" i="11"/>
  <c r="B804" i="11"/>
  <c r="B805" i="11"/>
  <c r="B806" i="11"/>
  <c r="B807" i="11"/>
  <c r="B808" i="11"/>
  <c r="B809" i="11"/>
  <c r="B810" i="11"/>
  <c r="B811" i="11"/>
  <c r="B812" i="11"/>
  <c r="B813" i="11"/>
  <c r="B814" i="11"/>
  <c r="B815" i="11"/>
  <c r="B816" i="11"/>
  <c r="B817" i="11"/>
  <c r="B818" i="11"/>
  <c r="B819" i="11"/>
  <c r="B820" i="11"/>
  <c r="B821" i="11"/>
  <c r="B822" i="11"/>
  <c r="B823" i="11"/>
  <c r="B824" i="11"/>
  <c r="B825" i="11"/>
  <c r="B826" i="11"/>
  <c r="B827" i="11"/>
  <c r="B828" i="11"/>
  <c r="B829" i="11"/>
  <c r="B830" i="11"/>
  <c r="B831" i="11"/>
  <c r="B832" i="11"/>
  <c r="B833" i="11"/>
  <c r="B834" i="11"/>
  <c r="B835" i="11"/>
  <c r="B836" i="11"/>
  <c r="B837" i="11"/>
  <c r="B838" i="11"/>
  <c r="B839" i="11"/>
  <c r="B840" i="11"/>
  <c r="B841" i="11"/>
  <c r="B842" i="11"/>
  <c r="B843" i="11"/>
  <c r="B844" i="11"/>
  <c r="B845" i="11"/>
  <c r="B846" i="11"/>
  <c r="B847" i="11"/>
  <c r="B848" i="11"/>
  <c r="B849" i="11"/>
  <c r="B850" i="11"/>
  <c r="B851" i="11"/>
  <c r="B852" i="11"/>
  <c r="B853" i="11"/>
  <c r="B854" i="11"/>
  <c r="B855" i="11"/>
  <c r="B856" i="11"/>
  <c r="B857" i="11"/>
  <c r="B858" i="11"/>
  <c r="B859" i="11"/>
  <c r="B860" i="11"/>
  <c r="B861" i="11"/>
  <c r="B862" i="11"/>
  <c r="B863" i="11"/>
  <c r="B864" i="11"/>
  <c r="B865" i="11"/>
  <c r="B866" i="11"/>
  <c r="B867" i="11"/>
  <c r="B868" i="11"/>
  <c r="B869" i="11"/>
  <c r="B870" i="11"/>
  <c r="B871" i="11"/>
  <c r="B872" i="11"/>
  <c r="B873" i="11"/>
  <c r="B874" i="11"/>
  <c r="B875" i="11"/>
  <c r="B876" i="11"/>
  <c r="B877" i="11"/>
  <c r="B878" i="11"/>
  <c r="B879" i="11"/>
  <c r="B880" i="11"/>
  <c r="B881" i="11"/>
  <c r="B882" i="11"/>
  <c r="B883" i="11"/>
  <c r="B884" i="11"/>
  <c r="B885" i="11"/>
  <c r="B886" i="11"/>
  <c r="B887" i="11"/>
  <c r="B888" i="11"/>
  <c r="B889" i="11"/>
  <c r="B890" i="11"/>
  <c r="B891" i="11"/>
  <c r="B892" i="11"/>
  <c r="B893" i="11"/>
  <c r="B894" i="11"/>
  <c r="B895" i="11"/>
  <c r="B896" i="11"/>
  <c r="B897" i="11"/>
  <c r="B898" i="11"/>
  <c r="B899" i="11"/>
  <c r="B900" i="11"/>
  <c r="B901" i="11"/>
  <c r="B902" i="11"/>
  <c r="B903" i="11"/>
  <c r="B904" i="11"/>
  <c r="B905" i="11"/>
  <c r="B906" i="11"/>
  <c r="B907" i="11"/>
  <c r="B908" i="11"/>
  <c r="B909" i="11"/>
  <c r="B910" i="11"/>
  <c r="B911" i="11"/>
  <c r="B912" i="11"/>
  <c r="B913" i="11"/>
  <c r="B914" i="11"/>
  <c r="B915" i="11"/>
  <c r="B916" i="11"/>
  <c r="B917" i="11"/>
  <c r="B918" i="11"/>
  <c r="B919" i="11"/>
  <c r="B920" i="11"/>
  <c r="B921" i="11"/>
  <c r="B922" i="11"/>
  <c r="B923" i="11"/>
  <c r="B924" i="11"/>
  <c r="B925" i="11"/>
  <c r="B926" i="11"/>
  <c r="B927" i="11"/>
  <c r="B928" i="11"/>
  <c r="B929" i="11"/>
  <c r="B930" i="11"/>
  <c r="B931" i="11"/>
  <c r="B932" i="11"/>
  <c r="B933" i="11"/>
  <c r="B934" i="11"/>
  <c r="B935" i="11"/>
  <c r="B936" i="11"/>
  <c r="B937" i="11"/>
  <c r="B938" i="11"/>
  <c r="B939" i="11"/>
  <c r="B940" i="11"/>
  <c r="B941" i="11"/>
  <c r="B942" i="11"/>
  <c r="B943" i="11"/>
  <c r="B944" i="11"/>
  <c r="B945" i="11"/>
  <c r="B946" i="11"/>
  <c r="B947" i="11"/>
  <c r="B948" i="11"/>
  <c r="B949" i="11"/>
  <c r="B950" i="11"/>
  <c r="B951" i="11"/>
  <c r="B952" i="11"/>
  <c r="B953" i="11"/>
  <c r="B954" i="11"/>
  <c r="B955" i="11"/>
  <c r="B956" i="11"/>
  <c r="B957" i="11"/>
  <c r="B958" i="11"/>
  <c r="B959" i="11"/>
  <c r="B960" i="11"/>
  <c r="B961" i="11"/>
  <c r="B962" i="11"/>
  <c r="B963" i="11"/>
  <c r="B964" i="11"/>
  <c r="B965" i="11"/>
  <c r="B966" i="11"/>
  <c r="B967" i="11"/>
  <c r="B969" i="11"/>
  <c r="B970" i="11"/>
  <c r="B971" i="11"/>
  <c r="B972" i="11"/>
  <c r="B973" i="11"/>
  <c r="B974" i="11"/>
  <c r="B975" i="11"/>
  <c r="B976" i="11"/>
  <c r="B977" i="11"/>
  <c r="B978" i="11"/>
  <c r="B979" i="11"/>
  <c r="B980" i="11"/>
  <c r="B981" i="11"/>
  <c r="B982" i="11"/>
  <c r="B983" i="11"/>
  <c r="B984" i="11"/>
  <c r="B985" i="11"/>
  <c r="B986" i="11"/>
  <c r="B987" i="11"/>
  <c r="B988" i="11"/>
  <c r="B989" i="11"/>
  <c r="B990" i="11"/>
  <c r="B991" i="11"/>
  <c r="B992" i="11"/>
  <c r="B993" i="11"/>
  <c r="B994" i="11"/>
  <c r="B995" i="11"/>
  <c r="B996" i="11"/>
  <c r="B997" i="11"/>
  <c r="B998" i="11"/>
  <c r="B999" i="11"/>
  <c r="B1000" i="11"/>
  <c r="B1001" i="11"/>
  <c r="B1002" i="11"/>
  <c r="B1003" i="11"/>
  <c r="B1004" i="11"/>
  <c r="B1005" i="11"/>
  <c r="B1006" i="11"/>
  <c r="B1007" i="11"/>
  <c r="B1008" i="11"/>
  <c r="B1009" i="11"/>
  <c r="B1010" i="11"/>
  <c r="B1011" i="11"/>
  <c r="B1012" i="11"/>
  <c r="B1013" i="11"/>
  <c r="B1014" i="11"/>
  <c r="B1015" i="11"/>
  <c r="B1016" i="11"/>
  <c r="B1017" i="11"/>
  <c r="B1018" i="11"/>
  <c r="B1019" i="11"/>
  <c r="B1020" i="11"/>
  <c r="B1021" i="11"/>
  <c r="B1022" i="11"/>
  <c r="B1023" i="11"/>
  <c r="B1024" i="11"/>
  <c r="B1025" i="11"/>
  <c r="B1026" i="11"/>
  <c r="B1027" i="11"/>
  <c r="B1028" i="11"/>
  <c r="B1029" i="11"/>
  <c r="B1030" i="11"/>
  <c r="B1031" i="11"/>
  <c r="B1032" i="11"/>
  <c r="B1033" i="11"/>
  <c r="B1034" i="11"/>
  <c r="B1035" i="11"/>
  <c r="B1036" i="11"/>
  <c r="B1037" i="11"/>
  <c r="B1038" i="11"/>
  <c r="B1039" i="11"/>
  <c r="B1040" i="11"/>
  <c r="B1041" i="11"/>
  <c r="B1042" i="11"/>
  <c r="B1043" i="11"/>
  <c r="B1044" i="11"/>
  <c r="B1045" i="11"/>
  <c r="B1046" i="11"/>
  <c r="B1047" i="11"/>
  <c r="B1048" i="11"/>
  <c r="B1049" i="11"/>
  <c r="B1050" i="11"/>
  <c r="B1051" i="11"/>
  <c r="B1052" i="11"/>
  <c r="B1053" i="11"/>
  <c r="B1054" i="11"/>
  <c r="B1055" i="11"/>
  <c r="B1056" i="11"/>
  <c r="B1057" i="11"/>
  <c r="B1058" i="11"/>
  <c r="B1059" i="11"/>
  <c r="B1060" i="11"/>
  <c r="B1061" i="11"/>
  <c r="B1062" i="11"/>
  <c r="B1063" i="11"/>
  <c r="B1064" i="11"/>
  <c r="B1065" i="11"/>
  <c r="B1066" i="11"/>
  <c r="B1067" i="11"/>
  <c r="B1068" i="11"/>
  <c r="B1069" i="11"/>
  <c r="B1070" i="11"/>
  <c r="B1071" i="11"/>
  <c r="B1072" i="11"/>
  <c r="B1073" i="11"/>
  <c r="B1074" i="11"/>
  <c r="B1075" i="11"/>
  <c r="B1076" i="11"/>
  <c r="B1077" i="11"/>
  <c r="B1078" i="11"/>
  <c r="B1079" i="11"/>
  <c r="B1080" i="11"/>
  <c r="B1081" i="11"/>
  <c r="B1082" i="11"/>
  <c r="B1083" i="11"/>
  <c r="B1084" i="11"/>
  <c r="B1085" i="11"/>
  <c r="B1086" i="11"/>
  <c r="B1087" i="11"/>
  <c r="B1088" i="11"/>
  <c r="B1089" i="11"/>
  <c r="B1090" i="11"/>
  <c r="B1091" i="11"/>
  <c r="B1092" i="11"/>
  <c r="B1093" i="11"/>
  <c r="B1094" i="11"/>
  <c r="B1095" i="11"/>
  <c r="B1096" i="11"/>
  <c r="B1097" i="11"/>
  <c r="B1098" i="11"/>
  <c r="B1099" i="11"/>
  <c r="B1100" i="11"/>
  <c r="B1101" i="11"/>
  <c r="B1102" i="11"/>
  <c r="B1103" i="11"/>
  <c r="B1104" i="11"/>
  <c r="B1105" i="11"/>
  <c r="B1106" i="11"/>
  <c r="B1107" i="11"/>
  <c r="B1108" i="11"/>
  <c r="B1109" i="11"/>
  <c r="B1110" i="11"/>
  <c r="B1111" i="11"/>
  <c r="B1112" i="11"/>
  <c r="B1113" i="11"/>
  <c r="B1114" i="11"/>
  <c r="B1115" i="11"/>
  <c r="B1116" i="11"/>
  <c r="B1117" i="11"/>
  <c r="B1118" i="11"/>
  <c r="B1119" i="11"/>
  <c r="B1120" i="11"/>
  <c r="B1121" i="11"/>
  <c r="B1122" i="11"/>
  <c r="B1123" i="11"/>
  <c r="B1124" i="11"/>
  <c r="B1125" i="11"/>
  <c r="B1126" i="11"/>
  <c r="B1127" i="11"/>
  <c r="B1128" i="11"/>
  <c r="B1129" i="11"/>
  <c r="B1130" i="11"/>
  <c r="B1131" i="11"/>
  <c r="B1132" i="11"/>
  <c r="B1133" i="11"/>
  <c r="B1134" i="11"/>
  <c r="B1135" i="11"/>
  <c r="B1136" i="11"/>
  <c r="B1137" i="11"/>
  <c r="B1138" i="11"/>
  <c r="B1139" i="11"/>
  <c r="B1140" i="11"/>
  <c r="B1141" i="11"/>
  <c r="B1142" i="11"/>
  <c r="B1143" i="11"/>
  <c r="B1144" i="11"/>
  <c r="B1145" i="11"/>
  <c r="B1146" i="11"/>
  <c r="B1147" i="11"/>
  <c r="B1148" i="11"/>
  <c r="B1149" i="11"/>
  <c r="B1150" i="11"/>
  <c r="B1151" i="11"/>
  <c r="B1152" i="11"/>
  <c r="B1153" i="11"/>
  <c r="B1154" i="11"/>
  <c r="B1155" i="11"/>
  <c r="B1156" i="11"/>
  <c r="B1157" i="11"/>
  <c r="B1158" i="11"/>
  <c r="B1159" i="11"/>
  <c r="B1160" i="11"/>
  <c r="B1161" i="11"/>
  <c r="B1162" i="11"/>
  <c r="B1163" i="11"/>
  <c r="B1164" i="11"/>
  <c r="B1165" i="11"/>
  <c r="B1166" i="11"/>
  <c r="B1167" i="11"/>
  <c r="B1168" i="11"/>
  <c r="B1169" i="11"/>
  <c r="B1170" i="11"/>
  <c r="B1171" i="11"/>
  <c r="B1172" i="11"/>
  <c r="B1173" i="11"/>
  <c r="B1174" i="11"/>
  <c r="B1175" i="11"/>
  <c r="B1176" i="11"/>
  <c r="B1177" i="11"/>
  <c r="B1178" i="11"/>
  <c r="B1179" i="11"/>
  <c r="B1180" i="11"/>
  <c r="B1181" i="11"/>
  <c r="B1182" i="11"/>
  <c r="B1183" i="11"/>
  <c r="B1184" i="11"/>
  <c r="B1185" i="11"/>
  <c r="B1186" i="11"/>
  <c r="B1187" i="11"/>
  <c r="B1188" i="11"/>
  <c r="B1189" i="11"/>
  <c r="B1190" i="11"/>
  <c r="B1191" i="11"/>
  <c r="B1192" i="11"/>
  <c r="B1193" i="11"/>
  <c r="B1194" i="11"/>
  <c r="B1195" i="11"/>
  <c r="B1196" i="11"/>
  <c r="B1197" i="11"/>
  <c r="B1199" i="11"/>
  <c r="B1200" i="11"/>
  <c r="B1201" i="11"/>
  <c r="B1202" i="11"/>
  <c r="B1203" i="11"/>
  <c r="B1204" i="11"/>
  <c r="B1205" i="11"/>
  <c r="B1206" i="11"/>
  <c r="B1207" i="11"/>
  <c r="B1208" i="11"/>
  <c r="B1209" i="11"/>
  <c r="B1210" i="11"/>
  <c r="B1211" i="11"/>
  <c r="B1212" i="11"/>
  <c r="B1213" i="11"/>
  <c r="B1214" i="11"/>
  <c r="B1215" i="11"/>
  <c r="B1216" i="11"/>
  <c r="B1217" i="11"/>
  <c r="B1218" i="11"/>
  <c r="B1219" i="11"/>
  <c r="B1220" i="11"/>
  <c r="B1221" i="11"/>
  <c r="B1222" i="11"/>
  <c r="B1223" i="11"/>
  <c r="B1224" i="11"/>
  <c r="B1225" i="11"/>
  <c r="B1226" i="11"/>
  <c r="B1227" i="11"/>
  <c r="B1228" i="11"/>
  <c r="B1229" i="11"/>
  <c r="B1230" i="11"/>
  <c r="B1231" i="11"/>
  <c r="B1232" i="11"/>
  <c r="B1233" i="11"/>
  <c r="B31" i="11"/>
  <c r="B32" i="11"/>
  <c r="G524" i="12"/>
  <c r="G223" i="12"/>
  <c r="I68" i="12" l="1"/>
  <c r="I69" i="12"/>
  <c r="I70" i="12"/>
  <c r="I71" i="12"/>
  <c r="I72" i="12"/>
  <c r="I77" i="12"/>
  <c r="I25" i="12"/>
  <c r="I27" i="12"/>
  <c r="I28" i="12"/>
  <c r="I29" i="12"/>
  <c r="I30" i="12"/>
  <c r="I31" i="12"/>
  <c r="I32" i="12"/>
  <c r="I33" i="12"/>
  <c r="I34" i="12"/>
  <c r="I35" i="12"/>
  <c r="I36" i="12"/>
  <c r="I37" i="12"/>
  <c r="I38" i="12"/>
  <c r="I39" i="12"/>
  <c r="I40" i="12"/>
  <c r="I41" i="12"/>
  <c r="I42" i="12"/>
  <c r="I43" i="12"/>
  <c r="I44" i="12"/>
  <c r="I45" i="12"/>
  <c r="I46" i="12"/>
  <c r="I47" i="12"/>
  <c r="I48" i="12"/>
  <c r="I49" i="12"/>
  <c r="I50" i="12"/>
  <c r="I51" i="12"/>
  <c r="I52" i="12"/>
  <c r="I53" i="12"/>
  <c r="I54" i="12"/>
  <c r="I55" i="12"/>
  <c r="I56" i="12"/>
  <c r="I57" i="12"/>
  <c r="I58" i="12"/>
  <c r="I59" i="12"/>
  <c r="I60" i="12"/>
  <c r="I61" i="12"/>
  <c r="I62" i="12"/>
  <c r="I63" i="12"/>
  <c r="I64" i="12"/>
  <c r="I65" i="12"/>
  <c r="I66" i="12"/>
  <c r="I67" i="12"/>
  <c r="I73" i="12"/>
  <c r="I74" i="12"/>
  <c r="I75" i="12"/>
  <c r="I76" i="12"/>
  <c r="I78" i="12"/>
  <c r="D222" i="8" l="1"/>
  <c r="F188" i="8" l="1"/>
  <c r="F184" i="8"/>
  <c r="F183" i="8"/>
  <c r="B141" i="8" l="1"/>
  <c r="B139" i="8"/>
  <c r="B137" i="8"/>
  <c r="B135" i="8"/>
  <c r="B133" i="8"/>
  <c r="B131" i="8"/>
  <c r="B127" i="8"/>
  <c r="F35" i="8" l="1"/>
  <c r="F34" i="8"/>
  <c r="F31" i="8"/>
  <c r="B109" i="8" l="1"/>
  <c r="B111" i="8"/>
  <c r="B113" i="8"/>
  <c r="B115" i="8"/>
  <c r="B117" i="8"/>
  <c r="B103" i="8"/>
  <c r="F21" i="8" l="1"/>
  <c r="F20" i="8"/>
  <c r="E15" i="9" l="1"/>
  <c r="E16" i="9"/>
  <c r="E17" i="9"/>
  <c r="J1237" i="11" l="1"/>
  <c r="J49" i="4"/>
  <c r="I26" i="12"/>
  <c r="H1237" i="11" l="1"/>
  <c r="J47" i="4"/>
  <c r="I49" i="4"/>
  <c r="B160" i="8" l="1"/>
  <c r="B156" i="8"/>
  <c r="B158" i="8"/>
  <c r="D180" i="8" l="1"/>
  <c r="J1235" i="11" l="1"/>
  <c r="E15" i="12" l="1"/>
  <c r="D146" i="8" l="1"/>
  <c r="E54" i="9" l="1"/>
  <c r="E55" i="9"/>
  <c r="E53" i="9"/>
  <c r="E56" i="9"/>
  <c r="B99" i="8"/>
  <c r="B125" i="8" l="1"/>
  <c r="B123" i="8"/>
  <c r="F186" i="8" l="1"/>
  <c r="B18" i="11"/>
  <c r="E16" i="12"/>
  <c r="E18" i="12"/>
  <c r="E17" i="12"/>
  <c r="B15" i="11"/>
  <c r="B16" i="11"/>
  <c r="B17" i="11"/>
  <c r="B19" i="11"/>
  <c r="B20" i="11"/>
  <c r="B21" i="11"/>
  <c r="B22" i="11"/>
  <c r="B23" i="11"/>
  <c r="B24" i="11"/>
  <c r="B25" i="11"/>
  <c r="B26" i="11"/>
  <c r="B27" i="11"/>
  <c r="B28" i="11"/>
  <c r="B29" i="11"/>
  <c r="B30" i="11"/>
  <c r="N4" i="4"/>
  <c r="B107" i="8"/>
  <c r="B101" i="8"/>
  <c r="B176" i="8"/>
  <c r="J62" i="4"/>
  <c r="B35" i="4"/>
  <c r="C35" i="4"/>
  <c r="D35" i="4"/>
  <c r="E35" i="4"/>
  <c r="B44" i="4"/>
  <c r="C44" i="4"/>
  <c r="D44" i="4"/>
  <c r="E44" i="4"/>
  <c r="E45" i="4"/>
  <c r="D45" i="4"/>
  <c r="C45" i="4"/>
  <c r="B45" i="4"/>
  <c r="E43" i="4"/>
  <c r="D43" i="4"/>
  <c r="C43" i="4"/>
  <c r="B43" i="4"/>
  <c r="E42" i="4"/>
  <c r="D42" i="4"/>
  <c r="C42" i="4"/>
  <c r="B42" i="4"/>
  <c r="E41" i="4"/>
  <c r="D41" i="4"/>
  <c r="C41" i="4"/>
  <c r="B41" i="4"/>
  <c r="E33" i="4"/>
  <c r="F192" i="8"/>
  <c r="D23" i="4"/>
  <c r="E24" i="4"/>
  <c r="D24" i="4"/>
  <c r="C24" i="4"/>
  <c r="B24" i="4"/>
  <c r="E23" i="4"/>
  <c r="C23" i="4"/>
  <c r="B23" i="4"/>
  <c r="E22" i="4"/>
  <c r="D22" i="4"/>
  <c r="C22" i="4"/>
  <c r="B22" i="4"/>
  <c r="C25" i="4"/>
  <c r="C26" i="4"/>
  <c r="C27" i="4"/>
  <c r="C28" i="4"/>
  <c r="C29" i="4"/>
  <c r="C30" i="4"/>
  <c r="C31" i="4"/>
  <c r="C32" i="4"/>
  <c r="C33" i="4"/>
  <c r="C34" i="4"/>
  <c r="C36" i="4"/>
  <c r="C37" i="4"/>
  <c r="C38" i="4"/>
  <c r="C39" i="4"/>
  <c r="C40" i="4"/>
  <c r="D25" i="4"/>
  <c r="D26" i="4"/>
  <c r="D27" i="4"/>
  <c r="D28" i="4"/>
  <c r="D29" i="4"/>
  <c r="D30" i="4"/>
  <c r="D31" i="4"/>
  <c r="D32" i="4"/>
  <c r="D33" i="4"/>
  <c r="D34" i="4"/>
  <c r="D36" i="4"/>
  <c r="D37" i="4"/>
  <c r="D38" i="4"/>
  <c r="D39" i="4"/>
  <c r="D40" i="4"/>
  <c r="E25" i="4"/>
  <c r="E26" i="4"/>
  <c r="E27" i="4"/>
  <c r="E28" i="4"/>
  <c r="E29" i="4"/>
  <c r="E30" i="4"/>
  <c r="E31" i="4"/>
  <c r="E32" i="4"/>
  <c r="E34" i="4"/>
  <c r="E36" i="4"/>
  <c r="E37" i="4"/>
  <c r="E38" i="4"/>
  <c r="E39" i="4"/>
  <c r="E40" i="4"/>
  <c r="B25" i="4"/>
  <c r="B26" i="4"/>
  <c r="B27" i="4"/>
  <c r="B28" i="4"/>
  <c r="B29" i="4"/>
  <c r="B30" i="4"/>
  <c r="B31" i="4"/>
  <c r="B32" i="4"/>
  <c r="B33" i="4"/>
  <c r="B34" i="4"/>
  <c r="B36" i="4"/>
  <c r="B37" i="4"/>
  <c r="B38" i="4"/>
  <c r="B39" i="4"/>
  <c r="B40" i="4"/>
  <c r="E52" i="9"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Government_revenues_table" description="Connection to the 'Government_revenues_table' query in the workbook." type="5" refreshedVersion="0" background="1">
    <dbPr connection="Provider=Microsoft.Mashup.OleDb.1;Data Source=$Workbook$;Location=Government_revenues_table;Extended Properties=&quot;&quot;" command="SELECT * FROM [Government_revenues_table]"/>
  </connection>
  <connection id="2" xr16:uid="{00000000-0015-0000-FFFF-FFFF01000000}" keepAlive="1" name="Query - Government_revenues_table (2)" description="Connection to the 'Government_revenues_table (2)' query in the workbook." type="5" refreshedVersion="0" background="1">
    <dbPr connection="Provider=Microsoft.Mashup.OleDb.1;Data Source=$Workbook$;Location=Government_revenues_table (2);Extended Properties=&quot;&quot;" command="SELECT * FROM [Government_revenues_table (2)]"/>
  </connection>
</connections>
</file>

<file path=xl/sharedStrings.xml><?xml version="1.0" encoding="utf-8"?>
<sst xmlns="http://schemas.openxmlformats.org/spreadsheetml/2006/main" count="16236" uniqueCount="2825">
  <si>
    <t>Summary data template for EITI disclosures</t>
  </si>
  <si>
    <t>Summary data template</t>
  </si>
  <si>
    <t>Comments / Notes</t>
  </si>
  <si>
    <t>Requirement</t>
  </si>
  <si>
    <t>Inclusion</t>
  </si>
  <si>
    <t>“Make the EITI Report available in an open data format (xlsx or csv) online and publicise its availability.” 
- EITI Requirement 7.1.c</t>
  </si>
  <si>
    <t>Afghanistan</t>
  </si>
  <si>
    <t>AF</t>
  </si>
  <si>
    <t>AFG</t>
  </si>
  <si>
    <t>Aland Islands</t>
  </si>
  <si>
    <t>AX</t>
  </si>
  <si>
    <t>ALA</t>
  </si>
  <si>
    <t>Albania</t>
  </si>
  <si>
    <t>AL</t>
  </si>
  <si>
    <t>ALB</t>
  </si>
  <si>
    <t>Algeria</t>
  </si>
  <si>
    <t>DZ</t>
  </si>
  <si>
    <t>DZA</t>
  </si>
  <si>
    <t>American Samoa</t>
  </si>
  <si>
    <t>AS</t>
  </si>
  <si>
    <t>ASM</t>
  </si>
  <si>
    <t>Andorra</t>
  </si>
  <si>
    <t>AD</t>
  </si>
  <si>
    <t>AND</t>
  </si>
  <si>
    <t>Angola</t>
  </si>
  <si>
    <t>AO</t>
  </si>
  <si>
    <t>AGO</t>
  </si>
  <si>
    <t>Anguilla</t>
  </si>
  <si>
    <t>AI</t>
  </si>
  <si>
    <t>AIA</t>
  </si>
  <si>
    <t>Antigua and Barbuda</t>
  </si>
  <si>
    <t>AG</t>
  </si>
  <si>
    <t>ATG</t>
  </si>
  <si>
    <t>Argentina</t>
  </si>
  <si>
    <t>AR</t>
  </si>
  <si>
    <t>ARG</t>
  </si>
  <si>
    <t>Armenia</t>
  </si>
  <si>
    <t>AM</t>
  </si>
  <si>
    <t>ARM</t>
  </si>
  <si>
    <t>Aruba</t>
  </si>
  <si>
    <t>AW</t>
  </si>
  <si>
    <t>ABW</t>
  </si>
  <si>
    <t>Australia</t>
  </si>
  <si>
    <t>AU</t>
  </si>
  <si>
    <t>AUS</t>
  </si>
  <si>
    <t>Austria</t>
  </si>
  <si>
    <t>AT</t>
  </si>
  <si>
    <t>AUT</t>
  </si>
  <si>
    <t>Azerbaijan</t>
  </si>
  <si>
    <t>AZ</t>
  </si>
  <si>
    <t>AZE</t>
  </si>
  <si>
    <t>Bahamas</t>
  </si>
  <si>
    <t>BS</t>
  </si>
  <si>
    <t>BHS</t>
  </si>
  <si>
    <t>Bahrain</t>
  </si>
  <si>
    <t>BH</t>
  </si>
  <si>
    <t>BHR</t>
  </si>
  <si>
    <t>Bangladesh</t>
  </si>
  <si>
    <t>BD</t>
  </si>
  <si>
    <t>BGD</t>
  </si>
  <si>
    <t>Barbados</t>
  </si>
  <si>
    <t>BB</t>
  </si>
  <si>
    <t>BRB</t>
  </si>
  <si>
    <t>Belarus</t>
  </si>
  <si>
    <t>BY</t>
  </si>
  <si>
    <t>BLR</t>
  </si>
  <si>
    <t>Belgium</t>
  </si>
  <si>
    <t>BE</t>
  </si>
  <si>
    <t>BEL</t>
  </si>
  <si>
    <t>Belize</t>
  </si>
  <si>
    <t>BZ</t>
  </si>
  <si>
    <t>BLZ</t>
  </si>
  <si>
    <t>Benin</t>
  </si>
  <si>
    <t>BJ</t>
  </si>
  <si>
    <t>BEN</t>
  </si>
  <si>
    <t>Bermuda</t>
  </si>
  <si>
    <t>BM</t>
  </si>
  <si>
    <t>BMU</t>
  </si>
  <si>
    <t>Bhutan</t>
  </si>
  <si>
    <t>BT</t>
  </si>
  <si>
    <t>BTN</t>
  </si>
  <si>
    <t>Bolivia</t>
  </si>
  <si>
    <t>BO</t>
  </si>
  <si>
    <t>BOL</t>
  </si>
  <si>
    <t>Bosnia and Herzegovina</t>
  </si>
  <si>
    <t>BA</t>
  </si>
  <si>
    <t>BIH</t>
  </si>
  <si>
    <t>Botswana</t>
  </si>
  <si>
    <t>BW</t>
  </si>
  <si>
    <t>BWA</t>
  </si>
  <si>
    <t>Brazil</t>
  </si>
  <si>
    <t>BR</t>
  </si>
  <si>
    <t>BRA</t>
  </si>
  <si>
    <t>British Virgin Islands</t>
  </si>
  <si>
    <t>VG</t>
  </si>
  <si>
    <t>VGB</t>
  </si>
  <si>
    <t>British Indian Ocean Territory</t>
  </si>
  <si>
    <t>IO</t>
  </si>
  <si>
    <t>IOT</t>
  </si>
  <si>
    <t>Brunei Darussalam</t>
  </si>
  <si>
    <t>BN</t>
  </si>
  <si>
    <t>BRN</t>
  </si>
  <si>
    <t>Bulgaria</t>
  </si>
  <si>
    <t>BG</t>
  </si>
  <si>
    <t>BGR</t>
  </si>
  <si>
    <t>Burkina Faso</t>
  </si>
  <si>
    <t>BF</t>
  </si>
  <si>
    <t>BFA</t>
  </si>
  <si>
    <t>Burundi</t>
  </si>
  <si>
    <t>BI</t>
  </si>
  <si>
    <t>BDI</t>
  </si>
  <si>
    <t>Cambodia</t>
  </si>
  <si>
    <t>KH</t>
  </si>
  <si>
    <t>KHM</t>
  </si>
  <si>
    <t>Cameroon</t>
  </si>
  <si>
    <t>CM</t>
  </si>
  <si>
    <t>CMR</t>
  </si>
  <si>
    <t>Canada</t>
  </si>
  <si>
    <t>CA</t>
  </si>
  <si>
    <t>CAN</t>
  </si>
  <si>
    <t>Cape Verde</t>
  </si>
  <si>
    <t>CV</t>
  </si>
  <si>
    <t>CPV</t>
  </si>
  <si>
    <t>Cayman Islands</t>
  </si>
  <si>
    <t>KY</t>
  </si>
  <si>
    <t>CYM</t>
  </si>
  <si>
    <t>Central African Republic</t>
  </si>
  <si>
    <t>CF</t>
  </si>
  <si>
    <t>CAF</t>
  </si>
  <si>
    <t>Chad</t>
  </si>
  <si>
    <t>TD</t>
  </si>
  <si>
    <t>TCD</t>
  </si>
  <si>
    <t>Chile</t>
  </si>
  <si>
    <t>CL</t>
  </si>
  <si>
    <t>CHL</t>
  </si>
  <si>
    <t>China</t>
  </si>
  <si>
    <t>CN</t>
  </si>
  <si>
    <t>CHN</t>
  </si>
  <si>
    <t>HK</t>
  </si>
  <si>
    <t>HKG</t>
  </si>
  <si>
    <t>MO</t>
  </si>
  <si>
    <t>MAC</t>
  </si>
  <si>
    <t>Christmas Island</t>
  </si>
  <si>
    <t>CX</t>
  </si>
  <si>
    <t>CXR</t>
  </si>
  <si>
    <t>Cocos (Keeling) Islands</t>
  </si>
  <si>
    <t>CC</t>
  </si>
  <si>
    <t>CCK</t>
  </si>
  <si>
    <t>Colombia</t>
  </si>
  <si>
    <t>CO</t>
  </si>
  <si>
    <t>COL</t>
  </si>
  <si>
    <t>Comoros</t>
  </si>
  <si>
    <t>KM</t>
  </si>
  <si>
    <t>COM</t>
  </si>
  <si>
    <t>CG</t>
  </si>
  <si>
    <t>COG</t>
  </si>
  <si>
    <t>CD</t>
  </si>
  <si>
    <t>COD</t>
  </si>
  <si>
    <t>Costa Rica</t>
  </si>
  <si>
    <t>CR</t>
  </si>
  <si>
    <t>CRI</t>
  </si>
  <si>
    <t>CI</t>
  </si>
  <si>
    <t>CIV</t>
  </si>
  <si>
    <t>Croatia</t>
  </si>
  <si>
    <t>HR</t>
  </si>
  <si>
    <t>HRV</t>
  </si>
  <si>
    <t>Cuba</t>
  </si>
  <si>
    <t>CU</t>
  </si>
  <si>
    <t>CUB</t>
  </si>
  <si>
    <t>Cyprus</t>
  </si>
  <si>
    <t>CY</t>
  </si>
  <si>
    <t>CYP</t>
  </si>
  <si>
    <t>Czech Republic</t>
  </si>
  <si>
    <t>CZ</t>
  </si>
  <si>
    <t>CZE</t>
  </si>
  <si>
    <t>Denmark</t>
  </si>
  <si>
    <t>DK</t>
  </si>
  <si>
    <t>DNK</t>
  </si>
  <si>
    <t>Djibouti</t>
  </si>
  <si>
    <t>DJ</t>
  </si>
  <si>
    <t>DJI</t>
  </si>
  <si>
    <t>Dominica</t>
  </si>
  <si>
    <t>DM</t>
  </si>
  <si>
    <t>DMA</t>
  </si>
  <si>
    <t>Dominican Republic</t>
  </si>
  <si>
    <t>DO</t>
  </si>
  <si>
    <t>DOM</t>
  </si>
  <si>
    <t>Ecuador</t>
  </si>
  <si>
    <t>EC</t>
  </si>
  <si>
    <t>ECU</t>
  </si>
  <si>
    <t>Egypt</t>
  </si>
  <si>
    <t>EG</t>
  </si>
  <si>
    <t>EGY</t>
  </si>
  <si>
    <t>El Salvador</t>
  </si>
  <si>
    <t>SV</t>
  </si>
  <si>
    <t>SLV</t>
  </si>
  <si>
    <t>Equatorial Guinea</t>
  </si>
  <si>
    <t>GQ</t>
  </si>
  <si>
    <t>GNQ</t>
  </si>
  <si>
    <t>Eritrea</t>
  </si>
  <si>
    <t>ER</t>
  </si>
  <si>
    <t>ERI</t>
  </si>
  <si>
    <t>Estonia</t>
  </si>
  <si>
    <t>EE</t>
  </si>
  <si>
    <t>EST</t>
  </si>
  <si>
    <t>Ethiopia</t>
  </si>
  <si>
    <t>ET</t>
  </si>
  <si>
    <t>ETH</t>
  </si>
  <si>
    <t>FK</t>
  </si>
  <si>
    <t>FLK</t>
  </si>
  <si>
    <t>Faroe Islands</t>
  </si>
  <si>
    <t>FO</t>
  </si>
  <si>
    <t>FRO</t>
  </si>
  <si>
    <t>Fiji</t>
  </si>
  <si>
    <t>FJ</t>
  </si>
  <si>
    <t>FJI</t>
  </si>
  <si>
    <t>Finland</t>
  </si>
  <si>
    <t>FI</t>
  </si>
  <si>
    <t>FIN</t>
  </si>
  <si>
    <t>France</t>
  </si>
  <si>
    <t>FR</t>
  </si>
  <si>
    <t>FRA</t>
  </si>
  <si>
    <t>French Guiana</t>
  </si>
  <si>
    <t>GF</t>
  </si>
  <si>
    <t>GUF</t>
  </si>
  <si>
    <t>French Polynesia</t>
  </si>
  <si>
    <t>PF</t>
  </si>
  <si>
    <t>PYF</t>
  </si>
  <si>
    <t>French Southern Territories</t>
  </si>
  <si>
    <t>TF</t>
  </si>
  <si>
    <t>ATF</t>
  </si>
  <si>
    <t>Gabon</t>
  </si>
  <si>
    <t>GA</t>
  </si>
  <si>
    <t>GAB</t>
  </si>
  <si>
    <t>Gambia</t>
  </si>
  <si>
    <t>GM</t>
  </si>
  <si>
    <t>GMB</t>
  </si>
  <si>
    <t>Georgia</t>
  </si>
  <si>
    <t>GE</t>
  </si>
  <si>
    <t>GEO</t>
  </si>
  <si>
    <t>Germany</t>
  </si>
  <si>
    <t>DE</t>
  </si>
  <si>
    <t>DEU</t>
  </si>
  <si>
    <t>Ghana</t>
  </si>
  <si>
    <t>GH</t>
  </si>
  <si>
    <t>GHA</t>
  </si>
  <si>
    <t>Gibraltar</t>
  </si>
  <si>
    <t>GI</t>
  </si>
  <si>
    <t>GIB</t>
  </si>
  <si>
    <t>Greece</t>
  </si>
  <si>
    <t>GR</t>
  </si>
  <si>
    <t>GRC</t>
  </si>
  <si>
    <t>Greenland</t>
  </si>
  <si>
    <t>GL</t>
  </si>
  <si>
    <t>GRL</t>
  </si>
  <si>
    <t>Grenada</t>
  </si>
  <si>
    <t>GD</t>
  </si>
  <si>
    <t>GRD</t>
  </si>
  <si>
    <t>Guadeloupe</t>
  </si>
  <si>
    <t>GP</t>
  </si>
  <si>
    <t>GLP</t>
  </si>
  <si>
    <t>Guam</t>
  </si>
  <si>
    <t>GU</t>
  </si>
  <si>
    <t>GUM</t>
  </si>
  <si>
    <t>Guatemala</t>
  </si>
  <si>
    <t>GT</t>
  </si>
  <si>
    <t>GTM</t>
  </si>
  <si>
    <t>Guernsey</t>
  </si>
  <si>
    <t>GG</t>
  </si>
  <si>
    <t>GGY</t>
  </si>
  <si>
    <t>Guinea</t>
  </si>
  <si>
    <t>GN</t>
  </si>
  <si>
    <t>GIN</t>
  </si>
  <si>
    <t>Guinea-Bissau</t>
  </si>
  <si>
    <t>GW</t>
  </si>
  <si>
    <t>GNB</t>
  </si>
  <si>
    <t>Guyana</t>
  </si>
  <si>
    <t>GY</t>
  </si>
  <si>
    <t>GUY</t>
  </si>
  <si>
    <t>Haiti</t>
  </si>
  <si>
    <t>HT</t>
  </si>
  <si>
    <t>HTI</t>
  </si>
  <si>
    <t>Heard and Mcdonald Islands</t>
  </si>
  <si>
    <t>HM</t>
  </si>
  <si>
    <t>HMD</t>
  </si>
  <si>
    <t>VA</t>
  </si>
  <si>
    <t>VAT</t>
  </si>
  <si>
    <t>Honduras</t>
  </si>
  <si>
    <t>HN</t>
  </si>
  <si>
    <t>HND</t>
  </si>
  <si>
    <t>Hungary</t>
  </si>
  <si>
    <t>HU</t>
  </si>
  <si>
    <t>HUN</t>
  </si>
  <si>
    <t>Iceland</t>
  </si>
  <si>
    <t>IS</t>
  </si>
  <si>
    <t>ISL</t>
  </si>
  <si>
    <t>India</t>
  </si>
  <si>
    <t>IN</t>
  </si>
  <si>
    <t>IND</t>
  </si>
  <si>
    <t>Indonesia</t>
  </si>
  <si>
    <t>ID</t>
  </si>
  <si>
    <t>IDN</t>
  </si>
  <si>
    <t>IR</t>
  </si>
  <si>
    <t>IRN</t>
  </si>
  <si>
    <t>Iraq</t>
  </si>
  <si>
    <t>IQ</t>
  </si>
  <si>
    <t>IRQ</t>
  </si>
  <si>
    <t>Ireland</t>
  </si>
  <si>
    <t>IE</t>
  </si>
  <si>
    <t>IRL</t>
  </si>
  <si>
    <t>Isle of Man</t>
  </si>
  <si>
    <t>IM</t>
  </si>
  <si>
    <t>IMN</t>
  </si>
  <si>
    <t>Israel</t>
  </si>
  <si>
    <t>IL</t>
  </si>
  <si>
    <t>ISR</t>
  </si>
  <si>
    <t>Italy</t>
  </si>
  <si>
    <t>IT</t>
  </si>
  <si>
    <t>ITA</t>
  </si>
  <si>
    <t>Jamaica</t>
  </si>
  <si>
    <t>JM</t>
  </si>
  <si>
    <t>JAM</t>
  </si>
  <si>
    <t>Japan</t>
  </si>
  <si>
    <t>JP</t>
  </si>
  <si>
    <t>JPN</t>
  </si>
  <si>
    <t>Jersey</t>
  </si>
  <si>
    <t>JE</t>
  </si>
  <si>
    <t>JEY</t>
  </si>
  <si>
    <t>Jordan</t>
  </si>
  <si>
    <t>JO</t>
  </si>
  <si>
    <t>JOR</t>
  </si>
  <si>
    <t>Kazakhstan</t>
  </si>
  <si>
    <t>KZ</t>
  </si>
  <si>
    <t>KAZ</t>
  </si>
  <si>
    <t>Kenya</t>
  </si>
  <si>
    <t>KE</t>
  </si>
  <si>
    <t>KEN</t>
  </si>
  <si>
    <t>Kiribati</t>
  </si>
  <si>
    <t>KI</t>
  </si>
  <si>
    <t>KIR</t>
  </si>
  <si>
    <t>Korea (North)</t>
  </si>
  <si>
    <t>KP</t>
  </si>
  <si>
    <t>PRK</t>
  </si>
  <si>
    <t>Korea (South)</t>
  </si>
  <si>
    <t>KR</t>
  </si>
  <si>
    <t>KOR</t>
  </si>
  <si>
    <t>Kuwait</t>
  </si>
  <si>
    <t>KW</t>
  </si>
  <si>
    <t>KWT</t>
  </si>
  <si>
    <t>KG</t>
  </si>
  <si>
    <t>KGZ</t>
  </si>
  <si>
    <t>Lao PDR</t>
  </si>
  <si>
    <t>LA</t>
  </si>
  <si>
    <t>LAO</t>
  </si>
  <si>
    <t>Latvia</t>
  </si>
  <si>
    <t>LV</t>
  </si>
  <si>
    <t>LVA</t>
  </si>
  <si>
    <t>Lebanon</t>
  </si>
  <si>
    <t>LB</t>
  </si>
  <si>
    <t>LBN</t>
  </si>
  <si>
    <t>Lesotho</t>
  </si>
  <si>
    <t>LS</t>
  </si>
  <si>
    <t>LSO</t>
  </si>
  <si>
    <t>Liberia</t>
  </si>
  <si>
    <t>LR</t>
  </si>
  <si>
    <t>LBR</t>
  </si>
  <si>
    <t>Libya</t>
  </si>
  <si>
    <t>LY</t>
  </si>
  <si>
    <t>LBY</t>
  </si>
  <si>
    <t>Liechtenstein</t>
  </si>
  <si>
    <t>LI</t>
  </si>
  <si>
    <t>LIE</t>
  </si>
  <si>
    <t>Lithuania</t>
  </si>
  <si>
    <t>LT</t>
  </si>
  <si>
    <t>LTU</t>
  </si>
  <si>
    <t>Luxembourg</t>
  </si>
  <si>
    <t>LU</t>
  </si>
  <si>
    <t>LUX</t>
  </si>
  <si>
    <t>MK</t>
  </si>
  <si>
    <t>MKD</t>
  </si>
  <si>
    <t>Madagascar</t>
  </si>
  <si>
    <t>MG</t>
  </si>
  <si>
    <t>MDG</t>
  </si>
  <si>
    <t>Malawi</t>
  </si>
  <si>
    <t>MW</t>
  </si>
  <si>
    <t>MWI</t>
  </si>
  <si>
    <t>Malaysia</t>
  </si>
  <si>
    <t>MY</t>
  </si>
  <si>
    <t>MYS</t>
  </si>
  <si>
    <t>Maldives</t>
  </si>
  <si>
    <t>MV</t>
  </si>
  <si>
    <t>MDV</t>
  </si>
  <si>
    <t>Mali</t>
  </si>
  <si>
    <t>ML</t>
  </si>
  <si>
    <t>MLI</t>
  </si>
  <si>
    <t>Malta</t>
  </si>
  <si>
    <t>MT</t>
  </si>
  <si>
    <t>MLT</t>
  </si>
  <si>
    <t>Marshall Islands</t>
  </si>
  <si>
    <t>MH</t>
  </si>
  <si>
    <t>MHL</t>
  </si>
  <si>
    <t>Martinique</t>
  </si>
  <si>
    <t>MQ</t>
  </si>
  <si>
    <t>MTQ</t>
  </si>
  <si>
    <t>Mauritania</t>
  </si>
  <si>
    <t>MR</t>
  </si>
  <si>
    <t>MRT</t>
  </si>
  <si>
    <t>Mauritius</t>
  </si>
  <si>
    <t>MU</t>
  </si>
  <si>
    <t>MUS</t>
  </si>
  <si>
    <t>Mayotte</t>
  </si>
  <si>
    <t>YT</t>
  </si>
  <si>
    <t>MYT</t>
  </si>
  <si>
    <t>Mexico</t>
  </si>
  <si>
    <t>MX</t>
  </si>
  <si>
    <t>MEX</t>
  </si>
  <si>
    <t>FM</t>
  </si>
  <si>
    <t>FSM</t>
  </si>
  <si>
    <t>Moldova</t>
  </si>
  <si>
    <t>MD</t>
  </si>
  <si>
    <t>MDA</t>
  </si>
  <si>
    <t>Monaco</t>
  </si>
  <si>
    <t>MC</t>
  </si>
  <si>
    <t>MCO</t>
  </si>
  <si>
    <t>Mongolia</t>
  </si>
  <si>
    <t>MN</t>
  </si>
  <si>
    <t>MNG</t>
  </si>
  <si>
    <t>Montenegro</t>
  </si>
  <si>
    <t>ME</t>
  </si>
  <si>
    <t>MNE</t>
  </si>
  <si>
    <t>Montserrat</t>
  </si>
  <si>
    <t>MS</t>
  </si>
  <si>
    <t>MSR</t>
  </si>
  <si>
    <t>Morocco</t>
  </si>
  <si>
    <t>MA</t>
  </si>
  <si>
    <t>MAR</t>
  </si>
  <si>
    <t>Mozambique</t>
  </si>
  <si>
    <t>MZ</t>
  </si>
  <si>
    <t>MOZ</t>
  </si>
  <si>
    <t>Myanmar</t>
  </si>
  <si>
    <t>MM</t>
  </si>
  <si>
    <t>MMR</t>
  </si>
  <si>
    <t>Namibia</t>
  </si>
  <si>
    <t>NA</t>
  </si>
  <si>
    <t>NAM</t>
  </si>
  <si>
    <t>Nauru</t>
  </si>
  <si>
    <t>NR</t>
  </si>
  <si>
    <t>NRU</t>
  </si>
  <si>
    <t>Nepal</t>
  </si>
  <si>
    <t>NP</t>
  </si>
  <si>
    <t>NPL</t>
  </si>
  <si>
    <t>Netherlands</t>
  </si>
  <si>
    <t>NL</t>
  </si>
  <si>
    <t>NLD</t>
  </si>
  <si>
    <t>Netherlands Antilles</t>
  </si>
  <si>
    <t>AN</t>
  </si>
  <si>
    <t>ANT</t>
  </si>
  <si>
    <t>New Caledonia</t>
  </si>
  <si>
    <t>NC</t>
  </si>
  <si>
    <t>NCL</t>
  </si>
  <si>
    <t>New Zealand</t>
  </si>
  <si>
    <t>NZ</t>
  </si>
  <si>
    <t>NZL</t>
  </si>
  <si>
    <t>Nicaragua</t>
  </si>
  <si>
    <t>NI</t>
  </si>
  <si>
    <t>NIC</t>
  </si>
  <si>
    <t>Niger</t>
  </si>
  <si>
    <t>NE</t>
  </si>
  <si>
    <t>NER</t>
  </si>
  <si>
    <t>Nigeria</t>
  </si>
  <si>
    <t>NG</t>
  </si>
  <si>
    <t>NGA</t>
  </si>
  <si>
    <t>Niue</t>
  </si>
  <si>
    <t>NU</t>
  </si>
  <si>
    <t>NIU</t>
  </si>
  <si>
    <t>Norfolk Island</t>
  </si>
  <si>
    <t>NF</t>
  </si>
  <si>
    <t>NFK</t>
  </si>
  <si>
    <t>Northern Mariana Islands</t>
  </si>
  <si>
    <t>MP</t>
  </si>
  <si>
    <t>MNP</t>
  </si>
  <si>
    <t>Norway</t>
  </si>
  <si>
    <t>NO</t>
  </si>
  <si>
    <t>NOR</t>
  </si>
  <si>
    <t>Oman</t>
  </si>
  <si>
    <t>OM</t>
  </si>
  <si>
    <t>OMN</t>
  </si>
  <si>
    <t>Pakistan</t>
  </si>
  <si>
    <t>PK</t>
  </si>
  <si>
    <t>PAK</t>
  </si>
  <si>
    <t>Palau</t>
  </si>
  <si>
    <t>PW</t>
  </si>
  <si>
    <t>PLW</t>
  </si>
  <si>
    <t>Palestinian Territory</t>
  </si>
  <si>
    <t>PS</t>
  </si>
  <si>
    <t>PSE</t>
  </si>
  <si>
    <t>Panama</t>
  </si>
  <si>
    <t>PA</t>
  </si>
  <si>
    <t>PAN</t>
  </si>
  <si>
    <t>Papua New Guinea</t>
  </si>
  <si>
    <t>PG</t>
  </si>
  <si>
    <t>PNG</t>
  </si>
  <si>
    <t>Paraguay</t>
  </si>
  <si>
    <t>PY</t>
  </si>
  <si>
    <t>PRY</t>
  </si>
  <si>
    <t>Peru</t>
  </si>
  <si>
    <t>PE</t>
  </si>
  <si>
    <t>PER</t>
  </si>
  <si>
    <t>Philippines</t>
  </si>
  <si>
    <t>PH</t>
  </si>
  <si>
    <t>PHL</t>
  </si>
  <si>
    <t>Pitcairn</t>
  </si>
  <si>
    <t>PN</t>
  </si>
  <si>
    <t>PCN</t>
  </si>
  <si>
    <t>Poland</t>
  </si>
  <si>
    <t>PL</t>
  </si>
  <si>
    <t>POL</t>
  </si>
  <si>
    <t>Portugal</t>
  </si>
  <si>
    <t>PT</t>
  </si>
  <si>
    <t>PRT</t>
  </si>
  <si>
    <t>Puerto Rico</t>
  </si>
  <si>
    <t>PR</t>
  </si>
  <si>
    <t>PRI</t>
  </si>
  <si>
    <t>Qatar</t>
  </si>
  <si>
    <t>QA</t>
  </si>
  <si>
    <t>QAT</t>
  </si>
  <si>
    <t>RE</t>
  </si>
  <si>
    <t>REU</t>
  </si>
  <si>
    <t>Romania</t>
  </si>
  <si>
    <t>RO</t>
  </si>
  <si>
    <t>ROU</t>
  </si>
  <si>
    <t>Russian Federation</t>
  </si>
  <si>
    <t>RU</t>
  </si>
  <si>
    <t>RUS</t>
  </si>
  <si>
    <t>Rwanda</t>
  </si>
  <si>
    <t>RW</t>
  </si>
  <si>
    <t>RWA</t>
  </si>
  <si>
    <t>BL</t>
  </si>
  <si>
    <t>BLM</t>
  </si>
  <si>
    <t>Saint Helena</t>
  </si>
  <si>
    <t>SH</t>
  </si>
  <si>
    <t>SHN</t>
  </si>
  <si>
    <t>Saint Kitts and Nevis</t>
  </si>
  <si>
    <t>KN</t>
  </si>
  <si>
    <t>KNA</t>
  </si>
  <si>
    <t>Saint Lucia</t>
  </si>
  <si>
    <t>LC</t>
  </si>
  <si>
    <t>LCA</t>
  </si>
  <si>
    <t>MF</t>
  </si>
  <si>
    <t>MAF</t>
  </si>
  <si>
    <t>Saint Pierre and Miquelon</t>
  </si>
  <si>
    <t>PM</t>
  </si>
  <si>
    <t>SPM</t>
  </si>
  <si>
    <t>Saint Vincent and Grenadines</t>
  </si>
  <si>
    <t>VC</t>
  </si>
  <si>
    <t>VCT</t>
  </si>
  <si>
    <t>Samoa</t>
  </si>
  <si>
    <t>WS</t>
  </si>
  <si>
    <t>WSM</t>
  </si>
  <si>
    <t>San Marino</t>
  </si>
  <si>
    <t>SM</t>
  </si>
  <si>
    <t>SMR</t>
  </si>
  <si>
    <t>Sao Tome and Principe</t>
  </si>
  <si>
    <t>ST</t>
  </si>
  <si>
    <t>STP</t>
  </si>
  <si>
    <t>Saudi Arabia</t>
  </si>
  <si>
    <t>SA</t>
  </si>
  <si>
    <t>SAU</t>
  </si>
  <si>
    <t>Senegal</t>
  </si>
  <si>
    <t>SN</t>
  </si>
  <si>
    <t>SEN</t>
  </si>
  <si>
    <t>Serbia</t>
  </si>
  <si>
    <t>RS</t>
  </si>
  <si>
    <t>SRB</t>
  </si>
  <si>
    <t>Seychelles</t>
  </si>
  <si>
    <t>SC</t>
  </si>
  <si>
    <t>SYC</t>
  </si>
  <si>
    <t>Sierra Leone</t>
  </si>
  <si>
    <t>SL</t>
  </si>
  <si>
    <t>SLE</t>
  </si>
  <si>
    <t>Singapore</t>
  </si>
  <si>
    <t>SG</t>
  </si>
  <si>
    <t>SGP</t>
  </si>
  <si>
    <t>Slovakia</t>
  </si>
  <si>
    <t>SK</t>
  </si>
  <si>
    <t>SVK</t>
  </si>
  <si>
    <t>Slovenia</t>
  </si>
  <si>
    <t>SI</t>
  </si>
  <si>
    <t>SVN</t>
  </si>
  <si>
    <t>Solomon Islands</t>
  </si>
  <si>
    <t>SB</t>
  </si>
  <si>
    <t>SLB</t>
  </si>
  <si>
    <t>Somalia</t>
  </si>
  <si>
    <t>SO</t>
  </si>
  <si>
    <t>SOM</t>
  </si>
  <si>
    <t>South Africa</t>
  </si>
  <si>
    <t>ZA</t>
  </si>
  <si>
    <t>ZAF</t>
  </si>
  <si>
    <t>South Georgia and the South Sandwich Islands</t>
  </si>
  <si>
    <t>GS</t>
  </si>
  <si>
    <t>SGS</t>
  </si>
  <si>
    <t>South Sudan</t>
  </si>
  <si>
    <t>SS</t>
  </si>
  <si>
    <t>SSD</t>
  </si>
  <si>
    <t>Spain</t>
  </si>
  <si>
    <t>ES</t>
  </si>
  <si>
    <t>ESP</t>
  </si>
  <si>
    <t>Sri Lanka</t>
  </si>
  <si>
    <t>LK</t>
  </si>
  <si>
    <t>LKA</t>
  </si>
  <si>
    <t>Sudan</t>
  </si>
  <si>
    <t>SD</t>
  </si>
  <si>
    <t>SDN</t>
  </si>
  <si>
    <t>Suriname</t>
  </si>
  <si>
    <t>SR</t>
  </si>
  <si>
    <t>SUR</t>
  </si>
  <si>
    <t>Svalbard and Jan Mayen Islands</t>
  </si>
  <si>
    <t>SJ</t>
  </si>
  <si>
    <t>SJM</t>
  </si>
  <si>
    <t>SZ</t>
  </si>
  <si>
    <t>SWZ</t>
  </si>
  <si>
    <t>Sweden</t>
  </si>
  <si>
    <t>SE</t>
  </si>
  <si>
    <t>SWE</t>
  </si>
  <si>
    <t>Switzerland</t>
  </si>
  <si>
    <t>CH</t>
  </si>
  <si>
    <t>CHE</t>
  </si>
  <si>
    <t>SY</t>
  </si>
  <si>
    <t>SYR</t>
  </si>
  <si>
    <t>TW</t>
  </si>
  <si>
    <t>TWN</t>
  </si>
  <si>
    <t>Tajikistan</t>
  </si>
  <si>
    <t>TJ</t>
  </si>
  <si>
    <t>TJK</t>
  </si>
  <si>
    <t>TZ</t>
  </si>
  <si>
    <t>TZA</t>
  </si>
  <si>
    <t>Thailand</t>
  </si>
  <si>
    <t>TH</t>
  </si>
  <si>
    <t>THA</t>
  </si>
  <si>
    <t>Timor-Leste</t>
  </si>
  <si>
    <t>TL</t>
  </si>
  <si>
    <t>TLS</t>
  </si>
  <si>
    <t>Togo</t>
  </si>
  <si>
    <t>TG</t>
  </si>
  <si>
    <t>TGO</t>
  </si>
  <si>
    <t>Tokelau</t>
  </si>
  <si>
    <t>TK</t>
  </si>
  <si>
    <t>TKL</t>
  </si>
  <si>
    <t>Tonga</t>
  </si>
  <si>
    <t>TO</t>
  </si>
  <si>
    <t>TON</t>
  </si>
  <si>
    <t>Trinidad and Tobago</t>
  </si>
  <si>
    <t>TT</t>
  </si>
  <si>
    <t>TTO</t>
  </si>
  <si>
    <t>Tunisia</t>
  </si>
  <si>
    <t>TN</t>
  </si>
  <si>
    <t>TUN</t>
  </si>
  <si>
    <t>Turkey</t>
  </si>
  <si>
    <t>TR</t>
  </si>
  <si>
    <t>TUR</t>
  </si>
  <si>
    <t>Turkmenistan</t>
  </si>
  <si>
    <t>TM</t>
  </si>
  <si>
    <t>TKM</t>
  </si>
  <si>
    <t>Turks and Caicos Islands</t>
  </si>
  <si>
    <t>TC</t>
  </si>
  <si>
    <t>TCA</t>
  </si>
  <si>
    <t>Tuvalu</t>
  </si>
  <si>
    <t>TV</t>
  </si>
  <si>
    <t>TUV</t>
  </si>
  <si>
    <t>Uganda</t>
  </si>
  <si>
    <t>UG</t>
  </si>
  <si>
    <t>UGA</t>
  </si>
  <si>
    <t>Ukraine</t>
  </si>
  <si>
    <t>UA</t>
  </si>
  <si>
    <t>UKR</t>
  </si>
  <si>
    <t>United Arab Emirates</t>
  </si>
  <si>
    <t>AE</t>
  </si>
  <si>
    <t>ARE</t>
  </si>
  <si>
    <t>United Kingdom</t>
  </si>
  <si>
    <t>GB</t>
  </si>
  <si>
    <t>GBR</t>
  </si>
  <si>
    <t>United States of America</t>
  </si>
  <si>
    <t>US</t>
  </si>
  <si>
    <t>USA</t>
  </si>
  <si>
    <t>Uruguay</t>
  </si>
  <si>
    <t>UY</t>
  </si>
  <si>
    <t>URY</t>
  </si>
  <si>
    <t>Uzbekistan</t>
  </si>
  <si>
    <t>UZ</t>
  </si>
  <si>
    <t>UZB</t>
  </si>
  <si>
    <t>Vanuatu</t>
  </si>
  <si>
    <t>VU</t>
  </si>
  <si>
    <t>VUT</t>
  </si>
  <si>
    <t>VE</t>
  </si>
  <si>
    <t>VEN</t>
  </si>
  <si>
    <t>Viet Nam</t>
  </si>
  <si>
    <t>VN</t>
  </si>
  <si>
    <t>VNM</t>
  </si>
  <si>
    <t>Virgin Islands, US</t>
  </si>
  <si>
    <t>VI</t>
  </si>
  <si>
    <t>VIR</t>
  </si>
  <si>
    <t>Wallis and Futuna Islands</t>
  </si>
  <si>
    <t>WF</t>
  </si>
  <si>
    <t>WLF</t>
  </si>
  <si>
    <t>Western Sahara</t>
  </si>
  <si>
    <t>EH</t>
  </si>
  <si>
    <t>ESH</t>
  </si>
  <si>
    <t>Yemen</t>
  </si>
  <si>
    <t>YE</t>
  </si>
  <si>
    <t>YEM</t>
  </si>
  <si>
    <t>Zambia</t>
  </si>
  <si>
    <t>ZM</t>
  </si>
  <si>
    <t>ZMB</t>
  </si>
  <si>
    <t>Zimbabwe</t>
  </si>
  <si>
    <t>ZW</t>
  </si>
  <si>
    <t>ZWE</t>
  </si>
  <si>
    <t>Tanzania</t>
  </si>
  <si>
    <t>Taiwan</t>
  </si>
  <si>
    <t>Hong Kong</t>
  </si>
  <si>
    <t>Macao</t>
  </si>
  <si>
    <t>Republic of the Congo</t>
  </si>
  <si>
    <t>Democratic Republic of Congo</t>
  </si>
  <si>
    <t>Reunion</t>
  </si>
  <si>
    <t>Saint-Barthelemy</t>
  </si>
  <si>
    <t>Cote d'Ivoire</t>
  </si>
  <si>
    <t>Falkland Islands</t>
  </si>
  <si>
    <t>Vatican</t>
  </si>
  <si>
    <t>Iran</t>
  </si>
  <si>
    <t>Kyrgyz Republic</t>
  </si>
  <si>
    <t>Macedonia</t>
  </si>
  <si>
    <t>Micronesia</t>
  </si>
  <si>
    <t>Saint-Martin</t>
  </si>
  <si>
    <t>Syria</t>
  </si>
  <si>
    <t>Venezuela</t>
  </si>
  <si>
    <t>Eswatini</t>
  </si>
  <si>
    <t>Country or Area name</t>
  </si>
  <si>
    <t>ISO Alpha-2 Code</t>
  </si>
  <si>
    <t>ISO Alpha-3 Code</t>
  </si>
  <si>
    <t>ISO Numeric Code (UN M49)</t>
  </si>
  <si>
    <t>4</t>
  </si>
  <si>
    <t>248</t>
  </si>
  <si>
    <t>8</t>
  </si>
  <si>
    <t>12</t>
  </si>
  <si>
    <t>16</t>
  </si>
  <si>
    <t>20</t>
  </si>
  <si>
    <t>24</t>
  </si>
  <si>
    <t>660</t>
  </si>
  <si>
    <t>28</t>
  </si>
  <si>
    <t>32</t>
  </si>
  <si>
    <t>51</t>
  </si>
  <si>
    <t>533</t>
  </si>
  <si>
    <t>36</t>
  </si>
  <si>
    <t>40</t>
  </si>
  <si>
    <t>31</t>
  </si>
  <si>
    <t>44</t>
  </si>
  <si>
    <t>48</t>
  </si>
  <si>
    <t>50</t>
  </si>
  <si>
    <t>52</t>
  </si>
  <si>
    <t>112</t>
  </si>
  <si>
    <t>56</t>
  </si>
  <si>
    <t>84</t>
  </si>
  <si>
    <t>204</t>
  </si>
  <si>
    <t>60</t>
  </si>
  <si>
    <t>64</t>
  </si>
  <si>
    <t>68</t>
  </si>
  <si>
    <t>70</t>
  </si>
  <si>
    <t>72</t>
  </si>
  <si>
    <t>76</t>
  </si>
  <si>
    <t>92</t>
  </si>
  <si>
    <t>86</t>
  </si>
  <si>
    <t>96</t>
  </si>
  <si>
    <t>100</t>
  </si>
  <si>
    <t>854</t>
  </si>
  <si>
    <t>108</t>
  </si>
  <si>
    <t>116</t>
  </si>
  <si>
    <t>120</t>
  </si>
  <si>
    <t>124</t>
  </si>
  <si>
    <t>132</t>
  </si>
  <si>
    <t>136</t>
  </si>
  <si>
    <t>140</t>
  </si>
  <si>
    <t>148</t>
  </si>
  <si>
    <t>152</t>
  </si>
  <si>
    <t>156</t>
  </si>
  <si>
    <t>344</t>
  </si>
  <si>
    <t>446</t>
  </si>
  <si>
    <t>162</t>
  </si>
  <si>
    <t>166</t>
  </si>
  <si>
    <t>170</t>
  </si>
  <si>
    <t>174</t>
  </si>
  <si>
    <t>178</t>
  </si>
  <si>
    <t>180</t>
  </si>
  <si>
    <t>188</t>
  </si>
  <si>
    <t>384</t>
  </si>
  <si>
    <t>191</t>
  </si>
  <si>
    <t>192</t>
  </si>
  <si>
    <t>196</t>
  </si>
  <si>
    <t>203</t>
  </si>
  <si>
    <t>208</t>
  </si>
  <si>
    <t>262</t>
  </si>
  <si>
    <t>212</t>
  </si>
  <si>
    <t>214</t>
  </si>
  <si>
    <t>218</t>
  </si>
  <si>
    <t>818</t>
  </si>
  <si>
    <t>222</t>
  </si>
  <si>
    <t>226</t>
  </si>
  <si>
    <t>232</t>
  </si>
  <si>
    <t>233</t>
  </si>
  <si>
    <t>231</t>
  </si>
  <si>
    <t>238</t>
  </si>
  <si>
    <t>234</t>
  </si>
  <si>
    <t>242</t>
  </si>
  <si>
    <t>246</t>
  </si>
  <si>
    <t>250</t>
  </si>
  <si>
    <t>254</t>
  </si>
  <si>
    <t>258</t>
  </si>
  <si>
    <t>260</t>
  </si>
  <si>
    <t>266</t>
  </si>
  <si>
    <t>270</t>
  </si>
  <si>
    <t>268</t>
  </si>
  <si>
    <t>276</t>
  </si>
  <si>
    <t>288</t>
  </si>
  <si>
    <t>292</t>
  </si>
  <si>
    <t>300</t>
  </si>
  <si>
    <t>304</t>
  </si>
  <si>
    <t>308</t>
  </si>
  <si>
    <t>312</t>
  </si>
  <si>
    <t>316</t>
  </si>
  <si>
    <t>320</t>
  </si>
  <si>
    <t>831</t>
  </si>
  <si>
    <t>324</t>
  </si>
  <si>
    <t>624</t>
  </si>
  <si>
    <t>328</t>
  </si>
  <si>
    <t>332</t>
  </si>
  <si>
    <t>334</t>
  </si>
  <si>
    <t>336</t>
  </si>
  <si>
    <t>340</t>
  </si>
  <si>
    <t>348</t>
  </si>
  <si>
    <t>352</t>
  </si>
  <si>
    <t>356</t>
  </si>
  <si>
    <t>360</t>
  </si>
  <si>
    <t>364</t>
  </si>
  <si>
    <t>368</t>
  </si>
  <si>
    <t>372</t>
  </si>
  <si>
    <t>833</t>
  </si>
  <si>
    <t>376</t>
  </si>
  <si>
    <t>380</t>
  </si>
  <si>
    <t>388</t>
  </si>
  <si>
    <t>392</t>
  </si>
  <si>
    <t>832</t>
  </si>
  <si>
    <t>400</t>
  </si>
  <si>
    <t>398</t>
  </si>
  <si>
    <t>404</t>
  </si>
  <si>
    <t>296</t>
  </si>
  <si>
    <t>408</t>
  </si>
  <si>
    <t>410</t>
  </si>
  <si>
    <t>414</t>
  </si>
  <si>
    <t>417</t>
  </si>
  <si>
    <t>418</t>
  </si>
  <si>
    <t>428</t>
  </si>
  <si>
    <t>422</t>
  </si>
  <si>
    <t>426</t>
  </si>
  <si>
    <t>430</t>
  </si>
  <si>
    <t>434</t>
  </si>
  <si>
    <t>438</t>
  </si>
  <si>
    <t>440</t>
  </si>
  <si>
    <t>442</t>
  </si>
  <si>
    <t>807</t>
  </si>
  <si>
    <t>450</t>
  </si>
  <si>
    <t>454</t>
  </si>
  <si>
    <t>458</t>
  </si>
  <si>
    <t>462</t>
  </si>
  <si>
    <t>466</t>
  </si>
  <si>
    <t>470</t>
  </si>
  <si>
    <t>584</t>
  </si>
  <si>
    <t>474</t>
  </si>
  <si>
    <t>478</t>
  </si>
  <si>
    <t>480</t>
  </si>
  <si>
    <t>175</t>
  </si>
  <si>
    <t>484</t>
  </si>
  <si>
    <t>583</t>
  </si>
  <si>
    <t>498</t>
  </si>
  <si>
    <t>492</t>
  </si>
  <si>
    <t>496</t>
  </si>
  <si>
    <t>499</t>
  </si>
  <si>
    <t>500</t>
  </si>
  <si>
    <t>504</t>
  </si>
  <si>
    <t>508</t>
  </si>
  <si>
    <t>104</t>
  </si>
  <si>
    <t>516</t>
  </si>
  <si>
    <t>520</t>
  </si>
  <si>
    <t>524</t>
  </si>
  <si>
    <t>528</t>
  </si>
  <si>
    <t>530</t>
  </si>
  <si>
    <t>540</t>
  </si>
  <si>
    <t>554</t>
  </si>
  <si>
    <t>558</t>
  </si>
  <si>
    <t>562</t>
  </si>
  <si>
    <t>566</t>
  </si>
  <si>
    <t>570</t>
  </si>
  <si>
    <t>574</t>
  </si>
  <si>
    <t>580</t>
  </si>
  <si>
    <t>578</t>
  </si>
  <si>
    <t>512</t>
  </si>
  <si>
    <t>586</t>
  </si>
  <si>
    <t>585</t>
  </si>
  <si>
    <t>275</t>
  </si>
  <si>
    <t>591</t>
  </si>
  <si>
    <t>598</t>
  </si>
  <si>
    <t>600</t>
  </si>
  <si>
    <t>604</t>
  </si>
  <si>
    <t>608</t>
  </si>
  <si>
    <t>612</t>
  </si>
  <si>
    <t>616</t>
  </si>
  <si>
    <t>620</t>
  </si>
  <si>
    <t>630</t>
  </si>
  <si>
    <t>634</t>
  </si>
  <si>
    <t>638</t>
  </si>
  <si>
    <t>642</t>
  </si>
  <si>
    <t>643</t>
  </si>
  <si>
    <t>646</t>
  </si>
  <si>
    <t>652</t>
  </si>
  <si>
    <t>654</t>
  </si>
  <si>
    <t>659</t>
  </si>
  <si>
    <t>662</t>
  </si>
  <si>
    <t>663</t>
  </si>
  <si>
    <t>666</t>
  </si>
  <si>
    <t>670</t>
  </si>
  <si>
    <t>882</t>
  </si>
  <si>
    <t>674</t>
  </si>
  <si>
    <t>678</t>
  </si>
  <si>
    <t>682</t>
  </si>
  <si>
    <t>686</t>
  </si>
  <si>
    <t>688</t>
  </si>
  <si>
    <t>690</t>
  </si>
  <si>
    <t>694</t>
  </si>
  <si>
    <t>702</t>
  </si>
  <si>
    <t>703</t>
  </si>
  <si>
    <t>705</t>
  </si>
  <si>
    <t>90</t>
  </si>
  <si>
    <t>706</t>
  </si>
  <si>
    <t>710</t>
  </si>
  <si>
    <t>239</t>
  </si>
  <si>
    <t>728</t>
  </si>
  <si>
    <t>724</t>
  </si>
  <si>
    <t>144</t>
  </si>
  <si>
    <t>736</t>
  </si>
  <si>
    <t>740</t>
  </si>
  <si>
    <t>744</t>
  </si>
  <si>
    <t>748</t>
  </si>
  <si>
    <t>752</t>
  </si>
  <si>
    <t>756</t>
  </si>
  <si>
    <t>760</t>
  </si>
  <si>
    <t>158</t>
  </si>
  <si>
    <t>762</t>
  </si>
  <si>
    <t>834</t>
  </si>
  <si>
    <t>764</t>
  </si>
  <si>
    <t>626</t>
  </si>
  <si>
    <t>768</t>
  </si>
  <si>
    <t>772</t>
  </si>
  <si>
    <t>776</t>
  </si>
  <si>
    <t>780</t>
  </si>
  <si>
    <t>788</t>
  </si>
  <si>
    <t>792</t>
  </si>
  <si>
    <t>795</t>
  </si>
  <si>
    <t>796</t>
  </si>
  <si>
    <t>798</t>
  </si>
  <si>
    <t>800</t>
  </si>
  <si>
    <t>804</t>
  </si>
  <si>
    <t>784</t>
  </si>
  <si>
    <t>826</t>
  </si>
  <si>
    <t>840</t>
  </si>
  <si>
    <t>858</t>
  </si>
  <si>
    <t>860</t>
  </si>
  <si>
    <t>548</t>
  </si>
  <si>
    <t>862</t>
  </si>
  <si>
    <t>704</t>
  </si>
  <si>
    <t>850</t>
  </si>
  <si>
    <t>876</t>
  </si>
  <si>
    <t>732</t>
  </si>
  <si>
    <t>887</t>
  </si>
  <si>
    <t>894</t>
  </si>
  <si>
    <t>716</t>
  </si>
  <si>
    <t>Table 1 - Country codes</t>
  </si>
  <si>
    <t>Country or area name</t>
  </si>
  <si>
    <t>Start Date</t>
  </si>
  <si>
    <t>End Date</t>
  </si>
  <si>
    <t>Oil</t>
  </si>
  <si>
    <t>Gas</t>
  </si>
  <si>
    <t>Mining</t>
  </si>
  <si>
    <t>Other</t>
  </si>
  <si>
    <t>Name</t>
  </si>
  <si>
    <t>Organisation</t>
  </si>
  <si>
    <t>Email address</t>
  </si>
  <si>
    <t>Country or area</t>
  </si>
  <si>
    <t>Fiscal year covered by this data file</t>
  </si>
  <si>
    <t>Has an EITI Report been prepared by an Independent Administrator?</t>
  </si>
  <si>
    <t>Yes</t>
  </si>
  <si>
    <t>Table 2 - Simple options</t>
  </si>
  <si>
    <t>List</t>
  </si>
  <si>
    <t>No</t>
  </si>
  <si>
    <t>Not applicable</t>
  </si>
  <si>
    <t>Partially</t>
  </si>
  <si>
    <t>Date that the EITI Report was made public</t>
  </si>
  <si>
    <t>Sector coverage</t>
  </si>
  <si>
    <t>What is the name of the company?</t>
  </si>
  <si>
    <t>Enter data in this column</t>
  </si>
  <si>
    <t>Currency</t>
  </si>
  <si>
    <t>AED</t>
  </si>
  <si>
    <t>United Arab Emirates dirham</t>
  </si>
  <si>
    <t>AFN</t>
  </si>
  <si>
    <t>Afghan afghani</t>
  </si>
  <si>
    <t>ALL</t>
  </si>
  <si>
    <t>Albanian lek</t>
  </si>
  <si>
    <t>AMD</t>
  </si>
  <si>
    <t>Armenian dram</t>
  </si>
  <si>
    <t>ANG</t>
  </si>
  <si>
    <t>Netherlands Antillean guilder</t>
  </si>
  <si>
    <t>AOA</t>
  </si>
  <si>
    <t>Angolan kwanza</t>
  </si>
  <si>
    <t>ARS</t>
  </si>
  <si>
    <t>Argentine peso</t>
  </si>
  <si>
    <t>AUD</t>
  </si>
  <si>
    <t>Australian dollar</t>
  </si>
  <si>
    <t>AWG</t>
  </si>
  <si>
    <t>Aruban florin</t>
  </si>
  <si>
    <t>AZN</t>
  </si>
  <si>
    <t>Azerbaijani manat</t>
  </si>
  <si>
    <t>BAM</t>
  </si>
  <si>
    <t>Bosnia and Herzegovina convertible mark</t>
  </si>
  <si>
    <t>BBD</t>
  </si>
  <si>
    <t>BDT</t>
  </si>
  <si>
    <t>Bangladeshi taka</t>
  </si>
  <si>
    <t>BGN</t>
  </si>
  <si>
    <t>BHD</t>
  </si>
  <si>
    <t>Bahraini dinar</t>
  </si>
  <si>
    <t>BIF</t>
  </si>
  <si>
    <t>Burundian franc</t>
  </si>
  <si>
    <t>BMD</t>
  </si>
  <si>
    <t>Bermudian dollar</t>
  </si>
  <si>
    <t>BND</t>
  </si>
  <si>
    <t>Brunei dollar</t>
  </si>
  <si>
    <t>BOB</t>
  </si>
  <si>
    <t>BRL</t>
  </si>
  <si>
    <t>Brazilian real</t>
  </si>
  <si>
    <t>BSD</t>
  </si>
  <si>
    <t>Bahamian dollar</t>
  </si>
  <si>
    <t>Bhutanese ngultrum</t>
  </si>
  <si>
    <t>BWP</t>
  </si>
  <si>
    <t>Botswana pula</t>
  </si>
  <si>
    <t>BZD</t>
  </si>
  <si>
    <t>Belize dollar</t>
  </si>
  <si>
    <t>CAD</t>
  </si>
  <si>
    <t>Canadian dollar</t>
  </si>
  <si>
    <t>CDF</t>
  </si>
  <si>
    <t>Congolese franc</t>
  </si>
  <si>
    <t>CHF</t>
  </si>
  <si>
    <t>Swiss franc</t>
  </si>
  <si>
    <t>CLF</t>
  </si>
  <si>
    <t>COP</t>
  </si>
  <si>
    <t>Colombian peso</t>
  </si>
  <si>
    <t>CRC</t>
  </si>
  <si>
    <t>Costa Rican colon</t>
  </si>
  <si>
    <t>CUC</t>
  </si>
  <si>
    <t>CVE</t>
  </si>
  <si>
    <t>CZK</t>
  </si>
  <si>
    <t>Czech koruna</t>
  </si>
  <si>
    <t>DJF</t>
  </si>
  <si>
    <t>Djiboutian franc</t>
  </si>
  <si>
    <t>DKK</t>
  </si>
  <si>
    <t>Danish krone</t>
  </si>
  <si>
    <t>DOP</t>
  </si>
  <si>
    <t>Dominican peso</t>
  </si>
  <si>
    <t>DZD</t>
  </si>
  <si>
    <t>Algerian dinar</t>
  </si>
  <si>
    <t>EGP</t>
  </si>
  <si>
    <t>Egyptian pound</t>
  </si>
  <si>
    <t>ERN</t>
  </si>
  <si>
    <t>Eritrean nakfa</t>
  </si>
  <si>
    <t>ETB</t>
  </si>
  <si>
    <t>Ethiopian birr</t>
  </si>
  <si>
    <t>EUR</t>
  </si>
  <si>
    <t>Euro</t>
  </si>
  <si>
    <t>FJD</t>
  </si>
  <si>
    <t>FKP</t>
  </si>
  <si>
    <t>Falkland Islands pound</t>
  </si>
  <si>
    <t>GBP</t>
  </si>
  <si>
    <t>Pound sterling</t>
  </si>
  <si>
    <t>GEL</t>
  </si>
  <si>
    <t>Georgian lari</t>
  </si>
  <si>
    <t>GHS</t>
  </si>
  <si>
    <t>Ghanaian cedi</t>
  </si>
  <si>
    <t>GIP</t>
  </si>
  <si>
    <t>Gibraltar pound</t>
  </si>
  <si>
    <t>GMD</t>
  </si>
  <si>
    <t>Gambian dalasi</t>
  </si>
  <si>
    <t>GNF</t>
  </si>
  <si>
    <t>Guinean franc</t>
  </si>
  <si>
    <t>GTQ</t>
  </si>
  <si>
    <t>Guatemalan quetzal</t>
  </si>
  <si>
    <t>GYD</t>
  </si>
  <si>
    <t>HKD</t>
  </si>
  <si>
    <t>HNL</t>
  </si>
  <si>
    <t>HRK</t>
  </si>
  <si>
    <t>HTG</t>
  </si>
  <si>
    <t>HUF</t>
  </si>
  <si>
    <t>IDR</t>
  </si>
  <si>
    <t>ILS</t>
  </si>
  <si>
    <t>INR</t>
  </si>
  <si>
    <t>IQD</t>
  </si>
  <si>
    <t>Iraqi dinar</t>
  </si>
  <si>
    <t>IRR</t>
  </si>
  <si>
    <t>ISK</t>
  </si>
  <si>
    <t>Icelandic króna</t>
  </si>
  <si>
    <t>JMD</t>
  </si>
  <si>
    <t>JOD</t>
  </si>
  <si>
    <t>JPY</t>
  </si>
  <si>
    <t>KES</t>
  </si>
  <si>
    <t>KGS</t>
  </si>
  <si>
    <t>KHR</t>
  </si>
  <si>
    <t>KMF</t>
  </si>
  <si>
    <t>KPW</t>
  </si>
  <si>
    <t>KRW</t>
  </si>
  <si>
    <t>KWD</t>
  </si>
  <si>
    <t>KYD</t>
  </si>
  <si>
    <t>KZT</t>
  </si>
  <si>
    <t>LAK</t>
  </si>
  <si>
    <t>LBP</t>
  </si>
  <si>
    <t>LKR</t>
  </si>
  <si>
    <t>LRD</t>
  </si>
  <si>
    <t>LSL</t>
  </si>
  <si>
    <t>Lesotho loti</t>
  </si>
  <si>
    <t>LYD</t>
  </si>
  <si>
    <t>MAD</t>
  </si>
  <si>
    <t>MDL</t>
  </si>
  <si>
    <t>MGA</t>
  </si>
  <si>
    <t>Macedonian denar</t>
  </si>
  <si>
    <t>MMK</t>
  </si>
  <si>
    <t>MNT</t>
  </si>
  <si>
    <t>MOP</t>
  </si>
  <si>
    <t>MUR</t>
  </si>
  <si>
    <t>MVR</t>
  </si>
  <si>
    <t>MWK</t>
  </si>
  <si>
    <t>Malawian kwacha</t>
  </si>
  <si>
    <t>MXN</t>
  </si>
  <si>
    <t>MYR</t>
  </si>
  <si>
    <t>MZN</t>
  </si>
  <si>
    <t>NAD</t>
  </si>
  <si>
    <t>NGN</t>
  </si>
  <si>
    <t>NIO</t>
  </si>
  <si>
    <t>NOK</t>
  </si>
  <si>
    <t>NPR</t>
  </si>
  <si>
    <t>NZD</t>
  </si>
  <si>
    <t>OMR</t>
  </si>
  <si>
    <t>PAB</t>
  </si>
  <si>
    <t>Panamanian balboa</t>
  </si>
  <si>
    <t>PEN</t>
  </si>
  <si>
    <t>Peruvian Sol</t>
  </si>
  <si>
    <t>PGK</t>
  </si>
  <si>
    <t>PHP</t>
  </si>
  <si>
    <t>PKR</t>
  </si>
  <si>
    <t>PLN</t>
  </si>
  <si>
    <t>PYG</t>
  </si>
  <si>
    <t>Paraguayan guaraní</t>
  </si>
  <si>
    <t>QAR</t>
  </si>
  <si>
    <t>RON</t>
  </si>
  <si>
    <t>RSD</t>
  </si>
  <si>
    <t>RUB</t>
  </si>
  <si>
    <t>RWF</t>
  </si>
  <si>
    <t>SAR</t>
  </si>
  <si>
    <t>SBD</t>
  </si>
  <si>
    <t>SCR</t>
  </si>
  <si>
    <t>SDG</t>
  </si>
  <si>
    <t>SEK</t>
  </si>
  <si>
    <t>SGD</t>
  </si>
  <si>
    <t>SHP</t>
  </si>
  <si>
    <t>SLL</t>
  </si>
  <si>
    <t>Sierra Leonean leone</t>
  </si>
  <si>
    <t>SOS</t>
  </si>
  <si>
    <t>SRD</t>
  </si>
  <si>
    <t>Surinamese dollar</t>
  </si>
  <si>
    <t>SSP</t>
  </si>
  <si>
    <t>SYP</t>
  </si>
  <si>
    <t>SZL</t>
  </si>
  <si>
    <t>THB</t>
  </si>
  <si>
    <t>TJS</t>
  </si>
  <si>
    <t>TMT</t>
  </si>
  <si>
    <t>TND</t>
  </si>
  <si>
    <t>Tunisian dinar</t>
  </si>
  <si>
    <t>TOP</t>
  </si>
  <si>
    <t>TRY</t>
  </si>
  <si>
    <t>Turkish lira</t>
  </si>
  <si>
    <t>TTD</t>
  </si>
  <si>
    <t>TWD</t>
  </si>
  <si>
    <t>New Taiwan dollar</t>
  </si>
  <si>
    <t>TZS</t>
  </si>
  <si>
    <t>Tanzanian shilling</t>
  </si>
  <si>
    <t>UAH</t>
  </si>
  <si>
    <t>UGX</t>
  </si>
  <si>
    <t>Ugandan shilling</t>
  </si>
  <si>
    <t>USD</t>
  </si>
  <si>
    <t>United States dollar</t>
  </si>
  <si>
    <t>UYU</t>
  </si>
  <si>
    <t>UZS</t>
  </si>
  <si>
    <t>VEF</t>
  </si>
  <si>
    <t>VND</t>
  </si>
  <si>
    <t>VUV</t>
  </si>
  <si>
    <t>WST</t>
  </si>
  <si>
    <t>Samoan tala</t>
  </si>
  <si>
    <t>XAF</t>
  </si>
  <si>
    <t>XCD</t>
  </si>
  <si>
    <t>East Caribbean dollar</t>
  </si>
  <si>
    <t>XOF</t>
  </si>
  <si>
    <t>YER</t>
  </si>
  <si>
    <t>ZAR</t>
  </si>
  <si>
    <t>ZMW</t>
  </si>
  <si>
    <t>Barbadian dollar</t>
  </si>
  <si>
    <t>Bulgarian lev (old)</t>
  </si>
  <si>
    <t>Bolivian boliviano</t>
  </si>
  <si>
    <t>-</t>
  </si>
  <si>
    <t>BYR</t>
  </si>
  <si>
    <t>Belarussian ruble</t>
  </si>
  <si>
    <t>Chilean Unidad de Fomento</t>
  </si>
  <si>
    <t>CNH</t>
  </si>
  <si>
    <t>Chinese yuan renminbi (offshore)</t>
  </si>
  <si>
    <t>Cuban peso convertible</t>
  </si>
  <si>
    <t>Cape Verdean escudo</t>
  </si>
  <si>
    <t>Fijian dollar</t>
  </si>
  <si>
    <t>GGP</t>
  </si>
  <si>
    <t>Pound</t>
  </si>
  <si>
    <t>Guyanese Dollar</t>
  </si>
  <si>
    <t>Hong Kong Dollar</t>
  </si>
  <si>
    <t>Honduran Lempira</t>
  </si>
  <si>
    <t>Croatian Kuna</t>
  </si>
  <si>
    <t>Haitian Gourde</t>
  </si>
  <si>
    <t>Hungarian Forint</t>
  </si>
  <si>
    <t>Indonesian Rupiah</t>
  </si>
  <si>
    <t>Israeli New Shekel</t>
  </si>
  <si>
    <t>IMP</t>
  </si>
  <si>
    <t>Isle of Man Pound</t>
  </si>
  <si>
    <t>Indian Rupee</t>
  </si>
  <si>
    <t>Iranian Rial</t>
  </si>
  <si>
    <t>JEP</t>
  </si>
  <si>
    <t>Jersey Pound</t>
  </si>
  <si>
    <t>Jamaican Dollar</t>
  </si>
  <si>
    <t>Jordanian Dinar</t>
  </si>
  <si>
    <t>Japanese Yen</t>
  </si>
  <si>
    <t>Kenyan Shilling</t>
  </si>
  <si>
    <t>Kyrgyzstani Som</t>
  </si>
  <si>
    <t>Cambodian Riel</t>
  </si>
  <si>
    <t>Comorian Franc</t>
  </si>
  <si>
    <t>North Korean Won</t>
  </si>
  <si>
    <t>South Korean Won</t>
  </si>
  <si>
    <t>Kuwaiti Dinar</t>
  </si>
  <si>
    <t>Cayman Islands Dollar</t>
  </si>
  <si>
    <t>Kazakhstani Tenge</t>
  </si>
  <si>
    <t>Lao Kip</t>
  </si>
  <si>
    <t>Lebanese Pound</t>
  </si>
  <si>
    <t>Sri Lankan Rupee</t>
  </si>
  <si>
    <t>Liberian Dollar</t>
  </si>
  <si>
    <t>Libyan Dinar</t>
  </si>
  <si>
    <t>Moroccan Dirham</t>
  </si>
  <si>
    <t>Moldovan Leu</t>
  </si>
  <si>
    <t>Malagasy Ariary</t>
  </si>
  <si>
    <t>Burmese Kyat</t>
  </si>
  <si>
    <t>Mongolian Tugrik</t>
  </si>
  <si>
    <t>MRO</t>
  </si>
  <si>
    <t>Mauritanian Ouguiya</t>
  </si>
  <si>
    <t>Mauritian Rupee</t>
  </si>
  <si>
    <t>Maldivian Rufiyaa</t>
  </si>
  <si>
    <t>Mexican Peso</t>
  </si>
  <si>
    <t>Malaysian Ringgit</t>
  </si>
  <si>
    <t>Mozambique Metical</t>
  </si>
  <si>
    <t>Namibian Dollar</t>
  </si>
  <si>
    <t>Nigerian Naira</t>
  </si>
  <si>
    <t>Nicaraguan córdoba oro</t>
  </si>
  <si>
    <t>Norwegian Krone</t>
  </si>
  <si>
    <t>Nepalese Rupee</t>
  </si>
  <si>
    <t>New Zealand Dollar</t>
  </si>
  <si>
    <t>Omani Rial</t>
  </si>
  <si>
    <t>Papua New Guinean Kina</t>
  </si>
  <si>
    <t>Philippine Peso</t>
  </si>
  <si>
    <t>Pakistani Rupee</t>
  </si>
  <si>
    <t>Polish Zloty</t>
  </si>
  <si>
    <t>Qatari Riyal</t>
  </si>
  <si>
    <t>Romanian Leu</t>
  </si>
  <si>
    <t>Serbian Dinar</t>
  </si>
  <si>
    <t>Russian Ruble</t>
  </si>
  <si>
    <t>Rwandan Franc</t>
  </si>
  <si>
    <t>Saudi Riyal</t>
  </si>
  <si>
    <t>Solomon Islands Dollar</t>
  </si>
  <si>
    <t>Seychellois rupee</t>
  </si>
  <si>
    <t>Sudanese Pound</t>
  </si>
  <si>
    <t>Swedish Krona</t>
  </si>
  <si>
    <t>Singapore Dollar</t>
  </si>
  <si>
    <t>Saint Helena Pound</t>
  </si>
  <si>
    <t>Somali Shilling</t>
  </si>
  <si>
    <t>South Sudanese Pound</t>
  </si>
  <si>
    <t>STD</t>
  </si>
  <si>
    <t>São Tomé and Príncipe Dobra</t>
  </si>
  <si>
    <t>Syrian Pound</t>
  </si>
  <si>
    <t>Swazi Lilangeni</t>
  </si>
  <si>
    <t>Thai Baht</t>
  </si>
  <si>
    <t>Tajikistani Somoni</t>
  </si>
  <si>
    <t>Turkmenistan New Manat</t>
  </si>
  <si>
    <t>Tongan pa'anga</t>
  </si>
  <si>
    <t>Trinidad and Tobago Dollar</t>
  </si>
  <si>
    <t>TVD</t>
  </si>
  <si>
    <t>Tuvaluan dollar</t>
  </si>
  <si>
    <t>Ukrainian Hryvnia</t>
  </si>
  <si>
    <t>Uruguayan Peso</t>
  </si>
  <si>
    <t>Uzbekistani Som</t>
  </si>
  <si>
    <t>Venezuelan Bolívar fuerte</t>
  </si>
  <si>
    <t>Vietnamese Dong</t>
  </si>
  <si>
    <t>Vanuatu Vatu</t>
  </si>
  <si>
    <t>West African CFA franc</t>
  </si>
  <si>
    <t>Yemeni Rial</t>
  </si>
  <si>
    <t>South African Rand</t>
  </si>
  <si>
    <t>Zambian Kwacha</t>
  </si>
  <si>
    <t>Currency code (ISO-4217)</t>
  </si>
  <si>
    <t>Currency code num (ISO-4217)</t>
  </si>
  <si>
    <t>Central African CFA franc</t>
  </si>
  <si>
    <t>Macanese patca</t>
  </si>
  <si>
    <t>Kosovo</t>
  </si>
  <si>
    <t>XK</t>
  </si>
  <si>
    <t>XKX</t>
  </si>
  <si>
    <t>National currency name</t>
  </si>
  <si>
    <t>National currency ISO-4217</t>
  </si>
  <si>
    <t>Description</t>
  </si>
  <si>
    <t>Data source</t>
  </si>
  <si>
    <t>Are there other files of relevance?</t>
  </si>
  <si>
    <t>Date that other file was made public</t>
  </si>
  <si>
    <t>URL</t>
  </si>
  <si>
    <t>URL, EITI Report</t>
  </si>
  <si>
    <t xml:space="preserve">Exchange rate used: 1 USD = </t>
  </si>
  <si>
    <t>… by revenue stream</t>
  </si>
  <si>
    <t>… by company</t>
  </si>
  <si>
    <t>… by project</t>
  </si>
  <si>
    <t>Data coverage / scope</t>
  </si>
  <si>
    <t>Contact details: data submission</t>
  </si>
  <si>
    <t>Source / Comments</t>
  </si>
  <si>
    <t>Table 3 - Reporting options</t>
  </si>
  <si>
    <t>License register for mining sector</t>
  </si>
  <si>
    <t>License register for petroleum sector</t>
  </si>
  <si>
    <t>License register for other sector(s) - add rows if several</t>
  </si>
  <si>
    <t>Government policy on contract disclosure</t>
  </si>
  <si>
    <t>Government policy on beneficial ownership</t>
  </si>
  <si>
    <t>Beneficial ownership registry</t>
  </si>
  <si>
    <t>Does the government report how it participates in the extractive sector?</t>
  </si>
  <si>
    <t>Disclosure of export volumes</t>
  </si>
  <si>
    <t>Disclosure of production volumes</t>
  </si>
  <si>
    <t>Disclosure of production values</t>
  </si>
  <si>
    <t>Disclosure of export values</t>
  </si>
  <si>
    <t>Table 4 - Currency code list</t>
  </si>
  <si>
    <t>Table 5 - Commodities list</t>
  </si>
  <si>
    <t>2501</t>
  </si>
  <si>
    <t>2502</t>
  </si>
  <si>
    <t>2503</t>
  </si>
  <si>
    <t>2504</t>
  </si>
  <si>
    <t>2505</t>
  </si>
  <si>
    <t>2506</t>
  </si>
  <si>
    <t>2507</t>
  </si>
  <si>
    <t>2508</t>
  </si>
  <si>
    <t>2509</t>
  </si>
  <si>
    <t>2510</t>
  </si>
  <si>
    <t>2511</t>
  </si>
  <si>
    <t>2512</t>
  </si>
  <si>
    <t>2513</t>
  </si>
  <si>
    <t>2514</t>
  </si>
  <si>
    <t>2515</t>
  </si>
  <si>
    <t>2516</t>
  </si>
  <si>
    <t>2517</t>
  </si>
  <si>
    <t>2518</t>
  </si>
  <si>
    <t>2519</t>
  </si>
  <si>
    <t>2520</t>
  </si>
  <si>
    <t>2521</t>
  </si>
  <si>
    <t>2522</t>
  </si>
  <si>
    <t>2523</t>
  </si>
  <si>
    <t>2524</t>
  </si>
  <si>
    <t>2525</t>
  </si>
  <si>
    <t>2526</t>
  </si>
  <si>
    <t>2527</t>
  </si>
  <si>
    <t>2528</t>
  </si>
  <si>
    <t>2529</t>
  </si>
  <si>
    <t>2530</t>
  </si>
  <si>
    <t>2601</t>
  </si>
  <si>
    <t>2602</t>
  </si>
  <si>
    <t>2603</t>
  </si>
  <si>
    <t>2604</t>
  </si>
  <si>
    <t>2605</t>
  </si>
  <si>
    <t>2606</t>
  </si>
  <si>
    <t>2607</t>
  </si>
  <si>
    <t>2608</t>
  </si>
  <si>
    <t>2609</t>
  </si>
  <si>
    <t>2610</t>
  </si>
  <si>
    <t>2611</t>
  </si>
  <si>
    <t>2612</t>
  </si>
  <si>
    <t>2613</t>
  </si>
  <si>
    <t>2614</t>
  </si>
  <si>
    <t>2615</t>
  </si>
  <si>
    <t>2616</t>
  </si>
  <si>
    <t>2617</t>
  </si>
  <si>
    <t>2618</t>
  </si>
  <si>
    <t>2619</t>
  </si>
  <si>
    <t>2620</t>
  </si>
  <si>
    <t>2621</t>
  </si>
  <si>
    <t>2701</t>
  </si>
  <si>
    <t>2702</t>
  </si>
  <si>
    <t>2703</t>
  </si>
  <si>
    <t>2704</t>
  </si>
  <si>
    <t>2705</t>
  </si>
  <si>
    <t>2706</t>
  </si>
  <si>
    <t>2707</t>
  </si>
  <si>
    <t>2708</t>
  </si>
  <si>
    <t>2709</t>
  </si>
  <si>
    <t>2710</t>
  </si>
  <si>
    <t>2711</t>
  </si>
  <si>
    <t>2712</t>
  </si>
  <si>
    <t>2713</t>
  </si>
  <si>
    <t>2714</t>
  </si>
  <si>
    <t>2715</t>
  </si>
  <si>
    <t>2716</t>
  </si>
  <si>
    <t>7102</t>
  </si>
  <si>
    <t>7106</t>
  </si>
  <si>
    <t>7108</t>
  </si>
  <si>
    <t>HS ProductCode</t>
  </si>
  <si>
    <t>HS Product Description</t>
  </si>
  <si>
    <t>HS Product Description w volume</t>
  </si>
  <si>
    <t>Add commodities here, volume</t>
  </si>
  <si>
    <t>Sm3</t>
  </si>
  <si>
    <t>Tonnes</t>
  </si>
  <si>
    <t>Mining (incl. Quarrying)</t>
  </si>
  <si>
    <t>… by government agency</t>
  </si>
  <si>
    <t>Open data portal / files</t>
  </si>
  <si>
    <t>GFS Code</t>
  </si>
  <si>
    <t>Revenue stream name</t>
  </si>
  <si>
    <t>Revenue value</t>
  </si>
  <si>
    <t>1112E1</t>
  </si>
  <si>
    <t>1112E2</t>
  </si>
  <si>
    <t>112E</t>
  </si>
  <si>
    <t>Taxes on payroll and workforce</t>
  </si>
  <si>
    <t>113E</t>
  </si>
  <si>
    <t>Taxes on property</t>
  </si>
  <si>
    <t>1141E</t>
  </si>
  <si>
    <t>1142E</t>
  </si>
  <si>
    <t>114521E</t>
  </si>
  <si>
    <t>114522E</t>
  </si>
  <si>
    <t>11451E</t>
  </si>
  <si>
    <t>1151E</t>
  </si>
  <si>
    <t>1152E</t>
  </si>
  <si>
    <t>1153E1</t>
  </si>
  <si>
    <t>116E</t>
  </si>
  <si>
    <t>Other taxes payable by natural resource companies</t>
  </si>
  <si>
    <t>1212E</t>
  </si>
  <si>
    <t>Social security employer contributions</t>
  </si>
  <si>
    <t>1412E1</t>
  </si>
  <si>
    <t>1412E2</t>
  </si>
  <si>
    <t>1413E</t>
  </si>
  <si>
    <t>1415E1</t>
  </si>
  <si>
    <t>1415E2</t>
  </si>
  <si>
    <t>1415E31</t>
  </si>
  <si>
    <t>1415E32</t>
  </si>
  <si>
    <t>1415E4</t>
  </si>
  <si>
    <t>1415E5</t>
  </si>
  <si>
    <t>1421E</t>
  </si>
  <si>
    <t>1422E</t>
  </si>
  <si>
    <t>143E</t>
  </si>
  <si>
    <t>Fines, penalties, and forfeits</t>
  </si>
  <si>
    <t>144E1</t>
  </si>
  <si>
    <t>Voluntary transfers to government (donations)</t>
  </si>
  <si>
    <t>GFS description</t>
  </si>
  <si>
    <t>Table 6 - GFS Codes / Classification</t>
  </si>
  <si>
    <t>Combined</t>
  </si>
  <si>
    <t>Taxes (11E)</t>
  </si>
  <si>
    <t>Taxes on income, profits and capital gains (111E)</t>
  </si>
  <si>
    <t>Taxes on payroll and workforce (112E)</t>
  </si>
  <si>
    <t>Taxes on property (113E)</t>
  </si>
  <si>
    <t>Taxes on goods and services (114E)</t>
  </si>
  <si>
    <t>Taxes on international trade and transactions (115E)</t>
  </si>
  <si>
    <t>Other taxes payable by natural resource companies (116E)</t>
  </si>
  <si>
    <t>Social contributions (12E)</t>
  </si>
  <si>
    <t>Social security employer contributions (1212E)</t>
  </si>
  <si>
    <t>Other revenue (14E)</t>
  </si>
  <si>
    <t>Property income (141E)</t>
  </si>
  <si>
    <t>Sales of goods and services (142E)</t>
  </si>
  <si>
    <t>Fines, penalties, and forfeits (143E)</t>
  </si>
  <si>
    <t>Voluntary transfers to government (donations) (144E1)</t>
  </si>
  <si>
    <t>GFS Level 1</t>
  </si>
  <si>
    <t>GFS Level 2</t>
  </si>
  <si>
    <t>GFS Level 3</t>
  </si>
  <si>
    <t>GFS Level 4</t>
  </si>
  <si>
    <t>&lt;Choose from menu&gt;</t>
  </si>
  <si>
    <t>Sector</t>
  </si>
  <si>
    <t>Sector(s)</t>
  </si>
  <si>
    <t>&lt;Choose sector&gt;</t>
  </si>
  <si>
    <t>Oil &amp; Gas</t>
  </si>
  <si>
    <t>GFS Classification</t>
  </si>
  <si>
    <t>Project name</t>
  </si>
  <si>
    <t>Government entity</t>
  </si>
  <si>
    <t>Levied on project (Y/N)</t>
  </si>
  <si>
    <t>Reported by project (Y/N)</t>
  </si>
  <si>
    <t>Status</t>
  </si>
  <si>
    <t>Comments</t>
  </si>
  <si>
    <t>Production</t>
  </si>
  <si>
    <t>Dividends (1412E)</t>
  </si>
  <si>
    <t>From state-owned enterprises (1412E1)</t>
  </si>
  <si>
    <t>From government participation (equity) (1412E2)</t>
  </si>
  <si>
    <t>Withdrawals from income of quasi-corporations (1413E)</t>
  </si>
  <si>
    <t>Rent (1415E)</t>
  </si>
  <si>
    <t>Royalties (1415E1)</t>
  </si>
  <si>
    <t>Bonuses (1415E2)</t>
  </si>
  <si>
    <t>Production entitlements (in-kind or cash) (1415E3)</t>
  </si>
  <si>
    <t>Administrative fees for government services (1422E)</t>
  </si>
  <si>
    <t>Compulsory transfers to government (infrastructure and other) (1415E4)</t>
  </si>
  <si>
    <t>Other rent payments (1415E5)</t>
  </si>
  <si>
    <t>Sales of goods and services by government units (1421E)</t>
  </si>
  <si>
    <t>Data timeliness (no. of years from fiscal year end to publication)</t>
  </si>
  <si>
    <t>Does the government publish information about</t>
  </si>
  <si>
    <t>Laws and regulations?</t>
  </si>
  <si>
    <t>Fiscal regime?</t>
  </si>
  <si>
    <t>Ordinary taxes on income, profits and capital gains (1112E1)</t>
  </si>
  <si>
    <t>Ordinary taxes on income, profits and capital gains</t>
  </si>
  <si>
    <t>Extraordinary taxes on income, profits and capital gains (1112E2)</t>
  </si>
  <si>
    <t>Extraordinary taxes on income, profits and capital gains</t>
  </si>
  <si>
    <t>General taxes on goods and services (VAT, sales tax, turnover tax) (1141E)</t>
  </si>
  <si>
    <t>General taxes on goods and services (VAT, sales tax, turnover tax)</t>
  </si>
  <si>
    <t>Excise taxes (1142E)</t>
  </si>
  <si>
    <t>Excise taxes</t>
  </si>
  <si>
    <t>Taxes on use of goods/permission to use goods or perform activities (1145E)</t>
  </si>
  <si>
    <t>Licence fees (114521E)</t>
  </si>
  <si>
    <t>Licence fees</t>
  </si>
  <si>
    <t>Emission and pollution taxes (114522E)</t>
  </si>
  <si>
    <t>Emission and pollution taxes</t>
  </si>
  <si>
    <t>Motor vehicle taxes (11451E)</t>
  </si>
  <si>
    <t>Motor vehicle taxes</t>
  </si>
  <si>
    <t>Customs and other import duties (1151E)</t>
  </si>
  <si>
    <t>Customs and other import duties</t>
  </si>
  <si>
    <t>Taxes on exports (1152E)</t>
  </si>
  <si>
    <t>Taxes on exports</t>
  </si>
  <si>
    <t>Profits of natural resource export monopolies (1153E1)</t>
  </si>
  <si>
    <t>Profits of natural resource export monopolies</t>
  </si>
  <si>
    <t>From state-owned enterprises</t>
  </si>
  <si>
    <t>From government participation (equity)</t>
  </si>
  <si>
    <t>Withdrawals from income of quasi-corporations</t>
  </si>
  <si>
    <t>Royalties</t>
  </si>
  <si>
    <t>Bonuses</t>
  </si>
  <si>
    <t>Delivered/paid directly to government (1415E31)</t>
  </si>
  <si>
    <t>Delivered/paid directly to government</t>
  </si>
  <si>
    <t>Delivered/paid to state-owned enterprise(s) (1415E32)</t>
  </si>
  <si>
    <t>Delivered/paid to state-owned enterprise(s)</t>
  </si>
  <si>
    <t>Compulsory transfers to government (infrastructure and other)</t>
  </si>
  <si>
    <t>Other rent payments</t>
  </si>
  <si>
    <t>Sales of goods and services by government units</t>
  </si>
  <si>
    <t>Administrative fees for government services</t>
  </si>
  <si>
    <t>Comment 1</t>
  </si>
  <si>
    <t>Comment 2</t>
  </si>
  <si>
    <t>Comment 3</t>
  </si>
  <si>
    <t>Comment 4</t>
  </si>
  <si>
    <t>Comment 5</t>
  </si>
  <si>
    <t>Please include comments here.</t>
  </si>
  <si>
    <t>GFS Framework for EITI Reporting</t>
  </si>
  <si>
    <t>What is GFS?</t>
  </si>
  <si>
    <t>Total</t>
  </si>
  <si>
    <t>Additional information</t>
  </si>
  <si>
    <t>Any additional information that is not eligible for inclusion in the table above, please include below as comments.</t>
  </si>
  <si>
    <t>Company ID number</t>
  </si>
  <si>
    <t>Reporting companies' list</t>
  </si>
  <si>
    <t>Full company name</t>
  </si>
  <si>
    <t>Reporting government entities list</t>
  </si>
  <si>
    <t>Full name of agency</t>
  </si>
  <si>
    <t>ID number (if applicable)</t>
  </si>
  <si>
    <t>Table 7 - Sectors</t>
  </si>
  <si>
    <t>&lt; Choose option &gt;</t>
  </si>
  <si>
    <t>Total government revenues from extractive sector (using GFS)</t>
  </si>
  <si>
    <t>Company</t>
  </si>
  <si>
    <t>Reporting currency</t>
  </si>
  <si>
    <t>Project phases</t>
  </si>
  <si>
    <t>Table 8 - Project phases</t>
  </si>
  <si>
    <t>&lt; Choose phase &gt;</t>
  </si>
  <si>
    <t>Exploration</t>
  </si>
  <si>
    <t>Development</t>
  </si>
  <si>
    <t>Commodities (comma-seperated)</t>
  </si>
  <si>
    <t>Yes, systematically disclosed</t>
  </si>
  <si>
    <t>Not available</t>
  </si>
  <si>
    <t>Overview of government agencies' roles?</t>
  </si>
  <si>
    <t>the transfer process(es)?</t>
  </si>
  <si>
    <t>the award process(es)?</t>
  </si>
  <si>
    <t>bidding rounds/process(es)?</t>
  </si>
  <si>
    <t>Contract register for mining sector</t>
  </si>
  <si>
    <t>Contract register for petroleum sector</t>
  </si>
  <si>
    <t>Contract register for other sector(s) - add rows if several</t>
  </si>
  <si>
    <t>Overview of the extractive industries, including any significant exploration activities</t>
  </si>
  <si>
    <t>Does the government fully disclose extractive sector revenues by revenue stream?</t>
  </si>
  <si>
    <t>Are MSG decisions on materiality thresholds publicly available?</t>
  </si>
  <si>
    <t>If yes, what was the total revenues received from barter and infrastructure agreements?</t>
  </si>
  <si>
    <t>If yes, what was the total revenues received from transportation of commodities?</t>
  </si>
  <si>
    <t>If yes, what was the total revenues received by SOEs?</t>
  </si>
  <si>
    <t>Does the government disclose information on barter and infrastructure agreements?</t>
  </si>
  <si>
    <t>Does the government disclose information on transportation revenues?</t>
  </si>
  <si>
    <t>If yes, what was the total sub-national revenues received?</t>
  </si>
  <si>
    <t>Does the government disclose information on SOE transactions?</t>
  </si>
  <si>
    <t>Are government agencies subject to credible, independent audits?</t>
  </si>
  <si>
    <t>Government audits database</t>
  </si>
  <si>
    <t>Is the data subject to credible, independent audits, applying international standards?</t>
  </si>
  <si>
    <t>Are companies subject to credible, independent audits?</t>
  </si>
  <si>
    <t>Company audits database</t>
  </si>
  <si>
    <t>Reconciliation coverage</t>
  </si>
  <si>
    <t>Does the government clarify whether all extractive sector revenues are recorded in the national budget (i.e. enter the government's consolidated / single-treasury account)?</t>
  </si>
  <si>
    <t>Does the government disclose information on Subnational transfers?</t>
  </si>
  <si>
    <t>Source / units</t>
  </si>
  <si>
    <t>If yes, how much should the government have transferred according to the revenue sharing formula?</t>
  </si>
  <si>
    <t>Does the government disclose whether any extractive sector revenues are earmarked (i.e. pinned to specific uses, programmes, geographical zones)?</t>
  </si>
  <si>
    <t>Does the government disclose a description of the country’s budget and audit processes?</t>
  </si>
  <si>
    <t>Does the government disclose publicly available information about budgets and 
expenditures? - add rows if several</t>
  </si>
  <si>
    <t>Does the government disclose information on Social expenditures?</t>
  </si>
  <si>
    <t>If yes, what was the total quasi-fiscal expenditures performed by SOEs?</t>
  </si>
  <si>
    <t>Gross Domestic Product - all sectors</t>
  </si>
  <si>
    <t>Government revenue - extractive industries</t>
  </si>
  <si>
    <t>Government revenue - all sectors</t>
  </si>
  <si>
    <t>Exports - extractive industries</t>
  </si>
  <si>
    <t>Exports - all sectors</t>
  </si>
  <si>
    <t>Employment - extractive sector</t>
  </si>
  <si>
    <t>Employment - all sectors</t>
  </si>
  <si>
    <t>Reporting projects' list</t>
  </si>
  <si>
    <t>Full project name</t>
  </si>
  <si>
    <t>Legal agreement reference number(s): contract, licence, lease, concession, …</t>
  </si>
  <si>
    <t>Production (volume)</t>
  </si>
  <si>
    <t>Production (value)</t>
  </si>
  <si>
    <t>Systematically disclosed</t>
  </si>
  <si>
    <t>Calculated using the Disclosure checklist</t>
  </si>
  <si>
    <t>Please provide a list of all reporting entities, alongside relevant information</t>
  </si>
  <si>
    <t>Investment - extractive sector</t>
  </si>
  <si>
    <t>Investment - all sectors</t>
  </si>
  <si>
    <t>How to fill this sheet:</t>
  </si>
  <si>
    <t>Company ID references</t>
  </si>
  <si>
    <t xml:space="preserve">Part 1 - About </t>
  </si>
  <si>
    <t>Part 2 - Disclosure checklist</t>
  </si>
  <si>
    <t>Part 3 - Reporting entities</t>
  </si>
  <si>
    <t>For each row, please complete the following steps</t>
  </si>
  <si>
    <t>2.More guidance will appear as you fill the cells. Please fill out as directed, completing every column for each row before beginning the next.</t>
  </si>
  <si>
    <t xml:space="preserve">2. Once certain questions are answered, further guidance and questions may appear. Please respond to each of these, until completed. </t>
  </si>
  <si>
    <t>Completed on:</t>
  </si>
  <si>
    <t>YYYY-MM-DD</t>
  </si>
  <si>
    <t>How to complete this sheet:</t>
  </si>
  <si>
    <t>How publishing EITI Report data works:</t>
  </si>
  <si>
    <t>1. Use one excel workbook per fiscal year covered. If you are reporting on both oil &amp; gas and mining, both can fit into one workbook.</t>
  </si>
  <si>
    <t>2. Fill in the entire workbook - parts 1-5.</t>
  </si>
  <si>
    <t>This workbook has five parts. Insert the data starting with part 1 and work your way through to part 5</t>
  </si>
  <si>
    <t>Cells in light blue are for supplying sources and/or comments</t>
  </si>
  <si>
    <t>White cells require no action</t>
  </si>
  <si>
    <t>If yes, please specify name (insert new rows if multiple)</t>
  </si>
  <si>
    <t>Name and contact information of the person submitting this file</t>
  </si>
  <si>
    <t>Does the government have an open data policy?</t>
  </si>
  <si>
    <t>Does the government disclose information on economic contribution?</t>
  </si>
  <si>
    <t>Does government routinely disclose financial data from requirement 4.1 (full disclosure of revenue streams for both government and companies) of the the EITI Standard?</t>
  </si>
  <si>
    <t>Is beneficial ownership data disclosed?</t>
  </si>
  <si>
    <t>5. If there are any payments which are in the EITI Report, but cannot be matched with the GFS categories, please list them in the box below called "Additional information".</t>
  </si>
  <si>
    <t xml:space="preserve"> Remember: Governments receipts from companies on behalf of their employees should be excluded (e.g personal income tax PAYE, employee social security contributions, withholding tax) because they are not considered payments from companies to government.</t>
  </si>
  <si>
    <t>Government revenues by company and project</t>
  </si>
  <si>
    <t>Publication date of the EITI data</t>
  </si>
  <si>
    <t>Does the government disclose what value of revenues are not recorded in the budget?</t>
  </si>
  <si>
    <t>Affiliated companies, start with Operator</t>
  </si>
  <si>
    <t>Yes, through EITI reporting</t>
  </si>
  <si>
    <t>Through EITI Reporting</t>
  </si>
  <si>
    <t>No. of license awards and transfers for the covered year</t>
  </si>
  <si>
    <t>and the technical and financial criteria used?</t>
  </si>
  <si>
    <t>If yes, what was the total mandatory social expenditures received?</t>
  </si>
  <si>
    <t>If yes, what was the total voluntary social expenditures received?</t>
  </si>
  <si>
    <t>Do companies disclose information on Social expenditures?</t>
  </si>
  <si>
    <t>If yes, what was the total mandatory social expenditures paid?</t>
  </si>
  <si>
    <t>If yes, what was the total voluntary social expenditures paid?</t>
  </si>
  <si>
    <t>Does the government or SOEs disclose information on Quasi-fiscal expenditures?</t>
  </si>
  <si>
    <t>Total reported</t>
  </si>
  <si>
    <t xml:space="preserve">Stock exchange listing or company website </t>
  </si>
  <si>
    <t>Payments to Governments Report</t>
  </si>
  <si>
    <t>Website link (URL) to EITI data</t>
  </si>
  <si>
    <t>GFS, or Government Finance Statistics, is an international framework for categorising revenue streams so they are comparable across countries and time-periods. See full framework example below. The framework used below has been developped by the IMF and EITI International Secretariat.
The letter E in the GFS codes means that these are codes only used for revenues from extractives companies. The digits to the right were specifically designed for extractive sector companies.</t>
  </si>
  <si>
    <t>Unit</t>
  </si>
  <si>
    <t>Aluminium (2606), volume</t>
  </si>
  <si>
    <t>Asbestos (2524), volume</t>
  </si>
  <si>
    <t>Ash and residues (2620), volume</t>
  </si>
  <si>
    <t>Bitumen and asphalt (2714), volume</t>
  </si>
  <si>
    <t>Bituminous mixtures (2715), volume</t>
  </si>
  <si>
    <t>Chalk (2509), volume</t>
  </si>
  <si>
    <t>Chromium (2610), volume</t>
  </si>
  <si>
    <t>Coal (2701), volume</t>
  </si>
  <si>
    <t>Coal gas (2705), volume</t>
  </si>
  <si>
    <t>Cobalt (2605), volume</t>
  </si>
  <si>
    <t>Coke and semi-coke (2704), volume</t>
  </si>
  <si>
    <t>Copper (2603), volume</t>
  </si>
  <si>
    <t>Crude oil (2709), volume</t>
  </si>
  <si>
    <t>Diamonds (7102), volume</t>
  </si>
  <si>
    <t>Dolomite (2518), volume</t>
  </si>
  <si>
    <t>Electrical energy (2716), volume</t>
  </si>
  <si>
    <t>Felspar (2529), volume</t>
  </si>
  <si>
    <t>Gold (7108), volume</t>
  </si>
  <si>
    <t>Granite (2516), volume</t>
  </si>
  <si>
    <t>Granulated slag (2618), volume</t>
  </si>
  <si>
    <t>Gypsum (2520), volume</t>
  </si>
  <si>
    <t>Iron (2601), volume</t>
  </si>
  <si>
    <t>Iron pyrites (2502), volume</t>
  </si>
  <si>
    <t>Kaolin (2507), volume</t>
  </si>
  <si>
    <t>Lead (2607), volume</t>
  </si>
  <si>
    <t>Lignite (2702), volume</t>
  </si>
  <si>
    <t>Limestone (2521), volume</t>
  </si>
  <si>
    <t>Manganese (2602), volume</t>
  </si>
  <si>
    <t>Marble (2515), volume</t>
  </si>
  <si>
    <t>Mica (2525), volume</t>
  </si>
  <si>
    <t>Mineral substances not elsewhere specified (2530), volume</t>
  </si>
  <si>
    <t>Molybdenum (2613), volume</t>
  </si>
  <si>
    <t>Natural barium sulphate (2511), volume</t>
  </si>
  <si>
    <t>Natural borates and concentrates (2528), volume</t>
  </si>
  <si>
    <t>Natural calcium phosphates (2510), volume</t>
  </si>
  <si>
    <t>Natural cryolite (2527), volume</t>
  </si>
  <si>
    <t>Natural gas (2711), volume</t>
  </si>
  <si>
    <t>Natural graphite (2504), volume</t>
  </si>
  <si>
    <t>Natural magnesium carbonate (2519), volume</t>
  </si>
  <si>
    <t>Natural sands (2505), volume</t>
  </si>
  <si>
    <t>Natural steatite (2526), volume</t>
  </si>
  <si>
    <t>Nickel (2604), volume</t>
  </si>
  <si>
    <t>Niobium (2615), volume</t>
  </si>
  <si>
    <t>Other (2617), volume</t>
  </si>
  <si>
    <t>Other clays (2508), volume</t>
  </si>
  <si>
    <t>Other slag and ash (2621), volume</t>
  </si>
  <si>
    <t>Peat (2703), volume</t>
  </si>
  <si>
    <t>Pebbles (2517), volume</t>
  </si>
  <si>
    <t>Petroleum coke (2713), volume</t>
  </si>
  <si>
    <t>Petroleum jelly (2712), volume</t>
  </si>
  <si>
    <t>Petroleum oils excluding crude (2710), volume</t>
  </si>
  <si>
    <t>Pitch and pitch coke (2708), volume</t>
  </si>
  <si>
    <t>Portland cement (2523), volume</t>
  </si>
  <si>
    <t>Precious metals (2616), volume</t>
  </si>
  <si>
    <t>Products of the distillation of coal tar (2707), volume</t>
  </si>
  <si>
    <t>Pumice stone (2513), volume</t>
  </si>
  <si>
    <t>Quartz (2506), volume</t>
  </si>
  <si>
    <t>Quicklime (2522), volume</t>
  </si>
  <si>
    <t>Salt and pure sodium chloride (2501), volume</t>
  </si>
  <si>
    <t>Siliceous fossil meals (2512), volume</t>
  </si>
  <si>
    <t>Silver (7106), volume</t>
  </si>
  <si>
    <t>Slag (2619), volume</t>
  </si>
  <si>
    <t>Slate (2514), volume</t>
  </si>
  <si>
    <t>Sulphur of all kinds (2503), volume</t>
  </si>
  <si>
    <t>Tar distilled from coal (2706), volume</t>
  </si>
  <si>
    <t>Tin (2609), volume</t>
  </si>
  <si>
    <t>Titanium (2614), volume</t>
  </si>
  <si>
    <t>Tungsten (2611), volume</t>
  </si>
  <si>
    <t>Uranium or thorium (2612), volume</t>
  </si>
  <si>
    <t>Zinc (2608), volume</t>
  </si>
  <si>
    <t>Exchange rate source (URL,…)</t>
  </si>
  <si>
    <t>Number of reporting government entities (incl SOEs if recipient)</t>
  </si>
  <si>
    <t>Does the government systematically disclose EITI data at a single location?</t>
  </si>
  <si>
    <t>Gross Domestic Product ASM and informal sector</t>
  </si>
  <si>
    <t>In-kind volume (if applicable)</t>
  </si>
  <si>
    <t>Unit (if applicable)</t>
  </si>
  <si>
    <t>Payment made in-kind (Y/N)</t>
  </si>
  <si>
    <t>Commodities (one commodity/row)</t>
  </si>
  <si>
    <t>Aluminium (2606)</t>
  </si>
  <si>
    <t>Asbestos (2524)</t>
  </si>
  <si>
    <t>Ash and residues (2620)</t>
  </si>
  <si>
    <t>Bitumen and asphalt (2714)</t>
  </si>
  <si>
    <t>Bituminous mixtures (2715)</t>
  </si>
  <si>
    <t>Chalk (2509)</t>
  </si>
  <si>
    <t>Chromium (2610)</t>
  </si>
  <si>
    <t>Coal (2701)</t>
  </si>
  <si>
    <t>Coal gas (2705)</t>
  </si>
  <si>
    <t>Cobalt (2605)</t>
  </si>
  <si>
    <t>Coke and semi-coke (2704)</t>
  </si>
  <si>
    <t>Copper (2603)</t>
  </si>
  <si>
    <t>Crude oil (2709)</t>
  </si>
  <si>
    <t>Diamonds (7102)</t>
  </si>
  <si>
    <t>Dolomite (2518)</t>
  </si>
  <si>
    <t>Electrical energy (2716)</t>
  </si>
  <si>
    <t>Felspar (2529)</t>
  </si>
  <si>
    <t>Gold (7108)</t>
  </si>
  <si>
    <t>Granite (2516)</t>
  </si>
  <si>
    <t>Granulated slag (2618)</t>
  </si>
  <si>
    <t>Gypsum (2520)</t>
  </si>
  <si>
    <t>Iron (2601)</t>
  </si>
  <si>
    <t>Iron pyrites (2502)</t>
  </si>
  <si>
    <t>Kaolin (2507)</t>
  </si>
  <si>
    <t>Lead (2607)</t>
  </si>
  <si>
    <t>Lignite (2702)</t>
  </si>
  <si>
    <t>Limestone (2521)</t>
  </si>
  <si>
    <t>Manganese (2602)</t>
  </si>
  <si>
    <t>Marble (2515)</t>
  </si>
  <si>
    <t>Mica (2525)</t>
  </si>
  <si>
    <t>Mineral substances not elsewhere specified (2530)</t>
  </si>
  <si>
    <t>Molybdenum (2613)</t>
  </si>
  <si>
    <t>Natural barium sulphate (2511)</t>
  </si>
  <si>
    <t>Natural borates and concentrates (2528)</t>
  </si>
  <si>
    <t>Natural calcium phosphates (2510)</t>
  </si>
  <si>
    <t>Natural cryolite (2527)</t>
  </si>
  <si>
    <t>Natural gas (2711)</t>
  </si>
  <si>
    <t>Natural graphite (2504)</t>
  </si>
  <si>
    <t>Natural magnesium carbonate (2519)</t>
  </si>
  <si>
    <t>Natural sands (2505)</t>
  </si>
  <si>
    <t>Natural steatite (2526)</t>
  </si>
  <si>
    <t>Nickel (2604)</t>
  </si>
  <si>
    <t>Other (2617)</t>
  </si>
  <si>
    <t>Other clays (2508)</t>
  </si>
  <si>
    <t>Other slag and ash (2621)</t>
  </si>
  <si>
    <t>Peat (2703)</t>
  </si>
  <si>
    <t>Pebbles (2517)</t>
  </si>
  <si>
    <t>Petroleum coke (2713)</t>
  </si>
  <si>
    <t>Petroleum jelly (2712)</t>
  </si>
  <si>
    <t>Petroleum oils excluding crude (2710)</t>
  </si>
  <si>
    <t>Pitch and pitch coke (2708)</t>
  </si>
  <si>
    <t>Portland cement (2523)</t>
  </si>
  <si>
    <t>Precious metals (2616)</t>
  </si>
  <si>
    <t>Products of the distillation of coal tar (2707)</t>
  </si>
  <si>
    <t>Pumice stone (2513)</t>
  </si>
  <si>
    <t>Quartz (2506)</t>
  </si>
  <si>
    <t>Quicklime (2522)</t>
  </si>
  <si>
    <t>Salt and pure sodium chloride (2501)</t>
  </si>
  <si>
    <t>Siliceous fossil meals (2512)</t>
  </si>
  <si>
    <t>Silver (7106)</t>
  </si>
  <si>
    <t>Slag (2619)</t>
  </si>
  <si>
    <t>Slate (2514)</t>
  </si>
  <si>
    <t>Sulphur of all kinds (2503)</t>
  </si>
  <si>
    <t>Tar distilled from coal (2706)</t>
  </si>
  <si>
    <t>Tin (2609)</t>
  </si>
  <si>
    <t>Titanium (2614)</t>
  </si>
  <si>
    <t>Tungsten (2611)</t>
  </si>
  <si>
    <t>Uranium or thorium (2612)</t>
  </si>
  <si>
    <t>Zinc (2608)</t>
  </si>
  <si>
    <t>Number of reporting companies (incl SOEs if payer)</t>
  </si>
  <si>
    <t>Other, non-upstream sectors</t>
  </si>
  <si>
    <t>Does the government disclose data on in-kind revenues and sales of state share of production?</t>
  </si>
  <si>
    <t>Table 9 - Government entity types</t>
  </si>
  <si>
    <t>Central goverment</t>
  </si>
  <si>
    <t>State government</t>
  </si>
  <si>
    <t>Local government</t>
  </si>
  <si>
    <t>Agency type</t>
  </si>
  <si>
    <t>&lt; Agency type &gt;</t>
  </si>
  <si>
    <t>If yes, what was the volume received?</t>
  </si>
  <si>
    <t>If yes, what was sold?</t>
  </si>
  <si>
    <t>If yes, what was the total revenue transferred to the state from the proceeds of oil, gas and minerals sold?</t>
  </si>
  <si>
    <t>Audited financial statement (or balance sheet, cash flows, profit/loss statement if unavailable)</t>
  </si>
  <si>
    <t>Does the government disclose information on environmental payments?</t>
  </si>
  <si>
    <t>If yes, what was the total mandatory environmental payments?</t>
  </si>
  <si>
    <t>If yes, what was the total voluntary environmental payments?</t>
  </si>
  <si>
    <t xml:space="preserve">State-owned enterprises &amp; public corporations </t>
  </si>
  <si>
    <t>EITI International Secretariat</t>
  </si>
  <si>
    <r>
      <rPr>
        <b/>
        <sz val="11"/>
        <rFont val="Franklin Gothic Book"/>
        <family val="2"/>
      </rPr>
      <t xml:space="preserve">For the latest version of Summary data templates, see </t>
    </r>
    <r>
      <rPr>
        <b/>
        <u/>
        <sz val="11"/>
        <color rgb="FF188FBB"/>
        <rFont val="Franklin Gothic Book"/>
        <family val="2"/>
      </rPr>
      <t>https://eiti.org/summary-data-template</t>
    </r>
  </si>
  <si>
    <r>
      <t xml:space="preserve">3. This Data sheet should be submitted alongside the EITI Report. Send it to the International Secretariat: </t>
    </r>
    <r>
      <rPr>
        <u/>
        <sz val="11"/>
        <color rgb="FF0070C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</si>
  <si>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</si>
  <si>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</si>
  <si>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</si>
  <si>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</si>
  <si>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</si>
  <si>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</si>
  <si>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</si>
  <si>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</si>
  <si>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</si>
  <si>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</si>
  <si>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</si>
  <si>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</si>
  <si>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t>Partially:</t>
    </r>
    <r>
      <rPr>
        <i/>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</si>
  <si>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</si>
  <si>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</si>
  <si>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r>
      <t xml:space="preserve">Not applicable: </t>
    </r>
    <r>
      <rPr>
        <i/>
        <sz val="11"/>
        <color theme="1"/>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</si>
  <si>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theme="1"/>
        <rFont val="Franklin Gothic Book"/>
        <family val="2"/>
      </rPr>
      <t>: The question is not relevant for the case, When it is required, please refer to evidence of non-applicability.</t>
    </r>
  </si>
  <si>
    <r>
      <rPr>
        <b/>
        <sz val="11"/>
        <rFont val="Franklin Gothic Book"/>
        <family val="2"/>
      </rPr>
      <t xml:space="preserve">Give us your feedback or report a conflict in the data! Write to us at  </t>
    </r>
    <r>
      <rPr>
        <b/>
        <u/>
        <sz val="11"/>
        <color rgb="FF188FBB"/>
        <rFont val="Franklin Gothic Book"/>
        <family val="2"/>
      </rPr>
      <t>data@eiti.org</t>
    </r>
  </si>
  <si>
    <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</si>
  <si>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</si>
  <si>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r>
      <rPr>
        <i/>
        <sz val="10.5"/>
        <rFont val="Calibri"/>
        <family val="2"/>
      </rPr>
      <t xml:space="preserve">The International Secretariat can provide advice and support on request. Please contact </t>
    </r>
    <r>
      <rPr>
        <i/>
        <u/>
        <sz val="10.5"/>
        <color theme="10"/>
        <rFont val="Calibri"/>
        <family val="2"/>
      </rPr>
      <t>data@eiti.org</t>
    </r>
  </si>
  <si>
    <t>Version 2.0 as of 1 July 2019</t>
  </si>
  <si>
    <t>Cells in grey are for your information: You will receive immediate feedback on many of the data entries and some cells will fill in automatically.</t>
  </si>
  <si>
    <t>Cells in orange must be completed before submission</t>
  </si>
  <si>
    <r>
      <rPr>
        <b/>
        <sz val="11"/>
        <color rgb="FF000000"/>
        <rFont val="Franklin Gothic Book"/>
        <family val="2"/>
      </rPr>
      <t xml:space="preserve">Part 1 (About) </t>
    </r>
    <r>
      <rPr>
        <sz val="11"/>
        <color rgb="FF000000"/>
        <rFont val="Franklin Gothic Book"/>
        <family val="2"/>
      </rPr>
      <t>covers country and data characteristics.</t>
    </r>
  </si>
  <si>
    <r>
      <t xml:space="preserve">1. Starting from the top, </t>
    </r>
    <r>
      <rPr>
        <b/>
        <i/>
        <sz val="11"/>
        <rFont val="Franklin Gothic Book"/>
        <family val="2"/>
      </rPr>
      <t xml:space="preserve">select your responses in the grey column. </t>
    </r>
    <r>
      <rPr>
        <i/>
        <sz val="11"/>
        <rFont val="Franklin Gothic Book"/>
        <family val="2"/>
      </rPr>
      <t xml:space="preserve">Guidance is provided in yellow boxes once the cell is selected. </t>
    </r>
  </si>
  <si>
    <r>
      <t xml:space="preserve">3. Include any additional information or comments as needed in the </t>
    </r>
    <r>
      <rPr>
        <b/>
        <i/>
        <sz val="11"/>
        <color theme="1"/>
        <rFont val="Franklin Gothic Book"/>
        <family val="2"/>
      </rPr>
      <t xml:space="preserve">Source/Comments" </t>
    </r>
    <r>
      <rPr>
        <i/>
        <sz val="11"/>
        <color theme="1"/>
        <rFont val="Franklin Gothic Book"/>
        <family val="2"/>
      </rPr>
      <t>column.</t>
    </r>
  </si>
  <si>
    <r>
      <rPr>
        <i/>
        <sz val="11"/>
        <rFont val="Franklin Gothic Book"/>
        <family val="2"/>
      </rPr>
      <t>If you have any questions, please contact</t>
    </r>
    <r>
      <rPr>
        <u/>
        <sz val="11"/>
        <color theme="10"/>
        <rFont val="Franklin Gothic Book"/>
        <family val="2"/>
      </rPr>
      <t xml:space="preserve"> </t>
    </r>
    <r>
      <rPr>
        <b/>
        <u/>
        <sz val="11"/>
        <color theme="10"/>
        <rFont val="Franklin Gothic Book"/>
        <family val="2"/>
      </rPr>
      <t>data@eiti.org</t>
    </r>
  </si>
  <si>
    <r>
      <rPr>
        <i/>
        <sz val="11"/>
        <rFont val="Franklin Gothic Book"/>
        <family val="2"/>
      </rPr>
      <t>Reporting currency (</t>
    </r>
    <r>
      <rPr>
        <i/>
        <sz val="11"/>
        <color theme="10"/>
        <rFont val="Franklin Gothic Book"/>
        <family val="2"/>
      </rPr>
      <t>ISO-4217 currency codes</t>
    </r>
    <r>
      <rPr>
        <i/>
        <sz val="11"/>
        <rFont val="Franklin Gothic Book"/>
        <family val="2"/>
      </rPr>
      <t>)</t>
    </r>
  </si>
  <si>
    <t>Data overview / requirement</t>
  </si>
  <si>
    <r>
      <rPr>
        <b/>
        <sz val="11"/>
        <color rgb="FF000000"/>
        <rFont val="Franklin Gothic Book"/>
        <family val="2"/>
      </rPr>
      <t xml:space="preserve">Part 2 (Disclosure checklist) </t>
    </r>
    <r>
      <rPr>
        <sz val="11"/>
        <color rgb="FF000000"/>
        <rFont val="Franklin Gothic Book"/>
        <family val="2"/>
      </rPr>
      <t>covers contextual and aggregate financial data for EITI Requirements 2, 3, 4, 5, and 6.</t>
    </r>
  </si>
  <si>
    <r>
      <t>1.Starting from the top, begin by responding to questions in the first column (</t>
    </r>
    <r>
      <rPr>
        <b/>
        <i/>
        <sz val="11"/>
        <color theme="1"/>
        <rFont val="Franklin Gothic Book"/>
        <family val="2"/>
      </rPr>
      <t>Inclusion</t>
    </r>
    <r>
      <rPr>
        <i/>
        <sz val="11"/>
        <color theme="1"/>
        <rFont val="Franklin Gothic Book"/>
        <family val="2"/>
      </rPr>
      <t>). Guidance will be provided in yellow boxes once the cell is highlighted. Click the cells of each EITI Requirement for the precise language of the EITI Standard.</t>
    </r>
  </si>
  <si>
    <r>
      <t xml:space="preserve">For example, when choosing "Yes, in the EITI Report" "please include the section in the EITI Report" appears in the </t>
    </r>
    <r>
      <rPr>
        <b/>
        <i/>
        <sz val="11"/>
        <color theme="1"/>
        <rFont val="Franklin Gothic Book"/>
        <family val="2"/>
      </rPr>
      <t>Source / units</t>
    </r>
    <r>
      <rPr>
        <i/>
        <sz val="11"/>
        <color theme="1"/>
        <rFont val="Franklin Gothic Book"/>
        <family val="2"/>
      </rPr>
      <t xml:space="preserve"> box.</t>
    </r>
  </si>
  <si>
    <r>
      <t xml:space="preserve">3. Include any additional information or comments as needed in the </t>
    </r>
    <r>
      <rPr>
        <b/>
        <i/>
        <sz val="11"/>
        <color theme="1"/>
        <rFont val="Franklin Gothic Book"/>
        <family val="2"/>
      </rPr>
      <t xml:space="preserve">Comments / Notes" </t>
    </r>
    <r>
      <rPr>
        <i/>
        <sz val="11"/>
        <color theme="1"/>
        <rFont val="Franklin Gothic Book"/>
        <family val="2"/>
      </rPr>
      <t>column.</t>
    </r>
  </si>
  <si>
    <r>
      <rPr>
        <i/>
        <sz val="11"/>
        <rFont val="Franklin Gothic Book"/>
        <family val="2"/>
      </rPr>
      <t>If you have any questions, please contact</t>
    </r>
    <r>
      <rPr>
        <i/>
        <u/>
        <sz val="11"/>
        <color theme="10"/>
        <rFont val="Franklin Gothic Book"/>
        <family val="2"/>
      </rPr>
      <t xml:space="preserve"> </t>
    </r>
    <r>
      <rPr>
        <b/>
        <u/>
        <sz val="11"/>
        <color theme="10"/>
        <rFont val="Franklin Gothic Book"/>
        <family val="2"/>
      </rPr>
      <t>data@eiti.org</t>
    </r>
  </si>
  <si>
    <r>
      <t xml:space="preserve">Please fill in answers to </t>
    </r>
    <r>
      <rPr>
        <i/>
        <u/>
        <sz val="11"/>
        <color rgb="FF000000"/>
        <rFont val="Franklin Gothic Book"/>
        <family val="2"/>
      </rPr>
      <t>all the questions posed below</t>
    </r>
    <r>
      <rPr>
        <i/>
        <sz val="11"/>
        <color rgb="FF000000"/>
        <rFont val="Franklin Gothic Book"/>
        <family val="2"/>
      </rPr>
      <t xml:space="preserve">. </t>
    </r>
  </si>
  <si>
    <r>
      <t>EITI Requirement 2.1</t>
    </r>
    <r>
      <rPr>
        <b/>
        <sz val="11"/>
        <rFont val="Franklin Gothic Book"/>
        <family val="2"/>
      </rPr>
      <t>: Legal framework and fiscal regime</t>
    </r>
  </si>
  <si>
    <r>
      <t>EITI Requirement 2.2</t>
    </r>
    <r>
      <rPr>
        <b/>
        <sz val="11"/>
        <rFont val="Franklin Gothic Book"/>
        <family val="2"/>
      </rPr>
      <t>: Contract and license allocations</t>
    </r>
  </si>
  <si>
    <r>
      <t xml:space="preserve">EITI Requirement 2.3: </t>
    </r>
    <r>
      <rPr>
        <b/>
        <sz val="11"/>
        <rFont val="Franklin Gothic Book"/>
        <family val="2"/>
      </rPr>
      <t>Register of licenses</t>
    </r>
  </si>
  <si>
    <r>
      <t>EITI Requirement 2.4</t>
    </r>
    <r>
      <rPr>
        <b/>
        <sz val="11"/>
        <rFont val="Franklin Gothic Book"/>
        <family val="2"/>
      </rPr>
      <t>: Contract disclosure</t>
    </r>
  </si>
  <si>
    <r>
      <t>EITI Requirement 2.5</t>
    </r>
    <r>
      <rPr>
        <b/>
        <sz val="11"/>
        <rFont val="Franklin Gothic Book"/>
        <family val="2"/>
      </rPr>
      <t>: Beneficial ownership</t>
    </r>
  </si>
  <si>
    <r>
      <t>EITI Requirement 2.6</t>
    </r>
    <r>
      <rPr>
        <b/>
        <sz val="11"/>
        <rFont val="Franklin Gothic Book"/>
        <family val="2"/>
      </rPr>
      <t>: State participation</t>
    </r>
  </si>
  <si>
    <r>
      <t>EITI Requirement 3.1</t>
    </r>
    <r>
      <rPr>
        <b/>
        <sz val="11"/>
        <rFont val="Franklin Gothic Book"/>
        <family val="2"/>
      </rPr>
      <t>: Exploration</t>
    </r>
  </si>
  <si>
    <r>
      <t>EITI Requirement 3.3</t>
    </r>
    <r>
      <rPr>
        <b/>
        <sz val="11"/>
        <rFont val="Franklin Gothic Book"/>
        <family val="2"/>
      </rPr>
      <t>: Exports</t>
    </r>
  </si>
  <si>
    <r>
      <t>EITI Requirement 4.1</t>
    </r>
    <r>
      <rPr>
        <b/>
        <sz val="11"/>
        <rFont val="Franklin Gothic Book"/>
        <family val="2"/>
      </rPr>
      <t>: Comprehensiveness</t>
    </r>
  </si>
  <si>
    <r>
      <t>EITI Requirement 4.2</t>
    </r>
    <r>
      <rPr>
        <b/>
        <sz val="11"/>
        <rFont val="Franklin Gothic Book"/>
        <family val="2"/>
      </rPr>
      <t>: In-kind revenues</t>
    </r>
  </si>
  <si>
    <r>
      <t>EITI Requirement 4.3</t>
    </r>
    <r>
      <rPr>
        <b/>
        <sz val="11"/>
        <rFont val="Franklin Gothic Book"/>
        <family val="2"/>
      </rPr>
      <t>: Barter agreements</t>
    </r>
  </si>
  <si>
    <r>
      <t>EITI Requirement 4.4</t>
    </r>
    <r>
      <rPr>
        <b/>
        <sz val="11"/>
        <rFont val="Franklin Gothic Book"/>
        <family val="2"/>
      </rPr>
      <t>: Transportation revenues</t>
    </r>
  </si>
  <si>
    <r>
      <t>EITI Requirement 4.5</t>
    </r>
    <r>
      <rPr>
        <b/>
        <sz val="11"/>
        <rFont val="Franklin Gothic Book"/>
        <family val="2"/>
      </rPr>
      <t>: SOE transactions</t>
    </r>
  </si>
  <si>
    <r>
      <t>EITI Requirement 4.6</t>
    </r>
    <r>
      <rPr>
        <b/>
        <sz val="11"/>
        <rFont val="Franklin Gothic Book"/>
        <family val="2"/>
      </rPr>
      <t>: Direct subnational payments</t>
    </r>
  </si>
  <si>
    <r>
      <t>EITI Requirement 4.8</t>
    </r>
    <r>
      <rPr>
        <b/>
        <sz val="11"/>
        <rFont val="Franklin Gothic Book"/>
        <family val="2"/>
      </rPr>
      <t>: Data timeliness</t>
    </r>
  </si>
  <si>
    <r>
      <t>EITI Requirement 4.9</t>
    </r>
    <r>
      <rPr>
        <b/>
        <sz val="11"/>
        <rFont val="Franklin Gothic Book"/>
        <family val="2"/>
      </rPr>
      <t>: Data quality</t>
    </r>
  </si>
  <si>
    <r>
      <t>EITI Requirement 5.1</t>
    </r>
    <r>
      <rPr>
        <b/>
        <sz val="11"/>
        <rFont val="Franklin Gothic Book"/>
        <family val="2"/>
      </rPr>
      <t>: Distribution of extractive industry revenues</t>
    </r>
  </si>
  <si>
    <r>
      <t>EITI Requirement 5.2</t>
    </r>
    <r>
      <rPr>
        <b/>
        <sz val="11"/>
        <rFont val="Franklin Gothic Book"/>
        <family val="2"/>
      </rPr>
      <t>: Subnational transfers</t>
    </r>
  </si>
  <si>
    <r>
      <t>EITI Requirement 5.3</t>
    </r>
    <r>
      <rPr>
        <b/>
        <sz val="11"/>
        <rFont val="Franklin Gothic Book"/>
        <family val="2"/>
      </rPr>
      <t>: Revenue management and expenditures</t>
    </r>
  </si>
  <si>
    <r>
      <t>EITI Requirement 6.1</t>
    </r>
    <r>
      <rPr>
        <b/>
        <sz val="11"/>
        <rFont val="Franklin Gothic Book"/>
        <family val="2"/>
      </rPr>
      <t>: Social expenditures</t>
    </r>
  </si>
  <si>
    <r>
      <t>EITI Requirement 6.2</t>
    </r>
    <r>
      <rPr>
        <b/>
        <sz val="11"/>
        <rFont val="Franklin Gothic Book"/>
        <family val="2"/>
      </rPr>
      <t>: Quasi-fiscal expenditures</t>
    </r>
  </si>
  <si>
    <r>
      <t>EITI Requirement 6.3</t>
    </r>
    <r>
      <rPr>
        <b/>
        <sz val="11"/>
        <rFont val="Franklin Gothic Book"/>
        <family val="2"/>
      </rPr>
      <t>: Economic contribution</t>
    </r>
  </si>
  <si>
    <r>
      <rPr>
        <b/>
        <sz val="11"/>
        <color rgb="FF000000"/>
        <rFont val="Franklin Gothic Book"/>
        <family val="2"/>
      </rPr>
      <t xml:space="preserve">Part 3 (Reporting entities) </t>
    </r>
    <r>
      <rPr>
        <sz val="11"/>
        <color rgb="FF000000"/>
        <rFont val="Franklin Gothic Book"/>
        <family val="2"/>
      </rPr>
      <t xml:space="preserve">covers lists reporting entities (Government agencies, companies and projects) and related information. </t>
    </r>
  </si>
  <si>
    <r>
      <t>1.Please begin  with the first box (</t>
    </r>
    <r>
      <rPr>
        <b/>
        <i/>
        <sz val="11"/>
        <color theme="1"/>
        <rFont val="Franklin Gothic Book"/>
        <family val="2"/>
      </rPr>
      <t>Reporting government entities list</t>
    </r>
    <r>
      <rPr>
        <i/>
        <sz val="11"/>
        <color theme="1"/>
        <rFont val="Franklin Gothic Book"/>
        <family val="2"/>
      </rPr>
      <t>), with the name of each government reporting agency</t>
    </r>
  </si>
  <si>
    <r>
      <t xml:space="preserve">2.Fill the </t>
    </r>
    <r>
      <rPr>
        <b/>
        <i/>
        <sz val="11"/>
        <color theme="1"/>
        <rFont val="Franklin Gothic Book"/>
        <family val="2"/>
      </rPr>
      <t>Company ID</t>
    </r>
    <r>
      <rPr>
        <i/>
        <sz val="11"/>
        <color theme="1"/>
        <rFont val="Franklin Gothic Book"/>
        <family val="2"/>
      </rPr>
      <t xml:space="preserve"> row. Guidance will be provided in yellow boxes once the cell is highlighted.</t>
    </r>
  </si>
  <si>
    <r>
      <t xml:space="preserve">3.Fill the </t>
    </r>
    <r>
      <rPr>
        <b/>
        <i/>
        <sz val="11"/>
        <color theme="1"/>
        <rFont val="Franklin Gothic Book"/>
        <family val="2"/>
      </rPr>
      <t xml:space="preserve">Reporting Companies' list, </t>
    </r>
    <r>
      <rPr>
        <i/>
        <sz val="11"/>
        <color theme="1"/>
        <rFont val="Franklin Gothic Book"/>
        <family val="2"/>
      </rPr>
      <t>beginning with first column "Full Company name". Please fill out as directed, completing every column for each row before beginning the next.</t>
    </r>
  </si>
  <si>
    <r>
      <t xml:space="preserve">4.Fill the </t>
    </r>
    <r>
      <rPr>
        <b/>
        <i/>
        <sz val="11"/>
        <color theme="1"/>
        <rFont val="Franklin Gothic Book"/>
        <family val="2"/>
      </rPr>
      <t xml:space="preserve">Reporting projects' list, </t>
    </r>
    <r>
      <rPr>
        <i/>
        <sz val="11"/>
        <color theme="1"/>
        <rFont val="Franklin Gothic Book"/>
        <family val="2"/>
      </rPr>
      <t>beginning with first column "Full project name"</t>
    </r>
  </si>
  <si>
    <r>
      <rPr>
        <i/>
        <sz val="11"/>
        <rFont val="Franklin Gothic Book"/>
        <family val="2"/>
      </rPr>
      <t xml:space="preserve">If you have any questions, please contact </t>
    </r>
    <r>
      <rPr>
        <b/>
        <u/>
        <sz val="11"/>
        <color theme="10"/>
        <rFont val="Franklin Gothic Book"/>
        <family val="2"/>
      </rPr>
      <t>data@eiti.org</t>
    </r>
  </si>
  <si>
    <r>
      <rPr>
        <b/>
        <sz val="11"/>
        <color rgb="FF000000"/>
        <rFont val="Franklin Gothic Book"/>
        <family val="2"/>
      </rPr>
      <t xml:space="preserve">Part 5 (Company data) </t>
    </r>
    <r>
      <rPr>
        <sz val="11"/>
        <color rgb="FF000000"/>
        <rFont val="Franklin Gothic Book"/>
        <family val="2"/>
      </rPr>
      <t xml:space="preserve">contains company- and project-level data per revenue stream. The companies and projects are available from drop-down since the data is entered in sheet 3. </t>
    </r>
  </si>
  <si>
    <r>
      <t>1. Select</t>
    </r>
    <r>
      <rPr>
        <b/>
        <i/>
        <sz val="11"/>
        <color theme="1"/>
        <rFont val="Franklin Gothic Book"/>
        <family val="2"/>
      </rPr>
      <t xml:space="preserve"> company</t>
    </r>
    <r>
      <rPr>
        <i/>
        <sz val="11"/>
        <color theme="1"/>
        <rFont val="Franklin Gothic Book"/>
        <family val="2"/>
      </rPr>
      <t xml:space="preserve"> name from drop-down menu</t>
    </r>
  </si>
  <si>
    <r>
      <t xml:space="preserve">2. Select </t>
    </r>
    <r>
      <rPr>
        <b/>
        <i/>
        <sz val="11"/>
        <color theme="1"/>
        <rFont val="Franklin Gothic Book"/>
        <family val="2"/>
      </rPr>
      <t>government collecting entity</t>
    </r>
    <r>
      <rPr>
        <i/>
        <sz val="11"/>
        <color theme="1"/>
        <rFont val="Franklin Gothic Book"/>
        <family val="2"/>
      </rPr>
      <t xml:space="preserve"> and </t>
    </r>
    <r>
      <rPr>
        <b/>
        <i/>
        <sz val="11"/>
        <color theme="1"/>
        <rFont val="Franklin Gothic Book"/>
        <family val="2"/>
      </rPr>
      <t>payment name</t>
    </r>
    <r>
      <rPr>
        <i/>
        <sz val="11"/>
        <color theme="1"/>
        <rFont val="Franklin Gothic Book"/>
        <family val="2"/>
      </rPr>
      <t xml:space="preserve"> from drop-down menu</t>
    </r>
  </si>
  <si>
    <r>
      <t xml:space="preserve">3. Indicate whether the payment stream is (i) </t>
    </r>
    <r>
      <rPr>
        <b/>
        <i/>
        <sz val="11"/>
        <color theme="1"/>
        <rFont val="Franklin Gothic Book"/>
        <family val="2"/>
      </rPr>
      <t>levied on project</t>
    </r>
    <r>
      <rPr>
        <i/>
        <sz val="11"/>
        <color theme="1"/>
        <rFont val="Franklin Gothic Book"/>
        <family val="2"/>
      </rPr>
      <t xml:space="preserve"> and (ii) </t>
    </r>
    <r>
      <rPr>
        <b/>
        <i/>
        <sz val="11"/>
        <color theme="1"/>
        <rFont val="Franklin Gothic Book"/>
        <family val="2"/>
      </rPr>
      <t>reported by project</t>
    </r>
  </si>
  <si>
    <r>
      <t xml:space="preserve">4. Enter project information: </t>
    </r>
    <r>
      <rPr>
        <b/>
        <i/>
        <sz val="11"/>
        <color theme="1"/>
        <rFont val="Franklin Gothic Book"/>
        <family val="2"/>
      </rPr>
      <t>project name</t>
    </r>
    <r>
      <rPr>
        <i/>
        <sz val="11"/>
        <color theme="1"/>
        <rFont val="Franklin Gothic Book"/>
        <family val="2"/>
      </rPr>
      <t xml:space="preserve">, and </t>
    </r>
    <r>
      <rPr>
        <b/>
        <i/>
        <sz val="11"/>
        <color theme="1"/>
        <rFont val="Franklin Gothic Book"/>
        <family val="2"/>
      </rPr>
      <t>reporting currency</t>
    </r>
  </si>
  <si>
    <r>
      <t xml:space="preserve">5. Enter </t>
    </r>
    <r>
      <rPr>
        <b/>
        <i/>
        <sz val="11"/>
        <color theme="1"/>
        <rFont val="Franklin Gothic Book"/>
        <family val="2"/>
      </rPr>
      <t>revenue value</t>
    </r>
    <r>
      <rPr>
        <i/>
        <sz val="11"/>
        <color theme="1"/>
        <rFont val="Franklin Gothic Book"/>
        <family val="2"/>
      </rPr>
      <t>,</t>
    </r>
    <r>
      <rPr>
        <i/>
        <u/>
        <sz val="11"/>
        <color theme="1"/>
        <rFont val="Franklin Gothic Book"/>
        <family val="2"/>
      </rPr>
      <t>as disclosed by government</t>
    </r>
    <r>
      <rPr>
        <i/>
        <sz val="11"/>
        <color theme="1"/>
        <rFont val="Franklin Gothic Book"/>
        <family val="2"/>
      </rPr>
      <t xml:space="preserve"> and any </t>
    </r>
    <r>
      <rPr>
        <b/>
        <i/>
        <sz val="11"/>
        <color theme="1"/>
        <rFont val="Franklin Gothic Book"/>
        <family val="2"/>
      </rPr>
      <t>comments</t>
    </r>
    <r>
      <rPr>
        <i/>
        <sz val="11"/>
        <color theme="1"/>
        <rFont val="Franklin Gothic Book"/>
        <family val="2"/>
      </rPr>
      <t xml:space="preserve"> that may be applicable</t>
    </r>
  </si>
  <si>
    <r>
      <rPr>
        <b/>
        <sz val="11"/>
        <color rgb="FF000000"/>
        <rFont val="Franklin Gothic Book"/>
        <family val="2"/>
      </rPr>
      <t xml:space="preserve">Part 4 (Government revenues) </t>
    </r>
    <r>
      <rPr>
        <sz val="11"/>
        <color rgb="FF000000"/>
        <rFont val="Franklin Gothic Book"/>
        <family val="2"/>
      </rPr>
      <t>contains comprehensive data on government revenues per revenue stream, according to GFSM classification.</t>
    </r>
  </si>
  <si>
    <r>
      <t xml:space="preserve">1. Enter the name of all government </t>
    </r>
    <r>
      <rPr>
        <b/>
        <i/>
        <sz val="11"/>
        <color theme="1"/>
        <rFont val="Franklin Gothic Book"/>
        <family val="2"/>
      </rPr>
      <t>Revenue streams</t>
    </r>
    <r>
      <rPr>
        <i/>
        <sz val="11"/>
        <color theme="1"/>
        <rFont val="Franklin Gothic Book"/>
        <family val="2"/>
      </rPr>
      <t xml:space="preserve"> for the extractive sectors, including revenues that fall below agreed materiality thresholds (one row should be used for each individual revenue stream and individual governmant entity)</t>
    </r>
  </si>
  <si>
    <r>
      <t xml:space="preserve">2. Enter the name of the </t>
    </r>
    <r>
      <rPr>
        <b/>
        <i/>
        <sz val="11"/>
        <rFont val="Franklin Gothic Book"/>
        <family val="2"/>
      </rPr>
      <t>receiving Government entity</t>
    </r>
    <r>
      <rPr>
        <i/>
        <sz val="11"/>
        <rFont val="Franklin Gothic Book"/>
        <family val="2"/>
      </rPr>
      <t xml:space="preserve"> (choose using the dropdown list. It will appear there since you have already entered the government entitiy in Part 3).</t>
    </r>
  </si>
  <si>
    <r>
      <t xml:space="preserve">3.Choose the </t>
    </r>
    <r>
      <rPr>
        <b/>
        <i/>
        <sz val="11"/>
        <rFont val="Franklin Gothic Book"/>
        <family val="2"/>
      </rPr>
      <t>Sector</t>
    </r>
    <r>
      <rPr>
        <i/>
        <sz val="11"/>
        <rFont val="Franklin Gothic Book"/>
        <family val="2"/>
      </rPr>
      <t xml:space="preserve"> and the </t>
    </r>
    <r>
      <rPr>
        <b/>
        <i/>
        <sz val="11"/>
        <rFont val="Franklin Gothic Book"/>
        <family val="2"/>
      </rPr>
      <t>GFS Classification</t>
    </r>
    <r>
      <rPr>
        <i/>
        <sz val="11"/>
        <rFont val="Franklin Gothic Book"/>
        <family val="2"/>
      </rPr>
      <t xml:space="preserve"> this revenue applies to. Use the guidance provided in the </t>
    </r>
    <r>
      <rPr>
        <i/>
        <u/>
        <sz val="11"/>
        <rFont val="Franklin Gothic Book"/>
        <family val="2"/>
      </rPr>
      <t>GFS Framework</t>
    </r>
    <r>
      <rPr>
        <b/>
        <i/>
        <u/>
        <sz val="11"/>
        <rFont val="Franklin Gothic Book"/>
        <family val="2"/>
      </rPr>
      <t xml:space="preserve"> </t>
    </r>
    <r>
      <rPr>
        <i/>
        <u/>
        <sz val="11"/>
        <rFont val="Franklin Gothic Book"/>
        <family val="2"/>
      </rPr>
      <t xml:space="preserve">for EITI reporting. </t>
    </r>
    <r>
      <rPr>
        <sz val="11"/>
        <rFont val="Franklin Gothic Book"/>
        <family val="2"/>
      </rPr>
      <t>If a revenue stream cannot be disaggregated by sector, chose "Other".</t>
    </r>
  </si>
  <si>
    <r>
      <t xml:space="preserve">4. In the </t>
    </r>
    <r>
      <rPr>
        <b/>
        <i/>
        <sz val="11"/>
        <rFont val="Franklin Gothic Book"/>
        <family val="2"/>
      </rPr>
      <t xml:space="preserve">Revenue value </t>
    </r>
    <r>
      <rPr>
        <i/>
        <sz val="11"/>
        <rFont val="Franklin Gothic Book"/>
        <family val="2"/>
      </rPr>
      <t>column, enter total figure of each revenue stream as disclosed by government, including revenues that were not reconciled.</t>
    </r>
  </si>
  <si>
    <r>
      <t>EITI Requirement 5.1.b</t>
    </r>
    <r>
      <rPr>
        <i/>
        <sz val="11"/>
        <rFont val="Franklin Gothic Book"/>
        <family val="2"/>
      </rPr>
      <t>: Revenue classification</t>
    </r>
  </si>
  <si>
    <r>
      <rPr>
        <i/>
        <u/>
        <sz val="11"/>
        <rFont val="Franklin Gothic Book"/>
        <family val="2"/>
      </rPr>
      <t xml:space="preserve">or, </t>
    </r>
    <r>
      <rPr>
        <b/>
        <u/>
        <sz val="11"/>
        <color theme="10"/>
        <rFont val="Franklin Gothic Book"/>
        <family val="2"/>
      </rPr>
      <t>https://www.imf.org/external/np/sta/gfsm/</t>
    </r>
  </si>
  <si>
    <r>
      <t>EITI Requirement 4.1.d</t>
    </r>
    <r>
      <rPr>
        <b/>
        <i/>
        <sz val="11"/>
        <rFont val="Franklin Gothic Book"/>
        <family val="2"/>
      </rPr>
      <t>: Full government disclosure</t>
    </r>
  </si>
  <si>
    <r>
      <t>EITI Requirement 4.1.c</t>
    </r>
    <r>
      <rPr>
        <b/>
        <i/>
        <sz val="11"/>
        <rFont val="Franklin Gothic Book"/>
        <family val="2"/>
      </rPr>
      <t xml:space="preserve">: Company payments ;  </t>
    </r>
    <r>
      <rPr>
        <b/>
        <i/>
        <u/>
        <sz val="11"/>
        <color rgb="FF0076AF"/>
        <rFont val="Franklin Gothic Book"/>
        <family val="2"/>
      </rPr>
      <t>EITI Requirement 4.7</t>
    </r>
    <r>
      <rPr>
        <b/>
        <i/>
        <sz val="11"/>
        <rFont val="Franklin Gothic Book"/>
        <family val="2"/>
      </rPr>
      <t>: Project-level reporting</t>
    </r>
  </si>
  <si>
    <r>
      <t>Gross Domestic Product -</t>
    </r>
    <r>
      <rPr>
        <i/>
        <u/>
        <sz val="11"/>
        <color rgb="FF00B0F0"/>
        <rFont val="Franklin Gothic Book"/>
        <family val="2"/>
      </rPr>
      <t xml:space="preserve"> </t>
    </r>
    <r>
      <rPr>
        <i/>
        <u/>
        <sz val="11"/>
        <color rgb="FF0070C0"/>
        <rFont val="Franklin Gothic Book"/>
        <family val="2"/>
      </rPr>
      <t>SNA 2008</t>
    </r>
    <r>
      <rPr>
        <i/>
        <sz val="11"/>
        <color rgb="FF0070C0"/>
        <rFont val="Franklin Gothic Book"/>
        <family val="2"/>
      </rPr>
      <t xml:space="preserve"> C</t>
    </r>
    <r>
      <rPr>
        <i/>
        <sz val="11"/>
        <rFont val="Franklin Gothic Book"/>
        <family val="2"/>
      </rPr>
      <t>. Mining and quarrying, including oil and gas</t>
    </r>
  </si>
  <si>
    <t>Employment - extractive sector - male</t>
  </si>
  <si>
    <t>Employment - extractive sector - female</t>
  </si>
  <si>
    <t>people</t>
  </si>
  <si>
    <t>Please include comments here. PAYE and withholding taxes are not paid on behalf of companies and should therefore be excluded</t>
  </si>
  <si>
    <t>Insert additional rows as needed. E.g., the below table covers the excluded revenues</t>
  </si>
  <si>
    <t>References to state-owned enterprises or company Audited Financial Statement (Add rows if several SOEs)</t>
  </si>
  <si>
    <t>References to state-owned enterprises portals or company website(s), for example as stated in the Report (Add rows if several SOEs)</t>
  </si>
  <si>
    <t>Are contracts or full license texts disclosed?</t>
  </si>
  <si>
    <t>(Harmonised System Codes)</t>
  </si>
  <si>
    <r>
      <t>EITI Requirement 3.2</t>
    </r>
    <r>
      <rPr>
        <b/>
        <sz val="11"/>
        <rFont val="Franklin Gothic Book"/>
        <family val="2"/>
      </rPr>
      <t>: Production by commodity</t>
    </r>
  </si>
  <si>
    <t>Calculated using total of government revenues (part 4), and total per-company data (part 5)</t>
  </si>
  <si>
    <r>
      <t>EITI Requirement 4.7</t>
    </r>
    <r>
      <rPr>
        <b/>
        <sz val="11"/>
        <rFont val="Franklin Gothic Book"/>
        <family val="2"/>
      </rPr>
      <t>: Disaggregation</t>
    </r>
  </si>
  <si>
    <t>If yes, what amount of transfers could the government account for?</t>
  </si>
  <si>
    <r>
      <t>EITI Requirement 7.2</t>
    </r>
    <r>
      <rPr>
        <b/>
        <sz val="11"/>
        <rFont val="Franklin Gothic Book"/>
        <family val="2"/>
      </rPr>
      <t>: Data accessibility and open data</t>
    </r>
  </si>
  <si>
    <t>the relevant legal and administrative rules for environmental management?</t>
  </si>
  <si>
    <t>databases containing environmental impact assessments, certification schemes or similar documentation of environmental management?</t>
  </si>
  <si>
    <t>other relevant information on environmental monitoring procedures and administration?</t>
  </si>
  <si>
    <r>
      <t>EITI Requirement 6.4</t>
    </r>
    <r>
      <rPr>
        <b/>
        <sz val="11"/>
        <rFont val="Franklin Gothic Book"/>
        <family val="2"/>
      </rPr>
      <t>: Environmental impact</t>
    </r>
  </si>
  <si>
    <t>Cells in light blue are for voluntary input</t>
  </si>
  <si>
    <t>Cells in orange must be completed</t>
  </si>
  <si>
    <t>Mineral and petroleum rights' regime?</t>
  </si>
  <si>
    <t xml:space="preserve">Filling in this summary data template with EITI Report data will make your EITI Report data accessible in a machine-readable format. (requirement 7.2.d) </t>
  </si>
  <si>
    <r>
      <rPr>
        <i/>
        <u/>
        <sz val="11"/>
        <rFont val="Franklin Gothic Book"/>
        <family val="2"/>
      </rPr>
      <t>For more guidance, please visit</t>
    </r>
    <r>
      <rPr>
        <u/>
        <sz val="11"/>
        <color theme="10"/>
        <rFont val="Franklin Gothic Book"/>
        <family val="2"/>
      </rPr>
      <t xml:space="preserve"> </t>
    </r>
    <r>
      <rPr>
        <b/>
        <u/>
        <sz val="11"/>
        <color theme="10"/>
        <rFont val="Franklin Gothic Book"/>
        <family val="2"/>
      </rPr>
      <t>https://eiti.org/summary-data-template</t>
    </r>
  </si>
  <si>
    <t>&lt; EITI Reporting or systematically disclosed? &gt;</t>
  </si>
  <si>
    <t>Total in USD</t>
  </si>
  <si>
    <t>Company type</t>
  </si>
  <si>
    <t>Niobium, Vanadium, Zirconium (2615)</t>
  </si>
  <si>
    <t>Precious stones (other than diamonds) (7103)</t>
  </si>
  <si>
    <t>Precious stones (other than diamonds) (7103), volume</t>
  </si>
  <si>
    <t>EY</t>
  </si>
  <si>
    <t>Average exchange rate in 2020</t>
  </si>
  <si>
    <t>https://bank.gov.ua/ua/markets/exchangerate-chart</t>
  </si>
  <si>
    <t>Andrii Kitura</t>
  </si>
  <si>
    <t>EY Ukraine</t>
  </si>
  <si>
    <t>andrii.kitura@ua.ey.com</t>
  </si>
  <si>
    <t>1) The database of laws of Ukraine is available online; 2) EITI Report, Section 6.1</t>
  </si>
  <si>
    <t>1) Tax Code of Ukraine No. 2755-VI dated 2 December 2010 ; 2) EITI Report, Section 6.5</t>
  </si>
  <si>
    <t>According to the calculation of the Independent Administrator (see chapter 5.2.3.2 in EITI Report 2020)</t>
  </si>
  <si>
    <t>Titanium (2614), value</t>
  </si>
  <si>
    <t>Building stone (6802), volume</t>
  </si>
  <si>
    <t>According to the US Geological Survey</t>
  </si>
  <si>
    <t>There is no official disaggregated information on titanium ores production value. An alternative assessment approach was to use the information on products sale revenues provided by reporting companies. The presented data covers only material titanium ores mining companies that sent information for the preparation of the EITI Report in 2020.</t>
  </si>
  <si>
    <t>According to Geoinform of Ukraine</t>
  </si>
  <si>
    <t>There is no official disaggregated information on manganese ores production value. An alternative assessment approach was to use the information on products sale revenues provided by reporting companies. The presented data covers only material manganese ores mining companies that sent information for the preparation of the EITI Report in 2020.</t>
  </si>
  <si>
    <t>The volume of high-melting clay mined in 2020 amounted to 210,22 thousand tons, according to Geoinform of Ukraine</t>
  </si>
  <si>
    <t>In 2020, the volume of quartz sand mining in Ukraine amounted  to 1421,73 thousand tons, according to Geoinform of Ukraine</t>
  </si>
  <si>
    <t>Due to the fact that the disaggregated data on the cost of products of the quartz sand extraction industry are not publicly available, the Independent Administrator prepared a request to the State Statistics Service. In response to a request data were obtained on the volume of products sold according to the Nomenclature of Industrial Products (NIP). According to these data, the generalized category of product names for NIP "Siliceous and quarz sands" (product code for NIP - 08.12.22.50), which includes quartz sand, during 2020 sold products with a total value of 495,94 MUAH</t>
  </si>
  <si>
    <t>Due to the fact that the disaggregated data on the cost of products of the high-melting clay extraction industry are not publicly available, the Independent Administrator prepared a request to the State Statistics Service. In response to a request data were obtained on the volume of products sold according to the Nomenclature of Industrial Products (NIP). According to these data, the generalized category of product names for NIP "Other Clays" (product code for NIP - 08.12.22.55), which includes high-melting clays, during 2020 sold products with a total value of 65,17 MUAH</t>
  </si>
  <si>
    <t>38960,48 thousand cubic meters of building stones were mined in Ukraine in 2020, according to Geoinform of Ukraine</t>
  </si>
  <si>
    <t xml:space="preserve">https://zakon.rada.gov.ua/laws/show/615-2011-%D0%BF/ed20191121; https://zakon.rada.gov.ua/laws/show/594-2011-%D0%BF/ed20191224 ;
 https://www.geo.gov.ua/ </t>
  </si>
  <si>
    <t>1) Procedure on granting special permits on subsoil use; 2) Procedure for holding auctions for sale of special permits on subsoil; 3) Information on license allocation can be found on web-site of the State Service of Geology and Subsoil of Ukraine; 4) EITI Report, Section 6.6.2</t>
  </si>
  <si>
    <t>As of the date of this Report, the registry of licenses contains information about 136 licenses issued during 2020, all of which are valid.
1) Geoinform of Ukraine SRPE website; 2) EITI Report, Section 6.6.1</t>
  </si>
  <si>
    <t>https://usr.minjust.gov.ua/ua/freesearch</t>
  </si>
  <si>
    <t>Unified State Register of Legal Entities, Individual Entrepreneurs and Public Organizations</t>
  </si>
  <si>
    <t>EITI Report, Annex 8</t>
  </si>
  <si>
    <t>EITI Report, Section 5</t>
  </si>
  <si>
    <t>Due to the fact that the disaggregated data on the cost of products of the building stone extraction industry are not publicly available, the Independent Administrator prepared a request to the State Statistics Service. In response to a request data were obtained on the volume of products sold according to the Nomenclature of Industrial Products (NIP). According to these data, the generalized category of product names for NIP "Decorative and building stone, limestone, gypsum, chalk and shale clay" (product code for NIP - 08.11), which includes building stone, during 2020 sold products with a total value of 2997,69 MUAH</t>
  </si>
  <si>
    <t>http://www.ukrstat.gov.ua/</t>
  </si>
  <si>
    <t>Exports of agglomerated and non-agglomerated iron ores and concentrates</t>
  </si>
  <si>
    <t>Building stones</t>
  </si>
  <si>
    <t>EITI Report, Section , Annexes 9, 10</t>
  </si>
  <si>
    <t>EITI Report, Section 9.1</t>
  </si>
  <si>
    <t>The legislation does not provide for an independent statutory audit for public entities. At the same time, the reliability of accounting and financial reporting in the state bodies, public entities, enterprises and organizations funded from the state budget shall be controlled by the state financial control bodies. 1) Law of Ukraine "On the Basic Principles of Implementation of State Financial Control in Ukraine", 2) The Accounting Chamber publishes the reports on its web-site.</t>
  </si>
  <si>
    <t>EITI report, Section 6.7</t>
  </si>
  <si>
    <t>The database of laws of Ukraine is available online: https://zakon.rada.gov.ua/laws/?lang=en</t>
  </si>
  <si>
    <t>http://zakon.rada.gov.ua/laws/show/2456-17/ed20171224</t>
  </si>
  <si>
    <t>1) The State Treasury Service of Ukraine, 2) Public Fund's Single Web Portal.</t>
  </si>
  <si>
    <t>EITI report, Section 5.10.3</t>
  </si>
  <si>
    <t>EITI report, section 5.11</t>
  </si>
  <si>
    <t>Quasi-fiscal transactions in the gas extracting sector. According to the information from Naftogaz of Ukraine NJSC received in questionnaires</t>
  </si>
  <si>
    <t>EITI report, section 5.10</t>
  </si>
  <si>
    <t>EITI report, section 5.10.1.1</t>
  </si>
  <si>
    <t>According to the Ministry of Economy, the level of the shadow economy in the extractive industries  in 2020 was 41% of the gross value added of these industries</t>
  </si>
  <si>
    <t>Includes tax, non-tax revenues of the consolidated budget of Ukraine, and revenues from unified social contribution</t>
  </si>
  <si>
    <t>EITI Report, Section 5.10.1.2</t>
  </si>
  <si>
    <t>Information from the State Statistics Service on the average number of full-time registered employees in the extractive industries, received in response to a request from the Independent Administrator for the purposes of preparing this EITI Report</t>
  </si>
  <si>
    <t>The average number of full-time employees in Ukraine in 2020</t>
  </si>
  <si>
    <t>According to the State Statistics Service, the average staff number in the extractive industries in 2020 was 186,4 thousand (EITI Report, Section 5.10.1.5)</t>
  </si>
  <si>
    <t>EITI Report, Section 5.10.1.4</t>
  </si>
  <si>
    <t>https://zakon.rada.gov.ua/laws/?lang=en</t>
  </si>
  <si>
    <t>On May 23, 2017, in order to meet the obligations under the Association Agreement with the EU and in accordance with Directive 2011/92/EU on the assessment of the environmental impact of certain public and private projects, the Verkhovna Rada adopted the Law on EIA, which came into force on December 18, 2017</t>
  </si>
  <si>
    <t>1. Unified Register of Environmental Impact Assessment (EIA), http://eia.menr.gov.ua. 
2. EITI Report, Section 8.1.4.</t>
  </si>
  <si>
    <t>The database of all laws of Ukraine, including on environmental management, is available online. It was also described in EITI Report, Section 8.1</t>
  </si>
  <si>
    <t>https://eiti.org.ua/documents/zvit-ipvh-2020/</t>
  </si>
  <si>
    <t>All revenues are recorded in the budget. But Unified Social Contribution is not transferred to the state budget or the budgets of other levels and is allocated for the types of the compulsory state social insurance in proportions approved by the CMU (for details, please see Section 6.5)</t>
  </si>
  <si>
    <t>Open data policy published at https://eiti.org.ua/download/2142/</t>
  </si>
  <si>
    <t>EITI report, Sections 5.1.3.1, 5.2.3.1, 5.3.3.1, 5.4.3.1, 5.5.3.1, 5.6.3.1, 5.7.3.1, 5.8.3.1, 5.9.3.1</t>
  </si>
  <si>
    <t>EITI report, Sections 5.1.3.2, 5.2.3.2, 5.3.3.2, 5.4.3.2, 5.5.3.2, 5.6.3.2, 5.7.3.2, 5.8.3.2, 5.9.3.2</t>
  </si>
  <si>
    <t>According to the Ministry of Energy data</t>
  </si>
  <si>
    <t>1) State Statistics Service of Ukraine, 2) EITI report, Sections 5.1.4, 5.2.5, 5.3.4, 5.4.4, 5.5.4, 5.6.4, 5.7.4, 5.8.4, 5.9.5</t>
  </si>
  <si>
    <t>The mechanisms for transferring part of the extracted products to the state are not used in Ukraine. It was the decision of the MSG of 01.01.2021. At the same time, the questionnaires for extracting companies included relevant questions and the results of the survey did not reveal the facts of the transfer of the share of extracting companies profits in favor of the state.</t>
  </si>
  <si>
    <t>The barter and infrastructure agreements with the state are not used in Ukraine. This fact was enshrined in the decision of the MSG of 01.01.2021. At the same time, the questionnaires for extracting companies included relevant questions and the results of the survey did not reveal the facts of barter agreements between extracting companies and the state.</t>
  </si>
  <si>
    <t>1) EITI report, Section 6.5 - information on the distribution of tax revenues between the budgets of different levels; 
2) Section 9.3.2, Annex 9 - corporate income tax;  
3) Section 9.3.1, Annex 9 – personal income tax; 
4) Section 9.3.7, Annex 9 - land fee; 
5) Section 9.3.8, Annex 9 - environmental tax; 
6) Section 9.3.3, Annex 9 - production royaty</t>
  </si>
  <si>
    <t>Law of Ukraine "On Accounting and Financial Reporting in Ukraine" according to amendments adopted in 2017 (took effect on 01.01.2018) requires the enterprises engaged in development of minerals of national importance to prepare financial statements solely according to IFRS and publish them along with an auditor's report. 1) The Law of Ukraine "On Amendments to the Law of Ukraine "On Accounting and Financial Reporting in Ukraine" to Improve Certain Provisions" No. 2164-VIII of 05 October 2017, 2) The Law of Ukraine “On Audit of Financial Statements and Auditing” of 21 December 2017 No. 2258-VIII.</t>
  </si>
  <si>
    <t>The amount of interbugjetary transfers (planned and completed in the reporting period) are reported on the State Treasury Service https://www.treasury.gov.ua/ua/file-storage/vikonannya-derzhavnogo-byudzhetu</t>
  </si>
  <si>
    <t>EITI report, Section 6.6.6</t>
  </si>
  <si>
    <t>Starting from 01.01.2020, the Resolution of the Cabinet of Ministers of Ukraine №256 dated on 04.03.2002, which approved the procedure for providing subventions from the state to local budgets for the provision of benefits and housing subsidies to the population, has expired. In addition, in 2020 the State Budget did not provide for expenditures on such a subvention.
Previous EITI Reports reflected information on the payment of subventions from the state to local budgets for the provision of benefits and housing subsidies to the population in the relevant reporting period. Given the above-mentioned legislative changes, as well as that the State Budget for 2020 did not plan expenditures for the payment of subventions, the corresponding payments during 2020 were absent.</t>
  </si>
  <si>
    <t>State Tax Service of Ukraine</t>
  </si>
  <si>
    <t>The State Service of Geology and Subsoil of Ukraine (Derzhgeonadra)</t>
  </si>
  <si>
    <t>State Customs Service of Ukraine</t>
  </si>
  <si>
    <t>Ministry for Development of Economy, Trade and Agriculture of Ukraine</t>
  </si>
  <si>
    <t>EDRPOU code</t>
  </si>
  <si>
    <t xml:space="preserve">Ministry of Justice of Ukraine </t>
  </si>
  <si>
    <t>Naftogaz of Ukraine NJSC</t>
  </si>
  <si>
    <t>Ukrnafta PJSC</t>
  </si>
  <si>
    <t>Ukrgazvydobuvannya JSC</t>
  </si>
  <si>
    <t>Naftogazvydobuvannya PrJSC</t>
  </si>
  <si>
    <t>Vydobuvna kompaniia Ukrnaftoburinnia PrJSC</t>
  </si>
  <si>
    <t>Energy Service Company Esco-Pivnich LLC</t>
  </si>
  <si>
    <t>Oil&amp;Gas Geoexploring LLC</t>
  </si>
  <si>
    <t>Natural resources PrJSC</t>
  </si>
  <si>
    <t>Repreasentative Office of Regal Petroleum Corporation Limited</t>
  </si>
  <si>
    <t>Ukrgazvydobutok PrJSC</t>
  </si>
  <si>
    <t>JV Ukrkarpatoil LTD LLC</t>
  </si>
  <si>
    <t>Nadra-Geoinvest LLC</t>
  </si>
  <si>
    <t>State-owned enterprises &amp; public corporations</t>
  </si>
  <si>
    <t>Private</t>
  </si>
  <si>
    <t>Poltava Petroleum Company JV</t>
  </si>
  <si>
    <t>https://www.naftogaz.com/files/Zvity/Naftogaz_20_fsu_ISA_for_publication.pdf</t>
  </si>
  <si>
    <t xml:space="preserve">https://www.ukrnafta.com/data/Investor_docs/30.04.2021/Ukrnafta%20Separate%20FS%20with%20Auditor's%20report%202020%20UKR_.pdf </t>
  </si>
  <si>
    <t>https://ugv.com.ua/uploads/Financial_Report_Separate.2020_AT_Ukrgazvidobuvannya_.pdf.10672318.6af54328883fa6f9c297fad89317ef63f50f8756.pdf</t>
  </si>
  <si>
    <t>http://ngv.com.ua/fin_zvit_2020_1.pdf</t>
  </si>
  <si>
    <t>https://unb.ua/Zvit_audytora_2020.pdf</t>
  </si>
  <si>
    <t>private</t>
  </si>
  <si>
    <t xml:space="preserve">http://www.ppc.net.ua/wp-content/uploads/2021/04/Finansovyy_zvit.pdf </t>
  </si>
  <si>
    <t xml:space="preserve">https://geo-alliance.com.ua/wp-content/uploads/2021/03/Report-nr-2020.zip </t>
  </si>
  <si>
    <t>https://regalukraine.com/files/zvit.pdf</t>
  </si>
  <si>
    <t>https://ukrgv.com/files/zvit.pdf</t>
  </si>
  <si>
    <t>http://www.uko.kiev.ua/audit%202020.pdf</t>
  </si>
  <si>
    <t>https://bit.ly/3lzlEMi</t>
  </si>
  <si>
    <t>Kub-gaz LLC</t>
  </si>
  <si>
    <t xml:space="preserve">Persha ukraiinska gazonaftova kompaniia LLC </t>
  </si>
  <si>
    <t>Nordik PE</t>
  </si>
  <si>
    <t>Systemoilingenering LLC</t>
  </si>
  <si>
    <t xml:space="preserve">Zakhidnadraservice LLC </t>
  </si>
  <si>
    <t>Energy-95 LLC</t>
  </si>
  <si>
    <t>Stryinaftogaz LLC</t>
  </si>
  <si>
    <t>Prom-Energo Product LLC</t>
  </si>
  <si>
    <t>Joint activity agreement of 24/12/1997 No. 999/97. Operator - Poltavanaftogaz NGDU of Ukrnafta PJSC (22525915)</t>
  </si>
  <si>
    <t xml:space="preserve">Gas Transmission System Operator of Ukraine LLC </t>
  </si>
  <si>
    <t>Ukrtransgaz JSC</t>
  </si>
  <si>
    <t>Ukrtransnafta JSC</t>
  </si>
  <si>
    <t>ArcelorMittal Kryvyi Rih PJSC</t>
  </si>
  <si>
    <t>Southern Iron Ore Enrichment Works JSC</t>
  </si>
  <si>
    <t>http://nordik.com.ua/upload/nord/FS'20%20Nordik_signed.pdf</t>
  </si>
  <si>
    <t>http://www.zns.com.ua/upload/zns/FS'20_ZNS_signed.pdf</t>
  </si>
  <si>
    <t>https://bit.ly/3lxU4Ph</t>
  </si>
  <si>
    <t xml:space="preserve">https://struinaftogaz.com.ua/wp-content/uploads/2021/04/zvit-audytora.pdf </t>
  </si>
  <si>
    <t>https://prom-energo.com.ua/files/zvit.pdf</t>
  </si>
  <si>
    <t>https://tsoua.com/wp-content/uploads/2021/04/GTSO_20-ukr-final-dlya-publikacziyi.pdf</t>
  </si>
  <si>
    <t xml:space="preserve">https://www.ukrtransnafta.com/wp-content/uploads/2021/03/UTN_Stand-alone_20fsu_with-signatures.pdf </t>
  </si>
  <si>
    <t>https://ukraine.arcelormittal.com/tenders/doc/akcioneram/amkr/External%20Audit%20Report%20AMKR%202020.pdf</t>
  </si>
  <si>
    <t>https://bit.ly/3G7UpQI</t>
  </si>
  <si>
    <t>Poltava Iron Ore Enrichment Works PrJSC</t>
  </si>
  <si>
    <t>Nothern Iron Ore Enrichment Works PrJSC</t>
  </si>
  <si>
    <t>Ingulets Iron Ore Enrichment Works PrJSC</t>
  </si>
  <si>
    <t>Central Iron Ore Enrichment Works PrJSC</t>
  </si>
  <si>
    <t xml:space="preserve">The foreign investment enterprise Zaporizhzhia iron ore industrial complex PrJSC </t>
  </si>
  <si>
    <t>Krivyi Rig Iron-OrLe Combine PJSC</t>
  </si>
  <si>
    <t>Suha Balka PrJSC</t>
  </si>
  <si>
    <t>Yerystiv Iron-Ore Enrichment Works LLC</t>
  </si>
  <si>
    <t>Rudomain LLC</t>
  </si>
  <si>
    <t>Pokrovskyi GZK JSC</t>
  </si>
  <si>
    <t>Marganets Mining and Processing DTPlant</t>
  </si>
  <si>
    <t>United Mining and Chemical Company JSC</t>
  </si>
  <si>
    <t>Velta LLC</t>
  </si>
  <si>
    <t>DTEK Pavlohdacoal PrJSC</t>
  </si>
  <si>
    <t>https://bit.ly/3IibNEo</t>
  </si>
  <si>
    <t>https://www.krruda.dp.ua/wp-content/uploads/2021/04/audit_2020.pdf</t>
  </si>
  <si>
    <t xml:space="preserve">https://ferrexpoyeristovomine.com/wp-content/uploads/2021/04/FS-signed.pdf </t>
  </si>
  <si>
    <t>https://rudomain.com.ua/wp-content/uploads/2021/11/9.pdf</t>
  </si>
  <si>
    <t>https://bit.ly/3rxYqty</t>
  </si>
  <si>
    <t>https://bit.ly/3oigMN3</t>
  </si>
  <si>
    <t>https://f984837a-9cb8-4fcf-9ff2-c67f8723d19c.filesusr.com/archives/fe2072_ee1dbcf9fcb745aa9f5e3030cfbc4ff7.zip?dn=upravlinnia.zip</t>
  </si>
  <si>
    <t>https://bit.ly/3El2zod</t>
  </si>
  <si>
    <t>https://energo.dtek.com/content/uploads/fin-otchetnost-202/dtek-pavlogradvugillya-okrema-fin-zvitnist-2020.pdf</t>
  </si>
  <si>
    <t>Colliery Group Pokrovs’ke PJSC</t>
  </si>
  <si>
    <t>DTEK Dobropolyeugol LLC</t>
  </si>
  <si>
    <t>Lvivvuhillia SE</t>
  </si>
  <si>
    <t>Selydivvuhillia SE</t>
  </si>
  <si>
    <t>Pervomaiskvuhillia SE</t>
  </si>
  <si>
    <t>Myrnohradvuhillia SE</t>
  </si>
  <si>
    <t>Lysychanskvuhillia JSC</t>
  </si>
  <si>
    <t>Bilozerska Mine LLC</t>
  </si>
  <si>
    <t>Toretskvuhillia SE</t>
  </si>
  <si>
    <t>Mine named after M. S. Surgai SE</t>
  </si>
  <si>
    <t>Mine Administration Pivdennodonbaske #1 SE</t>
  </si>
  <si>
    <t xml:space="preserve">Krasnolymanska Coal Mining Company SE </t>
  </si>
  <si>
    <t>Volynvuhillia SE</t>
  </si>
  <si>
    <t>http://pokrovskoe.com.ua/sites/default/files/files/company/forshareholders/2020/SeparateFinancialStatements2020.pdf</t>
  </si>
  <si>
    <t xml:space="preserve">https://dtek.com/content/uploads/richniy-zvit-emitentu-du_37014600_2020.pdf.p7s.zip </t>
  </si>
  <si>
    <t xml:space="preserve">http://www.lvug.com.ua/2021/06/09/zvit-nezalezhnogo-auditora-2/ </t>
  </si>
  <si>
    <t xml:space="preserve">http://mpe.kmu.gov.ua/minugol/doccatalog/document?id=245529751 </t>
  </si>
  <si>
    <t xml:space="preserve">http://xn--80adefwgidrfcns3a2l.xn--j1amh/zvit-nezalezhnoho-audytora-3/ </t>
  </si>
  <si>
    <t>https://www.mvug.com.ua/?page_id=2138</t>
  </si>
  <si>
    <t>http://ugnodon1.com/wp-files/2020/Zvit_nezalejnogo_auditora_za_2020r.pdf</t>
  </si>
  <si>
    <t>https://krasnolimanskaya.com.ua/?p=9887</t>
  </si>
  <si>
    <t>Oil and gas</t>
  </si>
  <si>
    <t>Iron ores</t>
  </si>
  <si>
    <t>Manganese ores</t>
  </si>
  <si>
    <t>Titanium ores</t>
  </si>
  <si>
    <t>Coal</t>
  </si>
  <si>
    <t>High-melting clays. Data on exports and imports in Ukraine are recorded using the Ukrainian Classification of Goods for Foreign Economic Affairs (UCGFA). This classification does not provide for the separation of a category of goods for the mining of high-melting clays. Therefore, data on exports of high-melting clays for 2020 are not available in open sources.</t>
  </si>
  <si>
    <t>Quartz sand. Data on exports and imports in Ukraine are recorded using the Ukrainian Classification of Goods for Foreign Economic Affairs (UCGFA). This classification does not provide for the separation of a category of goods for the mining of quartz sand. Therefore, data on exports of quartz sand for 2020 are not available in open sources.</t>
  </si>
  <si>
    <t>Subsoil use special permit No. 1074, dated 23.09.1997</t>
  </si>
  <si>
    <t>Subsoil use special permit No. 1277, dated 26.03.1998</t>
  </si>
  <si>
    <t>Subsoil use special permit No. 1643, dated 12.11.1998</t>
  </si>
  <si>
    <t>Subsoil use special permit No. 1669, dated 17.11.1998</t>
  </si>
  <si>
    <t>Subsoil use special permit No. 1773, dated 16.03.1999</t>
  </si>
  <si>
    <t>Subsoil use special permit No. 1859, dated 26.04.1999</t>
  </si>
  <si>
    <t>Subsoil use special permit No. 2032, dated 11.11.1999</t>
  </si>
  <si>
    <t>Subsoil use special permit No. 2088, dated 24.12.1999</t>
  </si>
  <si>
    <t>Subsoil use special permit No. 2139, dated 21.02.2000</t>
  </si>
  <si>
    <t>Subsoil use special permit No. 3348, dated 20.07.2004</t>
  </si>
  <si>
    <t>Subsoil use special permit No. 5247, dated 16.12.2010</t>
  </si>
  <si>
    <t>Subsoil use special permit No. 3907, dated 22.12.2010</t>
  </si>
  <si>
    <t>Subsoil use special permit No. 4062, dated 21.10.2011</t>
  </si>
  <si>
    <t>Subsoil use special permit No. 4063, dated 31.10.2011</t>
  </si>
  <si>
    <t>Subsoil use special permit No. 4110, dated 16.03.2012</t>
  </si>
  <si>
    <t>Subsoil use special permit No. 4111, dated 16.03.2012</t>
  </si>
  <si>
    <t>Subsoil use special permit No. 4125, dated 05.04.2012</t>
  </si>
  <si>
    <t>Subsoil use special permit No. 4126, dated 05.04.2012</t>
  </si>
  <si>
    <t>Subsoil use special permit No. 4294, dated 29.12.2012</t>
  </si>
  <si>
    <t>Subsoil use special permit No. 4300, dated 17.01.2013</t>
  </si>
  <si>
    <t>Subsoil use special permit No. 4029, dated 09.12.2006</t>
  </si>
  <si>
    <t>Subsoil use special permit No. 4483, dated 11.01.2007</t>
  </si>
  <si>
    <t>Subsoil use special permit No. 4451, dated 23.10.2007</t>
  </si>
  <si>
    <t>Subsoil use special permit No. 4482, dated 11.01.2007</t>
  </si>
  <si>
    <t>Subsoil use special permit No. 4494, dated 08.11.2007</t>
  </si>
  <si>
    <t>Subsoil use special permit No. 4275, dated 13.06.2007</t>
  </si>
  <si>
    <t>Subsoil use special permit No. 6378, dated 04.10.2019</t>
  </si>
  <si>
    <t>Subsoil use special permit No. 3104, dated 08.11.2003</t>
  </si>
  <si>
    <t>Subsoil use special permit No. 3107, dated 08.11.2003</t>
  </si>
  <si>
    <t>Subsoil use special permit No. 3106, dated 11.08.2003</t>
  </si>
  <si>
    <t>Subsoil use special permit No. 3035, dated 07.11.2003</t>
  </si>
  <si>
    <t>Subsoil use special permit No. 3034, dated 07.11.2003</t>
  </si>
  <si>
    <t>Subsoil use special permit No. 3037, dated 07.11.2003</t>
  </si>
  <si>
    <t>Subsoil use special permit No. 3038, dated 07.11.2003</t>
  </si>
  <si>
    <t>Subsoil use special permit No. 3039, dated 07.11.2003</t>
  </si>
  <si>
    <t>Subsoil use special permit No. 3692, dated 12.09.2005</t>
  </si>
  <si>
    <t>Subsoil use special permit No. 3691, dated 12.09.2005</t>
  </si>
  <si>
    <t>Subsoil use special permit No. 3563, dated 12.09.2004</t>
  </si>
  <si>
    <t>Subsoil use special permit No. 3562, dated 12.09.2004</t>
  </si>
  <si>
    <t>Subsoil use special permit No. 3561, dated 12.09.2004</t>
  </si>
  <si>
    <t>Subsoil use special permit No. 3559, dated 12.09.2004</t>
  </si>
  <si>
    <t>Subsoil use special permit No. 3688, dated 12.09.2005</t>
  </si>
  <si>
    <t>Subsoil use special permit No. 3560, dated 12.09.2004</t>
  </si>
  <si>
    <t>Subsoil use special permit No. 3689, dated 21.08.2018</t>
  </si>
  <si>
    <t>Subsoil use special permit No. 4789, dated 24.11.2008</t>
  </si>
  <si>
    <t>Subsoil use special permit No. 5640, dated 18.09.2012</t>
  </si>
  <si>
    <t>Subsoil use special permit No. 5318, dated 13.01.2011</t>
  </si>
  <si>
    <t>Subsoil use special permit No. 5360, dated 13.01.2011</t>
  </si>
  <si>
    <t>Subsoil use special permit No. 4096, dated 16.02.2012</t>
  </si>
  <si>
    <t>Subsoil use special permit No. 4095, dated 16.02.2012</t>
  </si>
  <si>
    <t>Subsoil use special permit No. 4178, dated 04.07.2012</t>
  </si>
  <si>
    <t>Subsoil use special permit No. 5395, dated 14.10.2011</t>
  </si>
  <si>
    <t>Subsoil use special permit No. 2768, dated 27.08.2002</t>
  </si>
  <si>
    <t>Subsoil use special permit No. 4586, dated 18.12.2007</t>
  </si>
  <si>
    <t>Subsoil use special permit No. 1571, dated 09.07.2016</t>
  </si>
  <si>
    <t>Subsoil use special permit No. 217/ЗП/49д-18, dated 29.01.2018</t>
  </si>
  <si>
    <t>Subsoil use special permit No. 4779, dated 07.01.2016</t>
  </si>
  <si>
    <t>Subsoil use special permit No. 4884, dated 19.01.2018</t>
  </si>
  <si>
    <t>Subsoil use special permit No. 4883, dated 19.01.2018</t>
  </si>
  <si>
    <t>Subsoil use special permit No. 1932, dated 14.04.1997</t>
  </si>
  <si>
    <t>Subsoil use special permit No. 2558, dated 10.12.2001</t>
  </si>
  <si>
    <t>Subsoil use special permit No. 2557, dated 10.12.2001</t>
  </si>
  <si>
    <t>Subsoil use special permit No. 2559, dated 10.12.2001</t>
  </si>
  <si>
    <t>Subsoil use special permit No. 5068, dated 12.10.2009</t>
  </si>
  <si>
    <t>Subsoil use special permit No. 2556, dated 10.12.2001</t>
  </si>
  <si>
    <t>Subsoil use special permit No. 5480, dated 02.06.2012</t>
  </si>
  <si>
    <t>Subsoil use special permit No. 5506, dated 04.09.2012</t>
  </si>
  <si>
    <t>Subsoil use special permit No. 4037, dated 21.01.2005</t>
  </si>
  <si>
    <t>Subsoil use special permit No. 3915, dated 29.12.2010</t>
  </si>
  <si>
    <t>Subsoil use special permit No. 5835, dated 30.08.2013</t>
  </si>
  <si>
    <t>Subsoil use special permit No. 5480, dated 06.02.2020</t>
  </si>
  <si>
    <t>Subsoil use special permit No. 3618, dated 29.12.2004</t>
  </si>
  <si>
    <t>Subsoil use special permit No. 3619, dated 29.12.2004</t>
  </si>
  <si>
    <t>Subsoil use special permit No. 4178, dated 28.12.2006</t>
  </si>
  <si>
    <t>Subsoil use special permit No. 3620, dated 29.12.2004</t>
  </si>
  <si>
    <t>Subsoil use special permit No. 2970, dated 05.05.2003</t>
  </si>
  <si>
    <t>Subsoil use special permit No. 6054, dated 17.06.2015</t>
  </si>
  <si>
    <t>Subsoil use special permit No. 3687, dated 12.09.2005</t>
  </si>
  <si>
    <t>Subsoil use special permit No. 2971, dated 05.05.2003</t>
  </si>
  <si>
    <t>Subsoil use special permit No. 2968, dated 05.05.2003</t>
  </si>
  <si>
    <t>Subsoil use special permit No. 3685, dated 12.09.2005</t>
  </si>
  <si>
    <t>Subsoil use special permit No. 3686, dated 12.09.2005</t>
  </si>
  <si>
    <t>Subsoil use special permit No. 2973, dated 05.05.2003</t>
  </si>
  <si>
    <t>Subsoil use special permit No. 610, dated 13.08.1996</t>
  </si>
  <si>
    <t>Subsoil use special permit No. 3110, dated 08.11.2003</t>
  </si>
  <si>
    <t>Subsoil use special permit No. 3111, dated 08.11.2003</t>
  </si>
  <si>
    <t>Subsoil use special permit No. 3344, dated 13.07.2004</t>
  </si>
  <si>
    <t>Subsoil use special permit No. 3113, dated 11.08.2003</t>
  </si>
  <si>
    <t>Subsoil use special permit No. 2673, dated 23.12.2004</t>
  </si>
  <si>
    <t>Subsoil use special permit No. 4271, dated 12.06.2012</t>
  </si>
  <si>
    <t>Subsoil use special permit No. 3333, dated 31.03.2004</t>
  </si>
  <si>
    <t>Subsoil use special permit No. 5965, dated 23.07.2014</t>
  </si>
  <si>
    <t>Subsoil use special permit No. 5096, dated 10.07.2020</t>
  </si>
  <si>
    <t>Subsoil use special permit No. 4689, dated 04.09.2015</t>
  </si>
  <si>
    <t>Subsoil use special permit No. 6027, dated 02.11.2015</t>
  </si>
  <si>
    <t>Subsoil use special permit No. 6028, dated 20.02.2015</t>
  </si>
  <si>
    <t>Subsoil use special permit No. 3194, dated 10.02.2003</t>
  </si>
  <si>
    <t>Subsoil use special permit No. 3252, dated 16.10.2003</t>
  </si>
  <si>
    <t>Subsoil use special permit No. 3193, dated 10.02.2003</t>
  </si>
  <si>
    <t>Subsoil use special permit No. 3191, dated 10.02.2003</t>
  </si>
  <si>
    <t>Subsoil use special permit No. 5450, dated 30.12.2011</t>
  </si>
  <si>
    <t>Subsoil use special permit No. 5401, dated 26.10.2011</t>
  </si>
  <si>
    <t>Subsoil use special permit No. 5400, dated 25.10.2011</t>
  </si>
  <si>
    <t>Subsoil use special permit No. 5449, dated 29.12.2011</t>
  </si>
  <si>
    <t>Subsoil use special permit No. 585, dated 29.07.1996</t>
  </si>
  <si>
    <t>Subsoil use special permit No. 1118, dated 21.10.1997</t>
  </si>
  <si>
    <t>Subsoil use special permit No. 1119, dated 21.10.1997</t>
  </si>
  <si>
    <t>Subsoil use special permit No. 4036, dated 25.09.2006</t>
  </si>
  <si>
    <t>Subsoil use special permit No. 597, dated 08.06.1996</t>
  </si>
  <si>
    <t>Subsoil use special permit No. 3660, dated 31.12.2004</t>
  </si>
  <si>
    <t>Subsoil use special permit No. 3659, dated 31.12.2004</t>
  </si>
  <si>
    <t>Subsoil use special permit No. 3658, dated 31.12.2004</t>
  </si>
  <si>
    <t>Subsoil use special permit No. 3661, dated 31.12.2004</t>
  </si>
  <si>
    <t>Subsoil use special permit No. 5966, dated 31.07.2014</t>
  </si>
  <si>
    <t>Subsoil use special permit No. 6405, dated 06.12.2020</t>
  </si>
  <si>
    <t>Subsoil use special permit No. 16/ПЛ/49д-17, dated 17.08.2017</t>
  </si>
  <si>
    <t>Subsoil use special permit No. 1012, dated 29.07.1997</t>
  </si>
  <si>
    <t>Subsoil use special permit No. 2659, dated 20.12.2004</t>
  </si>
  <si>
    <t>Subsoil use special permit No. 2660, dated 20.12.2004</t>
  </si>
  <si>
    <t>Subsoil use special permit No. 2661, dated 20.12.2004</t>
  </si>
  <si>
    <t>Subsoil use special permit No. 2681, dated 28.12.2004</t>
  </si>
  <si>
    <t>Subsoil use special permit No. 2682, dated 28.12.2004</t>
  </si>
  <si>
    <t>Subsoil use special permit No. 3/ПЛ/49д-20, dated 01.11.2020</t>
  </si>
  <si>
    <t>Subsoil use special permit No. 5745, dated 26.03.2013</t>
  </si>
  <si>
    <t>Subsoil use special permit No. 0371/Пол, dated 24.02.2015</t>
  </si>
  <si>
    <t>Subsoil use special permit No. 5626, dated 15.08.2012</t>
  </si>
  <si>
    <t>Subsoil use special permit No. 3334, dated 07.01.2004</t>
  </si>
  <si>
    <t>Subsoil use special permit No. 3335, dated 07.01.2004</t>
  </si>
  <si>
    <t>Subsoil use special permit No. 6236, dated 12.08.2017</t>
  </si>
  <si>
    <t>Subsoil use special permit No. 4778, dated 18.11.2008</t>
  </si>
  <si>
    <t>Subsoil use special permit No. 4779, dated 18.11.2008</t>
  </si>
  <si>
    <t>Subsoil use special permit No. 4780, dated 18.11.2008</t>
  </si>
  <si>
    <t>Subsoil use special permit No. 4781, dated 18.11.2008</t>
  </si>
  <si>
    <t>Subsoil use special permit No. 4979, dated 18.11.2008</t>
  </si>
  <si>
    <t>Subsoil use special permit No. 4212, dated 27.08.2012</t>
  </si>
  <si>
    <t>Subsoil use special permit No. 4748, dated 04.12.2016</t>
  </si>
  <si>
    <t>Subsoil use special permit No. 599, dated 08.06.1996</t>
  </si>
  <si>
    <t>Subsoil use special permit No. 592, dated 08.05.1996</t>
  </si>
  <si>
    <t>Subsoil use special permit No. 3754, dated 27.12.2005</t>
  </si>
  <si>
    <t>Subsoil use special permit No. 3751, dated 27.12.2005</t>
  </si>
  <si>
    <t>Subsoil use special permit No. 4821, dated 30.05.2011</t>
  </si>
  <si>
    <t>Subsoil use special permit No. 4404, dated 10.04.2007</t>
  </si>
  <si>
    <t>Subsoil use special permit No. 310, dated 31.08.2021</t>
  </si>
  <si>
    <t>Subsoil use special permit No. 310, dated 27.07.1995</t>
  </si>
  <si>
    <t>Subsoil use special permit No. 2727, dated 06.06.2002</t>
  </si>
  <si>
    <t>Subsoil use special permit No. 944, dated 27.06.1997</t>
  </si>
  <si>
    <t>Subsoil use special permit No. 945, dated 27.06.1997</t>
  </si>
  <si>
    <t>Subsoil use special permit No. 1511, dated 28.07.1998</t>
  </si>
  <si>
    <t>Subsoil use special permit No. 2795, dated 16.10.2002</t>
  </si>
  <si>
    <t>Subsoil use special permit No. 1075, dated 23.09.1997</t>
  </si>
  <si>
    <t>Subsoil use special permit No. 1562, dated 31.08.1998</t>
  </si>
  <si>
    <t>Subsoil use special permit No. 1038, dated 08.12.1997</t>
  </si>
  <si>
    <t>Subsoil use special permit No. 946, dated 27.06.1997</t>
  </si>
  <si>
    <t>Subsoil use special permit No. 1268, dated 03.10.1998</t>
  </si>
  <si>
    <t>Subsoil use special permit No. 914, dated 06.09.1997</t>
  </si>
  <si>
    <t>Subsoil use special permit No. 1267, dated 03.10.1998</t>
  </si>
  <si>
    <t>Subsoil use special permit No. 947, dated 27.06.1997</t>
  </si>
  <si>
    <t>Subsoil use special permit No. 6444, dated 13.11.2020</t>
  </si>
  <si>
    <t>Subsoil use special permit No. 1266, dated 03.10.1998</t>
  </si>
  <si>
    <t>Subsoil use special permit No. 2224, dated 16.08.2000</t>
  </si>
  <si>
    <t>Subsoil use special permit No. 2060, dated 21.12.1999</t>
  </si>
  <si>
    <t>Subsoil use special permit No. 1435, dated 16.06.1998</t>
  </si>
  <si>
    <t>Subsoil use special permit No. 1347, dated 30.04.1998</t>
  </si>
  <si>
    <t>Subsoil use special permit No. 3347, dated 20.07.2004</t>
  </si>
  <si>
    <t>Subsoil use special permit No. 1857, dated 26.04.1999</t>
  </si>
  <si>
    <t>Subsoil use special permit No. 1388, dated 25.05.1998</t>
  </si>
  <si>
    <t>Subsoil use special permit No. 1362, dated 13.05.1998</t>
  </si>
  <si>
    <t>Subsoil use special permit No. 1703, dated 22.12.1998</t>
  </si>
  <si>
    <t>Subsoil use special permit No. 1622, dated 27.10.1998</t>
  </si>
  <si>
    <t>Subsoil use special permit No. 1563, dated 31.08.1998</t>
  </si>
  <si>
    <t>Subsoil use special permit No. 1596, dated 10.05.1998</t>
  </si>
  <si>
    <t>Subsoil use special permit No. 2034, dated 11.11.1999</t>
  </si>
  <si>
    <t>Subsoil use special permit No. 1597, dated 10.05.1998</t>
  </si>
  <si>
    <t>Subsoil use special permit No. 2087, dated 24.12.1999</t>
  </si>
  <si>
    <t>Subsoil use special permit No. 2089, dated 24.12.1999</t>
  </si>
  <si>
    <t>Subsoil use special permit No. 4049, dated 10.04.2006</t>
  </si>
  <si>
    <t>Subsoil use special permit No. 1439, dated 22.06.1998</t>
  </si>
  <si>
    <t>Subsoil use special permit No. 2031, dated 11.11.1999</t>
  </si>
  <si>
    <t>Subsoil use special permit No. 1621, dated 27.10.1998</t>
  </si>
  <si>
    <t>Subsoil use special permit No. 2033, dated 11.11.1999</t>
  </si>
  <si>
    <t>Subsoil use special permit No. 1858, dated 26.04.1999</t>
  </si>
  <si>
    <t>Subsoil use special permit No. 1736, dated 02.05.1999</t>
  </si>
  <si>
    <t>Subsoil use special permit No. 2090, dated 24.12.1999</t>
  </si>
  <si>
    <t>Subsoil use special permit No. 1671, dated 17.11.1998</t>
  </si>
  <si>
    <t>Subsoil use special permit No. 2142, dated 23.02.2000</t>
  </si>
  <si>
    <t>Subsoil use special permit No. 1637, dated 11.12.1998</t>
  </si>
  <si>
    <t>Subsoil use special permit No. 2061, dated 21.12.1999</t>
  </si>
  <si>
    <t>Subsoil use special permit No. 2181, dated 23.03.2000</t>
  </si>
  <si>
    <t>Subsoil use special permit No. 1825, dated 04.05.1999</t>
  </si>
  <si>
    <t>Subsoil use special permit No. 1685, dated 12.07.1998</t>
  </si>
  <si>
    <t>Subsoil use special permit No. 5243, dated 14.12.2010</t>
  </si>
  <si>
    <t>Subsoil use special permit No. 1826, dated 04.05.1999</t>
  </si>
  <si>
    <t>Subsoil use special permit No. 1434, dated 16.06.1998</t>
  </si>
  <si>
    <t>Subsoil use special permit No. 1643, dated 11.12.1998</t>
  </si>
  <si>
    <t>Subsoil use special permit No. 1869, dated 30.04.1999</t>
  </si>
  <si>
    <t>Subsoil use special permit No. 2729, dated 06.06.2002</t>
  </si>
  <si>
    <t>Subsoil use special permit No. 2238, dated 09.07.2000</t>
  </si>
  <si>
    <t>Subsoil use special permit No. 1273, dated 03.10.1998</t>
  </si>
  <si>
    <t>Subsoil use special permit No. 2225, dated 16.08.2000</t>
  </si>
  <si>
    <t>Subsoil use special permit No. 2794, dated 16.10.2002</t>
  </si>
  <si>
    <t>Subsoil use special permit No. 1269, dated 03.10.1998</t>
  </si>
  <si>
    <t>Subsoil use special permit No. 5246, dated 16.12.2010</t>
  </si>
  <si>
    <t>Subsoil use special permit No. 4387, dated 25.09.2007</t>
  </si>
  <si>
    <t>Subsoil use special permit No. 2177, dated 23.03.2000</t>
  </si>
  <si>
    <t>Subsoil use special permit No. 2308, dated 13.11.2000</t>
  </si>
  <si>
    <t>Subsoil use special permit No. 2397, dated 26.03.2001</t>
  </si>
  <si>
    <t>Subsoil use special permit No. 1222, dated 26.01.1998</t>
  </si>
  <si>
    <t>Subsoil use special permit No. 2268, dated 10.10.2000</t>
  </si>
  <si>
    <t>Subsoil use special permit No. 1757, dated 22.02.1999</t>
  </si>
  <si>
    <t>Subsoil use special permit No. 4255, dated 14.05.2007</t>
  </si>
  <si>
    <t>Subsoil use special permit No. 832, dated 31.03.1997</t>
  </si>
  <si>
    <t>Subsoil use special permit No. 1670, dated 17.11.1998</t>
  </si>
  <si>
    <t>Subsoil use special permit No. 2075, dated 22.12.1999</t>
  </si>
  <si>
    <t>Subsoil use special permit No. 2086, dated 24.12.1999</t>
  </si>
  <si>
    <t>Subsoil use special permit No. 1278, dated 26.03.1998</t>
  </si>
  <si>
    <t>Subsoil use special permit No. 1714, dated 25.12.1998</t>
  </si>
  <si>
    <t>Subsoil use special permit No. 2200, dated 30.03.2000</t>
  </si>
  <si>
    <t>Subsoil use special permit No. 2223, dated 16.08.2000</t>
  </si>
  <si>
    <t>Subsoil use special permit No. 1438, dated 22.06.1998</t>
  </si>
  <si>
    <t>Subsoil use special permit No. 2091, dated 24.12.1999</t>
  </si>
  <si>
    <t>Subsoil use special permit No. 2749, dated 16.10.2002</t>
  </si>
  <si>
    <t>Subsoil use special permit No. 1038, dated 12.08.1997</t>
  </si>
  <si>
    <t>Subsoil use special permit No. 1269, dated 10.03.1998</t>
  </si>
  <si>
    <t>Subsoil use special permit No. 1273, dated 10.03.1998</t>
  </si>
  <si>
    <t>Subsoil use special permit No. 1596, dated 05.10.1998</t>
  </si>
  <si>
    <t>Subsoil use special permit No. 1961, dated 27.03.2017</t>
  </si>
  <si>
    <t>Subsoil use special permit No. 205016, dated 30.12.2015</t>
  </si>
  <si>
    <t>Subsoil use special permit No. 2238, dated 07.09.2000</t>
  </si>
  <si>
    <t>Subsoil use special permit No. 2308, dated 12.11.2020</t>
  </si>
  <si>
    <t>Subsoil use special permit No. 4387, dated 29.09.2007</t>
  </si>
  <si>
    <t>Subsoil use special permit No. 5246, dated 16.12.2020</t>
  </si>
  <si>
    <t>Subsoil use special permit No. 944, dated 07.06.1997</t>
  </si>
  <si>
    <t>Subsoil use special permit No. 6349, dated 07.10.2019</t>
  </si>
  <si>
    <t>Subsoil use special permit No. 2582, dated 23.11.2001</t>
  </si>
  <si>
    <t>Subsoil use special permit No. 2437, dated 11.04.2001</t>
  </si>
  <si>
    <t>Subsoil use special permit No. 2438, dated 11.04.2001</t>
  </si>
  <si>
    <t>Subsoil use special permit No. 2439, dated 11.04.2001</t>
  </si>
  <si>
    <t>Subsoil use special permit No. 4855, dated 21.01.2009</t>
  </si>
  <si>
    <t>Subsoil use special permit No. 3675, dated 12.09.2005</t>
  </si>
  <si>
    <t>Subsoil use special permit No. 4606, dated 18.12.2007</t>
  </si>
  <si>
    <t>Subsoil use special permit No. 4059, dated 17.10.2006</t>
  </si>
  <si>
    <t>Subsoil use special permit No. 4784, dated 24.11.2008</t>
  </si>
  <si>
    <t>Subsoil use special permit No. 4608, dated 18.12.2007</t>
  </si>
  <si>
    <t>Subsoil use special permit No. 4403, dated 28.09.2007</t>
  </si>
  <si>
    <t>Subsoil use special permit No. 1772, dated 05.03.1999</t>
  </si>
  <si>
    <t>Subsoil use special permit No. 1774, dated 16.03.1999</t>
  </si>
  <si>
    <t>Subsoil use special permit No. 1775, dated 16.03.1999</t>
  </si>
  <si>
    <t>Subsoil use special permit No. 1776, dated 16.03.1999</t>
  </si>
  <si>
    <t>Subsoil use special permit No. 1777, dated 16.03.1999</t>
  </si>
  <si>
    <t>Subsoil use special permit No. 1778, dated 16.03.1999</t>
  </si>
  <si>
    <t>Subsoil use special permit No. 1779, dated 16.03.1999</t>
  </si>
  <si>
    <t>Subsoil use special permit No. 1780, dated 16.03.1999</t>
  </si>
  <si>
    <t>Subsoil use special permit No. 1786, dated 16.03.1999</t>
  </si>
  <si>
    <t>Subsoil use special permit No. 1787, dated 16.03.1999</t>
  </si>
  <si>
    <t>Subsoil use special permit No. 1791, dated 24.03.1999</t>
  </si>
  <si>
    <t>Subsoil use special permit No. 1793, dated 24.03.1999</t>
  </si>
  <si>
    <t>Subsoil use special permit No. 1796, dated 24.03.1999</t>
  </si>
  <si>
    <t>Subsoil use special permit No. 1803, dated 25.03.1999</t>
  </si>
  <si>
    <t>Subsoil use special permit No. 1804, dated 25.03.1999</t>
  </si>
  <si>
    <t>Subsoil use special permit No. 1805, dated 25.03.1999</t>
  </si>
  <si>
    <t>Subsoil use special permit No. 1806, dated 25.03.1999</t>
  </si>
  <si>
    <t>Subsoil use special permit No. 1807, dated 25.03.1999</t>
  </si>
  <si>
    <t>Subsoil use special permit No. 1809, dated 25.03.1999</t>
  </si>
  <si>
    <t>Subsoil use special permit No. 1810, dated 25.03.1999</t>
  </si>
  <si>
    <t>Subsoil use special permit No. 1811, dated 25.03.1999</t>
  </si>
  <si>
    <t>Subsoil use special permit No. 1812, dated 25.03.1999</t>
  </si>
  <si>
    <t>Subsoil use special permit No. 1813, dated 25.03.1999</t>
  </si>
  <si>
    <t>Subsoil use special permit No. 1814, dated 25.03.1999</t>
  </si>
  <si>
    <t>Subsoil use special permit No. 1815, dated 25.03.1999</t>
  </si>
  <si>
    <t>Subsoil use special permit No. 1817, dated 25.03.1999</t>
  </si>
  <si>
    <t>Subsoil use special permit No. 1827, dated 05.04.1999</t>
  </si>
  <si>
    <t>Subsoil use special permit No. 1935, dated 14.07.1999</t>
  </si>
  <si>
    <t>Subsoil use special permit No. 1936, dated 14.07.1999</t>
  </si>
  <si>
    <t>Subsoil use special permit No. 1979, dated 10.09.1999</t>
  </si>
  <si>
    <t>Subsoil use special permit No. 1980, dated 10.09.1999</t>
  </si>
  <si>
    <t>Subsoil use special permit No. 2102, dated 27.12.1999</t>
  </si>
  <si>
    <t>Subsoil use special permit No. 2182, dated 23.03.2000</t>
  </si>
  <si>
    <t>Subsoil use special permit No. 2228, dated 18.08.2000</t>
  </si>
  <si>
    <t>Subsoil use special permit No. 2236, dated 07.09.2000</t>
  </si>
  <si>
    <t>Subsoil use special permit No. 2271, dated 12.10.2000</t>
  </si>
  <si>
    <t>Subsoil use special permit No. 2272, dated 12.10.2000</t>
  </si>
  <si>
    <t>Subsoil use special permit No. 2273, dated 12.10.2000</t>
  </si>
  <si>
    <t>Subsoil use special permit No. 2343, dated 20.12.2000</t>
  </si>
  <si>
    <t>Subsoil use special permit No. 2350, dated 28.12.2000</t>
  </si>
  <si>
    <t>Subsoil use special permit No. 2351, dated 28.12.2000</t>
  </si>
  <si>
    <t>Subsoil use special permit No. 2352, dated 28.12.2000</t>
  </si>
  <si>
    <t>Subsoil use special permit No. 2353, dated 28.12.2000</t>
  </si>
  <si>
    <t>Subsoil use special permit No. 2354, dated 28.12.2000</t>
  </si>
  <si>
    <t>Subsoil use special permit No. 2355, dated 28.12.2000</t>
  </si>
  <si>
    <t>Subsoil use special permit No. 2356, dated 28.12.2000</t>
  </si>
  <si>
    <t>Subsoil use special permit No. 2363, dated 31.01.2001</t>
  </si>
  <si>
    <t>Subsoil use special permit No. 2364, dated 31.01.2001</t>
  </si>
  <si>
    <t>Subsoil use special permit No. 2365, dated 31.01.2001</t>
  </si>
  <si>
    <t>Subsoil use special permit No. 2367, dated 01.02.2001</t>
  </si>
  <si>
    <t>Subsoil use special permit No. 2368, dated 01.02.2001</t>
  </si>
  <si>
    <t>Subsoil use special permit No. 2369, dated 01.02.2001</t>
  </si>
  <si>
    <t>Subsoil use special permit No. 2370, dated 08.02.2001</t>
  </si>
  <si>
    <t>Subsoil use special permit No. 2371, dated 08.02.2001</t>
  </si>
  <si>
    <t>Subsoil use special permit No. 2372, dated 08.02.2001</t>
  </si>
  <si>
    <t>Subsoil use special permit No. 2373, dated 08.02.2001</t>
  </si>
  <si>
    <t>Subsoil use special permit No. 2375, dated 08.02.2001</t>
  </si>
  <si>
    <t>Subsoil use special permit No. 2386, dated 21.02.2001</t>
  </si>
  <si>
    <t>Subsoil use special permit No. 2387, dated 21.02.2001</t>
  </si>
  <si>
    <t>Subsoil use special permit No. 2388, dated 21.02.2001</t>
  </si>
  <si>
    <t>Subsoil use special permit No. 2389, dated 21.02.2001</t>
  </si>
  <si>
    <t>Subsoil use special permit No. 2390, dated 21.02.2001</t>
  </si>
  <si>
    <t>Subsoil use special permit No. 2391, dated 21.02.2001</t>
  </si>
  <si>
    <t>Subsoil use special permit No. 2398, dated 26.03.2001</t>
  </si>
  <si>
    <t>Subsoil use special permit No. 2425, dated 05.04.2001</t>
  </si>
  <si>
    <t>Subsoil use special permit No. 2427, dated 05.04.2001</t>
  </si>
  <si>
    <t>Subsoil use special permit No. 2429, dated 05.04.2001</t>
  </si>
  <si>
    <t>Subsoil use special permit No. 2430, dated 05.04.2001</t>
  </si>
  <si>
    <t>Subsoil use special permit No. 2452, dated 23.04.2001</t>
  </si>
  <si>
    <t>Subsoil use special permit No. 2456, dated 27.04.2001</t>
  </si>
  <si>
    <t>Subsoil use special permit No. 2462, dated 14.05.2001</t>
  </si>
  <si>
    <t>Subsoil use special permit No. 2463, dated 14.05.2001</t>
  </si>
  <si>
    <t>Subsoil use special permit No. 2486, dated 13.06.2001</t>
  </si>
  <si>
    <t>Subsoil use special permit No. 2487, dated 13.06.2001</t>
  </si>
  <si>
    <t>Subsoil use special permit No. 2492, dated 20.06.2001</t>
  </si>
  <si>
    <t>Subsoil use special permit No. 2493, dated 20.06.2001</t>
  </si>
  <si>
    <t>Subsoil use special permit No. 2594, dated 23.11.2001</t>
  </si>
  <si>
    <t>Subsoil use special permit No. 2653, dated 01.03.2002</t>
  </si>
  <si>
    <t>Subsoil use special permit No. 2788, dated 31.05.2006</t>
  </si>
  <si>
    <t>Subsoil use special permit No. 2793, dated 31.05.2006</t>
  </si>
  <si>
    <t>Subsoil use special permit No. 2990, dated 25.07.2007</t>
  </si>
  <si>
    <t>Subsoil use special permit No. 3116, dated 12.08.2003</t>
  </si>
  <si>
    <t>Subsoil use special permit No. 3117, dated 12.08.2003</t>
  </si>
  <si>
    <t>Subsoil use special permit No. 3118, dated 12.08.2003</t>
  </si>
  <si>
    <t>Subsoil use special permit No. 3340, dated 13.07.2004</t>
  </si>
  <si>
    <t>Subsoil use special permit No. 3341, dated 13.07.2004</t>
  </si>
  <si>
    <t>Subsoil use special permit No. 3342, dated 13.07.2004</t>
  </si>
  <si>
    <t>Subsoil use special permit No. 4001, dated 09.08.2006</t>
  </si>
  <si>
    <t>Subsoil use special permit No. 4002, dated 09.08.2006</t>
  </si>
  <si>
    <t>Subsoil use special permit No. 4164, dated 22.12.2006</t>
  </si>
  <si>
    <t>Subsoil use special permit No. 4165, dated 22.12.2006</t>
  </si>
  <si>
    <t>Subsoil use special permit No. 4192, dated 20.07.2012</t>
  </si>
  <si>
    <t>Subsoil use special permit No. 4290, dated 17.07.2007</t>
  </si>
  <si>
    <t>Subsoil use special permit No. 4581, dated 12.09.2014</t>
  </si>
  <si>
    <t>Subsoil use special permit No. 4621, dated 17.12.2014</t>
  </si>
  <si>
    <t>Subsoil use special permit No. 4658, dated 05.03.2015</t>
  </si>
  <si>
    <t>Subsoil use special permit No. 4804, dated 12.12.2016</t>
  </si>
  <si>
    <t>Subsoil use special permit No. 4805, dated 05.12.2008</t>
  </si>
  <si>
    <t>Subsoil use special permit No. 4811, dated 14.12.2016</t>
  </si>
  <si>
    <t>Subsoil use special permit No. 4924, dated 01.10.2018</t>
  </si>
  <si>
    <t>Subsoil use special permit No. 4946, dated 14.12.2018</t>
  </si>
  <si>
    <t>Subsoil use special permit No. 4947, dated 19.12.2018</t>
  </si>
  <si>
    <t>Subsoil use special permit No. 4992, dated 23.04.2019</t>
  </si>
  <si>
    <t>Subsoil use special permit No. 5009, dated 03.09.2009</t>
  </si>
  <si>
    <t>Subsoil use special permit No. 5010, dated 02.07.2019</t>
  </si>
  <si>
    <t>Subsoil use special permit No. 5011, dated 03.09.2009</t>
  </si>
  <si>
    <t>Subsoil use special permit No. 5012, dated 03.09.2009</t>
  </si>
  <si>
    <t>Subsoil use special permit No. 5046, dated 21.11.2019</t>
  </si>
  <si>
    <t>Subsoil use special permit No. 5177, dated 01.07.2010</t>
  </si>
  <si>
    <t>Subsoil use special permit No. 5178, dated 01.07.2010</t>
  </si>
  <si>
    <t>Subsoil use special permit No. 5253, dated 21.12.2010</t>
  </si>
  <si>
    <t>Subsoil use special permit No. 5404, dated 31.10.2011</t>
  </si>
  <si>
    <t>Subsoil use special permit No. 5405, dated 31.10.2011</t>
  </si>
  <si>
    <t>Subsoil use special permit No. 5408, dated 31.10.2011</t>
  </si>
  <si>
    <t>Subsoil use special permit No. 5409, dated 31.10.2011</t>
  </si>
  <si>
    <t>Subsoil use special permit No. 5410, dated 31.10.2011</t>
  </si>
  <si>
    <t>Subsoil use special permit No. 5411, dated 31.10.2011</t>
  </si>
  <si>
    <t>Subsoil use special permit No. 5412, dated 31.10.2011</t>
  </si>
  <si>
    <t>Subsoil use special permit No. 5413, dated 31.10.2011</t>
  </si>
  <si>
    <t>Subsoil use special permit No. 5414, dated 31.10.2011</t>
  </si>
  <si>
    <t>Subsoil use special permit No. 5541, dated 03.05.2012</t>
  </si>
  <si>
    <t>Subsoil use special permit No. 5542, dated 03.05.2012</t>
  </si>
  <si>
    <t>Subsoil use special permit No. 5544, dated 07.05.2012</t>
  </si>
  <si>
    <t>Subsoil use special permit No. 5650, dated 05.10.2012</t>
  </si>
  <si>
    <t>Subsoil use special permit No. 5652, dated 05.10.2012</t>
  </si>
  <si>
    <t>Subsoil use special permit No. 5713, dated 22.01.2013</t>
  </si>
  <si>
    <t>Subsoil use special permit No. 5902, dated 30.01.2014</t>
  </si>
  <si>
    <t>Subsoil use special permit No. 5903, dated 30.01.2014</t>
  </si>
  <si>
    <t>Subsoil use special permit No. 5913, dated 27.02.2014</t>
  </si>
  <si>
    <t>Subsoil use special permit No. 5914, dated 27.02.2014</t>
  </si>
  <si>
    <t>Subsoil use special permit No. 5967, dated 31.07.2014</t>
  </si>
  <si>
    <t>Subsoil use special permit No. 5989, dated 20.10.2014</t>
  </si>
  <si>
    <t>Subsoil use special permit No. 6009, dated 17.12.2014</t>
  </si>
  <si>
    <t>Subsoil use special permit No. 6097, dated 11.02.2016</t>
  </si>
  <si>
    <t>Subsoil use special permit No. 6106, dated 16.03.2016</t>
  </si>
  <si>
    <t>Subsoil use special permit No. 6133, dated 08.07.2016</t>
  </si>
  <si>
    <t>Subsoil use special permit No. 6217, dated 01.09.2017</t>
  </si>
  <si>
    <t>Subsoil use special permit No. 6218, dated 01.09.2017</t>
  </si>
  <si>
    <t>Subsoil use special permit No. 6230, dated 18.10.2017</t>
  </si>
  <si>
    <t>Subsoil use special permit No. 6285, dated 02.10.2018</t>
  </si>
  <si>
    <t>Subsoil use special permit No. 6289, dated 18.10.2018</t>
  </si>
  <si>
    <t>Subsoil use special permit No. 4010, dated 09.08.2006</t>
  </si>
  <si>
    <t>Subsoil use special permit No. 4563, dated 11.08.2014</t>
  </si>
  <si>
    <t>Subsoil use special permit No. 4564, dated 11.08.2014</t>
  </si>
  <si>
    <t>Subsoil use special permit No. 6315, dated 06.02.2019</t>
  </si>
  <si>
    <t>Subsoil use special permit No. 1808, dated 02.03.1999</t>
  </si>
  <si>
    <t>Subsoil use special permit No. 1816, dated 25.03.1999</t>
  </si>
  <si>
    <t>Subsoil use special permit No. 2428, dated 05.04.2001</t>
  </si>
  <si>
    <t>Subsoil use special permit No. 2433, dated 09.10.2003</t>
  </si>
  <si>
    <t>Subsoil use special permit No. 2787, dated 31.05.2006</t>
  </si>
  <si>
    <t>Subsoil use special permit No. 4003, dated 09.08.2006</t>
  </si>
  <si>
    <t>Subsoil use special permit No. 5406, dated 31.10.2011</t>
  </si>
  <si>
    <t>Subsoil use special permit No. 5407, dated 31.10.2011</t>
  </si>
  <si>
    <t>Subsoil use special permit No. 4190, dated 20.07.2012</t>
  </si>
  <si>
    <t>Subsoil use special permit No. 4191, dated 20.07.2012</t>
  </si>
  <si>
    <t>Subsoil use special permit No. 5649, dated 04.10.2012</t>
  </si>
  <si>
    <t>Subsoil use special permit No. 5651, dated 05.10.2012</t>
  </si>
  <si>
    <t>Subsoil use special permit No. 5915, dated 27.02.2014</t>
  </si>
  <si>
    <t>Subsoil use special permit No. 4517, dated 15.04.2014</t>
  </si>
  <si>
    <t>Subsoil use special permit No. 4545, dated 15.07.2014</t>
  </si>
  <si>
    <t>Subsoil use special permit No. 4590, dated 20.10.2014</t>
  </si>
  <si>
    <t>Subsoil use special permit No. 4618, dated 17.12.2014</t>
  </si>
  <si>
    <t>Subsoil use special permit No. 4619, dated 17.12.2014</t>
  </si>
  <si>
    <t>Subsoil use special permit No. 4620, dated 17.12.2014</t>
  </si>
  <si>
    <t>Subsoil use special permit No. 4657, dated 05.03.2015</t>
  </si>
  <si>
    <t>Subsoil use special permit No. 4659, dated 05.03.2015</t>
  </si>
  <si>
    <t>Subsoil use special permit No. 4676, dated 31.07.2015</t>
  </si>
  <si>
    <t>Subsoil use special permit No. 4806, dated 12.12.2016</t>
  </si>
  <si>
    <t>Subsoil use special permit No. 4807, dated 12.12.2016</t>
  </si>
  <si>
    <t>Subsoil use special permit No. 4808, dated 12.12.2016</t>
  </si>
  <si>
    <t>Subsoil use special permit No. 4809, dated 14.12.2016</t>
  </si>
  <si>
    <t>Subsoil use special permit No. 4810, dated 14.12.2016</t>
  </si>
  <si>
    <t>Subsoil use special permit No. 4812, dated 14.12.2016</t>
  </si>
  <si>
    <t>Subsoil use special permit No. 4813, dated 14.12.2016</t>
  </si>
  <si>
    <t>Subsoil use special permit No. 4814, dated 14.12.2016</t>
  </si>
  <si>
    <t>Subsoil use special permit No. 4815, dated 14.12.2016</t>
  </si>
  <si>
    <t>Subsoil use special permit No. 4816, dated 14.12.2016</t>
  </si>
  <si>
    <t>Subsoil use special permit No. 4865, dated 18.10.2017</t>
  </si>
  <si>
    <t>Subsoil use special permit No. 4866, dated 18.10.2017</t>
  </si>
  <si>
    <t>Subsoil use special permit No. 4867, dated 18.10.2017</t>
  </si>
  <si>
    <t>Subsoil use special permit No. 4868, dated 18.10.2017</t>
  </si>
  <si>
    <t>Subsoil use special permit No. 4871, dated 22.12.2017</t>
  </si>
  <si>
    <t>Subsoil use special permit No. 4932, dated 26.10.2018</t>
  </si>
  <si>
    <t>Subsoil use special permit No. 6309, dated 28.12.2018</t>
  </si>
  <si>
    <t>Subsoil use special permit No. 6310, dated 28.12.2018</t>
  </si>
  <si>
    <t>Subsoil use special permit No. 4973, dated 20.02.2019</t>
  </si>
  <si>
    <t>Subsoil use special permit No. 4518, dated 15.04.2019</t>
  </si>
  <si>
    <t>Subsoil use special permit No. 4991, dated 23.04.2019</t>
  </si>
  <si>
    <t>Subsoil use special permit No. 4993, dated 23.04.2019</t>
  </si>
  <si>
    <t>Subsoil use special permit No. 5009, dated 02.07.2019</t>
  </si>
  <si>
    <t>Subsoil use special permit No. 5012, dated 02.07.2019</t>
  </si>
  <si>
    <t>Subsoil use special permit No. 5013, dated 02.07.2019</t>
  </si>
  <si>
    <t>Subsoil use special permit No. 5017, dated 18.07.2019</t>
  </si>
  <si>
    <t>Subsoil use special permit No. 5024, dated 19.08.2019</t>
  </si>
  <si>
    <t>Subsoil use special permit No. 5025, dated 19.08.2019</t>
  </si>
  <si>
    <t>Subsoil use special permit No. 5026, dated 19.08.2019</t>
  </si>
  <si>
    <t>Subsoil use special permit No. 5027, dated 19.08.2019</t>
  </si>
  <si>
    <t>Subsoil use special permit No. 5028, dated 19.08.2019</t>
  </si>
  <si>
    <t>Subsoil use special permit No. 5029, dated 19.08.2019</t>
  </si>
  <si>
    <t>Subsoil use special permit No. 5030, dated 19.08.2019</t>
  </si>
  <si>
    <t>Subsoil use special permit No. 5035, dated 12.09.2019</t>
  </si>
  <si>
    <t>Subsoil use special permit No. 5036, dated 12.09.2019</t>
  </si>
  <si>
    <t>Subsoil use special permit No. 5045, dated 15.11.2019</t>
  </si>
  <si>
    <t>Subsoil use special permit No. 5057, dated 13.03.2020</t>
  </si>
  <si>
    <t>217/ЗП/49д-18</t>
  </si>
  <si>
    <t>16/ПЛ/49д-17</t>
  </si>
  <si>
    <t>3/ПЛ/49д-20</t>
  </si>
  <si>
    <t>0371/Пол</t>
  </si>
  <si>
    <t>1772</t>
  </si>
  <si>
    <t>1774</t>
  </si>
  <si>
    <t>1775</t>
  </si>
  <si>
    <t>1776</t>
  </si>
  <si>
    <t>1777</t>
  </si>
  <si>
    <t>1778</t>
  </si>
  <si>
    <t>1779</t>
  </si>
  <si>
    <t>1780</t>
  </si>
  <si>
    <t>1786</t>
  </si>
  <si>
    <t>1787</t>
  </si>
  <si>
    <t>1791</t>
  </si>
  <si>
    <t>1793</t>
  </si>
  <si>
    <t>1796</t>
  </si>
  <si>
    <t>1803</t>
  </si>
  <si>
    <t>1804</t>
  </si>
  <si>
    <t>1805</t>
  </si>
  <si>
    <t>1806</t>
  </si>
  <si>
    <t>1807</t>
  </si>
  <si>
    <t>1809</t>
  </si>
  <si>
    <t>1810</t>
  </si>
  <si>
    <t>1811</t>
  </si>
  <si>
    <t>1812</t>
  </si>
  <si>
    <t>1813</t>
  </si>
  <si>
    <t>1814</t>
  </si>
  <si>
    <t>1815</t>
  </si>
  <si>
    <t>1817</t>
  </si>
  <si>
    <t>1827</t>
  </si>
  <si>
    <t>1935</t>
  </si>
  <si>
    <t>1936</t>
  </si>
  <si>
    <t>1979</t>
  </si>
  <si>
    <t>1980</t>
  </si>
  <si>
    <t>2102</t>
  </si>
  <si>
    <t>2182</t>
  </si>
  <si>
    <t>2228</t>
  </si>
  <si>
    <t>2236</t>
  </si>
  <si>
    <t>2271</t>
  </si>
  <si>
    <t>2272</t>
  </si>
  <si>
    <t>2273</t>
  </si>
  <si>
    <t>2343</t>
  </si>
  <si>
    <t>2350</t>
  </si>
  <si>
    <t>2351</t>
  </si>
  <si>
    <t>2352</t>
  </si>
  <si>
    <t>2353</t>
  </si>
  <si>
    <t>2354</t>
  </si>
  <si>
    <t>2355</t>
  </si>
  <si>
    <t>2356</t>
  </si>
  <si>
    <t>2363</t>
  </si>
  <si>
    <t>2364</t>
  </si>
  <si>
    <t>2365</t>
  </si>
  <si>
    <t>2367</t>
  </si>
  <si>
    <t>2368</t>
  </si>
  <si>
    <t>2369</t>
  </si>
  <si>
    <t>2370</t>
  </si>
  <si>
    <t>2371</t>
  </si>
  <si>
    <t>2372</t>
  </si>
  <si>
    <t>2373</t>
  </si>
  <si>
    <t>2375</t>
  </si>
  <si>
    <t>2386</t>
  </si>
  <si>
    <t>2387</t>
  </si>
  <si>
    <t>2388</t>
  </si>
  <si>
    <t>2389</t>
  </si>
  <si>
    <t>2390</t>
  </si>
  <si>
    <t>2391</t>
  </si>
  <si>
    <t>2398</t>
  </si>
  <si>
    <t>2425</t>
  </si>
  <si>
    <t>2427</t>
  </si>
  <si>
    <t>2429</t>
  </si>
  <si>
    <t>2430</t>
  </si>
  <si>
    <t>2452</t>
  </si>
  <si>
    <t>2456</t>
  </si>
  <si>
    <t>2462</t>
  </si>
  <si>
    <t>2463</t>
  </si>
  <si>
    <t>2486</t>
  </si>
  <si>
    <t>2487</t>
  </si>
  <si>
    <t>2492</t>
  </si>
  <si>
    <t>2493</t>
  </si>
  <si>
    <t>2594</t>
  </si>
  <si>
    <t>2653</t>
  </si>
  <si>
    <t>2788</t>
  </si>
  <si>
    <t>2793</t>
  </si>
  <si>
    <t>2990</t>
  </si>
  <si>
    <t>3116</t>
  </si>
  <si>
    <t>3117</t>
  </si>
  <si>
    <t>3118</t>
  </si>
  <si>
    <t>3340</t>
  </si>
  <si>
    <t>3341</t>
  </si>
  <si>
    <t>3342</t>
  </si>
  <si>
    <t>4001</t>
  </si>
  <si>
    <t>4002</t>
  </si>
  <si>
    <t>4164</t>
  </si>
  <si>
    <t>4165</t>
  </si>
  <si>
    <t>4192</t>
  </si>
  <si>
    <t>4290</t>
  </si>
  <si>
    <t>4581</t>
  </si>
  <si>
    <t>4621</t>
  </si>
  <si>
    <t>4658</t>
  </si>
  <si>
    <t>4804</t>
  </si>
  <si>
    <t>4805</t>
  </si>
  <si>
    <t>4811</t>
  </si>
  <si>
    <t>4924</t>
  </si>
  <si>
    <t>4946</t>
  </si>
  <si>
    <t>4947</t>
  </si>
  <si>
    <t>4992</t>
  </si>
  <si>
    <t>5009</t>
  </si>
  <si>
    <t>5010</t>
  </si>
  <si>
    <t>5011</t>
  </si>
  <si>
    <t>5012</t>
  </si>
  <si>
    <t>5046</t>
  </si>
  <si>
    <t>5177</t>
  </si>
  <si>
    <t>5178</t>
  </si>
  <si>
    <t>5253</t>
  </si>
  <si>
    <t>5404</t>
  </si>
  <si>
    <t>5405</t>
  </si>
  <si>
    <t>5408</t>
  </si>
  <si>
    <t>5409</t>
  </si>
  <si>
    <t>5410</t>
  </si>
  <si>
    <t>5411</t>
  </si>
  <si>
    <t>5412</t>
  </si>
  <si>
    <t>5413</t>
  </si>
  <si>
    <t>5414</t>
  </si>
  <si>
    <t>5541</t>
  </si>
  <si>
    <t>5542</t>
  </si>
  <si>
    <t>5544</t>
  </si>
  <si>
    <t>5650</t>
  </si>
  <si>
    <t>5652</t>
  </si>
  <si>
    <t>5713</t>
  </si>
  <si>
    <t>5902</t>
  </si>
  <si>
    <t>5903</t>
  </si>
  <si>
    <t>5913</t>
  </si>
  <si>
    <t>5914</t>
  </si>
  <si>
    <t>5967</t>
  </si>
  <si>
    <t>5989</t>
  </si>
  <si>
    <t>6009</t>
  </si>
  <si>
    <t>6097</t>
  </si>
  <si>
    <t>6106</t>
  </si>
  <si>
    <t>6133</t>
  </si>
  <si>
    <t>6217</t>
  </si>
  <si>
    <t>6218</t>
  </si>
  <si>
    <t>6230</t>
  </si>
  <si>
    <t>6285</t>
  </si>
  <si>
    <t>6289</t>
  </si>
  <si>
    <t>Condensate</t>
  </si>
  <si>
    <t>Groundwater, drinking and technical</t>
  </si>
  <si>
    <t>Groundwaters</t>
  </si>
  <si>
    <t>Technical water</t>
  </si>
  <si>
    <t>Drinking waters</t>
  </si>
  <si>
    <t>Coal, Technical water</t>
  </si>
  <si>
    <t>Titanium ores, Zircon, Sand, Kyanite (disthen), Raw glass materials and porcelain and faience materials, Quartz sand</t>
  </si>
  <si>
    <t>Groundwater</t>
  </si>
  <si>
    <t>Helium</t>
  </si>
  <si>
    <t>Oil&amp;Gas</t>
  </si>
  <si>
    <t>Water</t>
  </si>
  <si>
    <t>Produced water</t>
  </si>
  <si>
    <t>Produced waters</t>
  </si>
  <si>
    <t>Subsoil use special permit No. 6438, dated 21.10.2020</t>
  </si>
  <si>
    <t>Corporate income tax</t>
  </si>
  <si>
    <t>VAT on goods and services produced in Ukraine (excluding budget reimbursement of VAT)</t>
  </si>
  <si>
    <t>VAT of goods imported into Ukraine</t>
  </si>
  <si>
    <t>Production royalty</t>
  </si>
  <si>
    <t>Environmental tax</t>
  </si>
  <si>
    <t>Unified social contribution</t>
  </si>
  <si>
    <t>Fees for granting or extending special permits for the use of subsoil and revenues from the sale of such permits</t>
  </si>
  <si>
    <t xml:space="preserve">Dividends and payment of a share of net profit </t>
  </si>
  <si>
    <t>Budget reimbursement of value added tax</t>
  </si>
  <si>
    <t>Other taxes and duties (companies and payments below materiality threshold)</t>
  </si>
  <si>
    <t>Land fee</t>
  </si>
  <si>
    <t>Oil and Gas</t>
  </si>
  <si>
    <t>Personal income tax</t>
  </si>
  <si>
    <t>Representative Office of Regal Petroleum Corporation Limited</t>
  </si>
  <si>
    <t>Krivyi Rig Iron-Ore Combine PJSC</t>
  </si>
  <si>
    <t>The reconciliation for each individual project activity (special permit) was carried out only for the production royalty.</t>
  </si>
  <si>
    <t>Due to the provisions of the Tax Code of Ukraine and the technical capabilities of public authorities, public authorities provided data only on accrued taxes (production royalty), not paid, by projects . Therefore, the data on accrued taxes are indicated in the comments.</t>
  </si>
  <si>
    <t>The Ukrainian legislation contains no notion of “mandatory social expenditures of extractive companies”, including on projects addressing environmental issues. Information on environmental tax, which may be considered as mandatory tax payments related to environmental impact, is disclosed under Requirement 4.1, in Section 9 of EITI report.</t>
  </si>
  <si>
    <t>The Ukrainian legislation contains no notion of “mandatory social expenditures of extractive companies” and provides no list of cases where such expenditures of extractive companies (other than the payment of a USC) may be mandatory. Information on USC (obligatory payment to the state) is disclosed under Req. 4.1 in Section 9 of EITI Report.</t>
  </si>
  <si>
    <t>EITI Report, Section 8.1.4</t>
  </si>
  <si>
    <t>While some information on the condition of the environment is publicly available, as of the date the EITI Report preparation there is no full-fledged integrated information system on the condition of the environment and the results of state environmental monitoring in Ukraine.</t>
  </si>
  <si>
    <t>Also, EITI Reports are published on the website of the Ministry of Energy of Ukraine, http://mpe.kmu.gov.ua/minugol/control/uk/publish/article?art_id=245627417&amp;cat_id=245214258</t>
  </si>
  <si>
    <t>In 2020, the test version of the Ukrainian EITI Reports Submission and Analysis Electronic 
System (online EITI platform) was launched on the website https://eiti.gov.ua/. The platform is designed to automate the EITI implementation process in Ukraine by creating an electronic reporting system.</t>
  </si>
  <si>
    <t>https://eiti.gov.ua/</t>
  </si>
  <si>
    <t>State Tax Service (STS), State Customs Service (SCS), The State Service of Geology and Subsoil of Ukraine (Derzhgeonadra), Ministry of Economy</t>
  </si>
  <si>
    <t>The  Procedure on granting special permits on subsoil use, approved by the Resolution of the CMU No. 615 dated 30 May 2011. Mail laws: The Subsoil Code of Ukraine No 132/94-VR dated 27 July 1994; The Mining law of Ukraine No 1127-XIV dated 06 October 1999; The Law of Ukraine "Oil and Gas" No 2665-ІІІ dated 12.07.2001; The Law of Ukraine “On the Natural Gas Market” No. 329-VIII dated 09.04.2015.</t>
  </si>
  <si>
    <t>https://zakon.rada.gov.ua/laws/show/2755-17/ed20201223#Text</t>
  </si>
  <si>
    <t xml:space="preserve">Register of licences, State Service of Geology and Subsoil of Ukraine. Scanned copies of all licenses issued during 2020, together with agreements on the conditions of subsoil use (including work programs) are published on the website of the Geology Service at: https://www.geo.gov.ua/nadrokorystuvannya/vydani-speczdozvoly-ta-ugody/. </t>
  </si>
  <si>
    <t>1) https://zakon.rada.gov.ua/laws/show/615-2011-%D0%BF/ed20201201/conv#n622 
2) https://zakon.rada.gov.ua/laws/show/183-19#Text 
3) https://zakon.rada.gov.ua/laws/show/2545-19#Text</t>
  </si>
  <si>
    <t>See information on contracts disclosure in the EITI Report, Section 6.6.3. Links in column F are as follows:
1) Procedure for granting licenses.
2) Law of Ukraine “On the Transparency of the Use of Public Funds”.
3) The EITI Law.</t>
  </si>
  <si>
    <t>Scanned copies of all licenses issued during 2020, together with agreements on the conditions of subsoil use (including work programs) are published on the website of the Geology Service</t>
  </si>
  <si>
    <t>https://www.geo.gov.ua/nadrokorystuvannya/vydani-speczdozvoly-ta-ugody/</t>
  </si>
  <si>
    <t>In column F there are links to: 
1) Registry of licenses at the Geoinform of Ukraine SRPE’s website. 
2) Scanned copies of all licenses issued during 2020, together with agreements on the conditions of subsoil use (including work programs on the website of the Geology Service.</t>
  </si>
  <si>
    <t>1) http://geoinf.kiev.ua/specdozvoli/ 
2) https://www.geo.gov.ua/nadrokorystuvannya/vydani-speczdozvoly-ta-ugody/</t>
  </si>
  <si>
    <t xml:space="preserve">1) https://zakon.rada.gov.ua/laws/show/755-15#n160 
2) https://zakon.rada.gov.ua/laws/show/593-2016-%D0%BF/ed20180525#Text 
3) https://www.openownership.org/news/ukraine-becomes-the-first-country-to-integrate-with-openownership/ </t>
  </si>
  <si>
    <t>See Section 6.4 of the EITI Report. In column F related links: 1) The Law of Ukraine No. 755-IV dated 15.05.2003. 2) Resolution of the CMU No. 593 dated 8.09.2016. 3) OpenOwnership web-site</t>
  </si>
  <si>
    <t>See EITI Report, Annex 3. In col. F links: 1) The Unified state register: website of the Ministry of Justice of Ukraine; 2) Unified State Portal of Open Data; 3) The Global Beneficial Ownership Register</t>
  </si>
  <si>
    <t>1) https://usr.minjust.gov.ua/ua/freesearch 
2) https://data.gov.ua/dataset/1c7f3815-3259-45e0-bdf1-64dca07ddc10 
3) https://register.openownership.org/</t>
  </si>
  <si>
    <t>1) https://zakon.rada.gov.ua/laws/show/185-16#Text 
2) https://zakon.rada.gov.ua/laws/show/185-16/ed20200716#n324
3) http://mpe.kmu.gov.ua/minugol/control/uk/publish/article?art_id=245470653&amp;cat_id=244916218 
4) http://www.spfu.gov.ua/ua/content/spf-stateproperty-Subiekti-gospodaruvannya.html 
5) https://prozvit.com.ua/</t>
  </si>
  <si>
    <t>See EITI Report, Section 7. In col. F links: 1) Web-site with all laws and regulations. 2) Law of Ukraine No. 185-V dated 21 September 2006. 3) The list of state-owned objects (by Ministry of Energy); 4) State property register (by State Property Fund of Ukraine); 5) Portal of state enterprises (by Ministry of Economy)</t>
  </si>
  <si>
    <t>From October 1, 2018, the legal framework for auditing in Ukraine is set up by the new Law on Auditing. According to the law, auditing in Ukraine shall be carried out in accordance with International Auditing Standards.</t>
  </si>
  <si>
    <t>https://www.naftogaz.com</t>
  </si>
  <si>
    <t>https://www.ukrnafta.com</t>
  </si>
  <si>
    <t>https://ugv.com.ua</t>
  </si>
  <si>
    <t>http://www.uko.kiev.ua\</t>
  </si>
  <si>
    <t>https://tsoua.com</t>
  </si>
  <si>
    <t>https://utg.ua/img/menu/company/docs/2021/%D0%A3%D0%A2%D0%93_%D1%84%D1%96%D0%BD.pdf</t>
  </si>
  <si>
    <t>https://utg.ua</t>
  </si>
  <si>
    <t>https://www.ukrtransnafta.com</t>
  </si>
  <si>
    <t>https://umcc.com.ua</t>
  </si>
  <si>
    <t>http://www.lvug.com.ua</t>
  </si>
  <si>
    <t>http://первомайскуголь.укр/</t>
  </si>
  <si>
    <t>https://www.mvug.com.ua</t>
  </si>
  <si>
    <t>http://lisugol.com</t>
  </si>
  <si>
    <t>http://lisugol.com/Content/RegInf/%D0%90%D1%83%D0%B4%D0%B8%D1%82%D0%BE%D1%80%D1%81%D1%8C%D0%BA%D0%B8%D0%B9%20%D0%B7%D0%B2%D1%96%D1%82%20%D0%B7%D0%B0%202020%20%D1%80%D1%96%D0%BA.pdf</t>
  </si>
  <si>
    <t>https://toretskvugillya.com.ua/finance/018-%D0%A0%D1%96%D1%87%D0%BD%D0%B0-%D1%84%D1%96%D0%BD%D0%B0%D0%BD%D1%81%D0%BE%D0%B2%D0%B0-%D0%B7%D0%B2%D1%96%D1%82%D0%BD%D1%96%D1%81%D1%82%D1%8C-%D0%B7%D0%B0-2020-%D1%80%D1%96%D0%BA.pdf</t>
  </si>
  <si>
    <t>https://toretskvugillya.com.ua</t>
  </si>
  <si>
    <t>https://surgaya.com.ua/</t>
  </si>
  <si>
    <t>http://ugnodon1.com</t>
  </si>
  <si>
    <t>https://krasnolimanskaya.com.ua</t>
  </si>
  <si>
    <t>Marganets Mining and Processing Plant PJSC</t>
  </si>
  <si>
    <t>Some information on production volumes were found in open sources, and some were received from state bodies (publication "State balance sheet of mineral resources of Ukraine" were received from State Service for Geology and Mineral Resources of Ukraine).</t>
  </si>
  <si>
    <t>Some information on production values is available in open sources, some information was obtained from State Statistics Service and reporting companies, and for some natural resources production values were calculated by Independend administrator.</t>
  </si>
  <si>
    <t>Fire clays</t>
  </si>
  <si>
    <t>High-melting clays</t>
  </si>
  <si>
    <t>Quartz sand</t>
  </si>
  <si>
    <t>See EITI report, section 5.2.4. In column F links: 1) Financial statements of Transmission system operator (TSO) LLC, 2) Financial statements of Ukrtransnafta JSC</t>
  </si>
  <si>
    <t>1) https://tsoua.com/prozorist/finansova-zvitnist/ 
2) https://www.ukrtransnafta.com/dokumenti/</t>
  </si>
  <si>
    <t>The sum includes dividends received by Naftogaz of Ukraine NJSC and Ukrnafta JSC from their subsidiaries and affiliate companies. Naftogaz of Ukraine NJSC and Ukrnafta JSC are the only two reporting state-owned companies that received dividents, according to the their financial reports.</t>
  </si>
  <si>
    <t>The value of the products of the iron ores mining sector (NACE-2010 economic activity B07 "Iron ores mining") according to the State Statistics Service.</t>
  </si>
  <si>
    <t>Payments from the extractive companies for the benefit of state-owned 
enterprises were identified to be insignificant and not to be disclosed in accordance with the decision of the MSG dated 01.10.2021.</t>
  </si>
  <si>
    <t>EITI report, section 6.5.2, 7.5.1, 7.5.2 (the information on transfer payments (subsidies, subventions etc.) from the state to the state owned extractive companies).
EITI report, sections 7.4.2.2, 9.2, Annex 9 (Information on dividends of extracting companies to the state).
EITI Report, section 7.6.3 (payments in favour of the companies with state participation within the framework of corporate relations).</t>
  </si>
  <si>
    <t>The value of the products of the coal mining sector (NACE-2010 economic activity B05 "Mining of hard coal and lignite") according to the State Statistics Service.</t>
  </si>
  <si>
    <t>Includes revenues from indicated 5 types of taxes, paid by all extractive companies. Calculated based on shares of distribution of tax revenues between the budgets of different levels, defined in Budget Code</t>
  </si>
  <si>
    <t>The volume of Fire clays mined in 2020 amounted to 4547,89 thousand tons, according to Geoinform of Ukraine</t>
  </si>
  <si>
    <t>Due to the fact that the disaggregated data on the cost of products of the Fire clays extraction industry are not publicly available, the Independent Administrator prepared a request to the State Statistics Service. In response to a request data were obtained on the volume of products sold according to the Nomenclature of Industrial Products (NIP). According to these data, the generalized category of product names for NIP "Fire clays" (product code for NIP - 08.12.22.30) during 2020 sold products with a total value of 6158,62 MUAH</t>
  </si>
  <si>
    <t>Information on the disclosure and availability of the audit of financial statements of the reporting companies see in EITI report, Annex 8. More details on the audit procedure in mining companies and government agencies are in EITI Report, Section 4.3</t>
  </si>
  <si>
    <t>1) https://zakon.rada.gov.ua/laws/show/2939-12#Text 
2) https://rp.gov.ua/Activity/Reports/</t>
  </si>
  <si>
    <t>1) https://zakon.rada.gov.ua/laws/show/2164-19 
2) https://zakon.rada.gov.ua/laws/show/2258-19</t>
  </si>
  <si>
    <t>Includes only companies, subject to reconciliation for EITI Report 2020</t>
  </si>
  <si>
    <t>1) Ministry of Finance of Ukraine, budget reporting
2) State Treasury Service of Ukraine, budget reporting</t>
  </si>
  <si>
    <t>1) https://mof.gov.ua/uk/current-year-budget-information
2) https://www.treasury.gov.ua/ua/file-storage/vikonannya-derzhavnogo-byudzhetu</t>
  </si>
  <si>
    <t>1)  State Treasury Service of Ukraine, budget reporting, 2) Budget Code of Ukraine No. 2456-VI dated 8 July 2010</t>
  </si>
  <si>
    <t>1) https://www.treasury.gov.ua/ua/file-storage/vikonannya-derzhavnogo-byudzhetu 
2) http://zakon.rada.gov.ua/laws/show/2456-17/ed20171224</t>
  </si>
  <si>
    <t>See EITI Report, Section 6.7. In column F link: Budget Code of Ukraine No. 2456-VI dated 8 July 2010</t>
  </si>
  <si>
    <t>1) https://www.treasury.gov.ua/ua 
2) https://spending.gov.ua/new/</t>
  </si>
  <si>
    <t>Revenue from main activity of Gas Transmission System Operator of Ukraine LLC and Ukrtransnafta JSC and paid to these two SOE</t>
  </si>
  <si>
    <t>Sm3 o.e.</t>
  </si>
  <si>
    <t>80 000 Tonnes = 93240.093 Sm3</t>
  </si>
  <si>
    <t>According to Geoinform of Ukraine, 1,671 thousand tons of oil and 758 thousand tons of gas condensate were extracted in 2020.
1 671 000 Tonnes = 1947552.448 Sm3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</si>
</sst>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3" formatCode="_-* #,##0.00_-;\-* #,##0.00_-;_-* &quot;-&quot;??_-;_-@_-"/>
    <numFmt numFmtId="164" formatCode="_(* #,##0.00_);_(* \(#,##0.00\);_(* &quot;-&quot;??_);_(@_)"/>
    <numFmt numFmtId="165" formatCode="_ * #,##0.00_ ;_ * \-#,##0.00_ ;_ * &quot;-&quot;??_ ;_ @_ "/>
    <numFmt numFmtId="166" formatCode="_ * #,##0.0000_ ;_ * \-#,##0.0000_ ;_ * &quot;-&quot;??_ ;_ @_ "/>
    <numFmt numFmtId="167" formatCode="yyyy\-mm\-dd"/>
    <numFmt numFmtId="168" formatCode="_ * #,##0_ ;_ * \-#,##0_ ;_ * &quot;-&quot;??_ ;_ @_ "/>
  </numFmts>
  <fonts count="75" x14ac:knownFonts="1">
    <font>
      <sz val="10.5"/>
      <color theme="1"/>
      <name val="Calibri"/>
      <family val="2"/>
    </font>
    <font>
      <sz val="11"/>
      <color theme="1"/>
      <name val="Franklin Gothic Book"/>
      <family val="2"/>
    </font>
    <font>
      <sz val="11"/>
      <color theme="1"/>
      <name val="Franklin Gothic Book"/>
      <family val="2"/>
    </font>
    <font>
      <sz val="11"/>
      <color theme="1"/>
      <name val="Calibri"/>
      <family val="2"/>
    </font>
    <font>
      <sz val="10.5"/>
      <color theme="1"/>
      <name val="Calibri"/>
      <family val="2"/>
    </font>
    <font>
      <b/>
      <sz val="10.5"/>
      <color theme="0"/>
      <name val="Calibri"/>
      <family val="2"/>
    </font>
    <font>
      <b/>
      <sz val="10.5"/>
      <color theme="1"/>
      <name val="Calibri"/>
      <family val="2"/>
    </font>
    <font>
      <u/>
      <sz val="10.5"/>
      <color theme="10"/>
      <name val="Calibri"/>
      <family val="2"/>
    </font>
    <font>
      <sz val="12"/>
      <color theme="1"/>
      <name val="Calibri"/>
      <family val="2"/>
      <scheme val="minor"/>
    </font>
    <font>
      <u/>
      <sz val="12"/>
      <color theme="10"/>
      <name val="Calibri"/>
      <family val="2"/>
      <scheme val="minor"/>
    </font>
    <font>
      <b/>
      <sz val="11"/>
      <color theme="1"/>
      <name val="Calibri"/>
      <family val="2"/>
      <scheme val="minor"/>
    </font>
    <font>
      <i/>
      <sz val="10.5"/>
      <color rgb="FF7F7F7F"/>
      <name val="Calibri"/>
      <family val="2"/>
    </font>
    <font>
      <i/>
      <sz val="10.5"/>
      <color theme="1"/>
      <name val="Calibri"/>
      <family val="2"/>
    </font>
    <font>
      <sz val="12"/>
      <color theme="1"/>
      <name val="Franklin Gothic Book"/>
      <family val="2"/>
    </font>
    <font>
      <i/>
      <sz val="12"/>
      <color rgb="FF000000"/>
      <name val="Franklin Gothic Book"/>
      <family val="2"/>
    </font>
    <font>
      <sz val="12"/>
      <color rgb="FF000000"/>
      <name val="Franklin Gothic Book"/>
      <family val="2"/>
    </font>
    <font>
      <b/>
      <sz val="18"/>
      <color rgb="FF000000"/>
      <name val="Franklin Gothic Book"/>
      <family val="2"/>
    </font>
    <font>
      <b/>
      <sz val="12"/>
      <color rgb="FF000000"/>
      <name val="Franklin Gothic Book"/>
      <family val="2"/>
    </font>
    <font>
      <i/>
      <sz val="12"/>
      <color theme="1"/>
      <name val="Franklin Gothic Book"/>
      <family val="2"/>
    </font>
    <font>
      <i/>
      <u/>
      <sz val="12"/>
      <color theme="1"/>
      <name val="Franklin Gothic Book"/>
      <family val="2"/>
    </font>
    <font>
      <b/>
      <u/>
      <sz val="12"/>
      <color theme="10"/>
      <name val="Franklin Gothic Book"/>
      <family val="2"/>
    </font>
    <font>
      <b/>
      <sz val="10"/>
      <color theme="1"/>
      <name val="Franklin Gothic Book"/>
      <family val="2"/>
    </font>
    <font>
      <sz val="10.5"/>
      <color theme="1"/>
      <name val="Franklin Gothic Book"/>
      <family val="2"/>
    </font>
    <font>
      <b/>
      <i/>
      <u/>
      <sz val="16"/>
      <color theme="1"/>
      <name val="Franklin Gothic Book"/>
      <family val="2"/>
    </font>
    <font>
      <sz val="11"/>
      <color rgb="FF000000"/>
      <name val="Franklin Gothic Book"/>
      <family val="2"/>
    </font>
    <font>
      <b/>
      <sz val="14"/>
      <color rgb="FF000000"/>
      <name val="Franklin Gothic Book"/>
      <family val="2"/>
    </font>
    <font>
      <b/>
      <sz val="18"/>
      <color theme="1"/>
      <name val="Franklin Gothic Book"/>
      <family val="2"/>
    </font>
    <font>
      <b/>
      <sz val="16"/>
      <color theme="1"/>
      <name val="Franklin Gothic Book"/>
      <family val="2"/>
    </font>
    <font>
      <b/>
      <u/>
      <sz val="11"/>
      <color theme="10"/>
      <name val="Franklin Gothic Book"/>
      <family val="2"/>
    </font>
    <font>
      <b/>
      <sz val="11"/>
      <name val="Franklin Gothic Book"/>
      <family val="2"/>
    </font>
    <font>
      <b/>
      <u/>
      <sz val="11"/>
      <name val="Franklin Gothic Book"/>
      <family val="2"/>
    </font>
    <font>
      <b/>
      <u/>
      <sz val="11"/>
      <color rgb="FF165B89"/>
      <name val="Franklin Gothic Book"/>
      <family val="2"/>
    </font>
    <font>
      <b/>
      <u/>
      <sz val="11"/>
      <color rgb="FF188FBB"/>
      <name val="Franklin Gothic Book"/>
      <family val="2"/>
    </font>
    <font>
      <sz val="11"/>
      <color theme="1"/>
      <name val="Franklin Gothic Book"/>
      <family val="2"/>
    </font>
    <font>
      <i/>
      <sz val="11"/>
      <color rgb="FF000000"/>
      <name val="Franklin Gothic Book"/>
      <family val="2"/>
    </font>
    <font>
      <b/>
      <sz val="11"/>
      <color rgb="FF000000"/>
      <name val="Franklin Gothic Book"/>
      <family val="2"/>
    </font>
    <font>
      <i/>
      <sz val="11"/>
      <name val="Franklin Gothic Book"/>
      <family val="2"/>
    </font>
    <font>
      <sz val="11"/>
      <name val="Franklin Gothic Book"/>
      <family val="2"/>
    </font>
    <font>
      <u/>
      <sz val="11"/>
      <color rgb="FF0070C0"/>
      <name val="Franklin Gothic Book"/>
      <family val="2"/>
    </font>
    <font>
      <u/>
      <sz val="11"/>
      <color theme="10"/>
      <name val="Franklin Gothic Book"/>
      <family val="2"/>
    </font>
    <font>
      <b/>
      <u/>
      <sz val="11"/>
      <color theme="1"/>
      <name val="Franklin Gothic Book"/>
      <family val="2"/>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sz val="11"/>
      <color rgb="FF165B89"/>
      <name val="Franklin Gothic Book"/>
      <family val="2"/>
    </font>
    <font>
      <b/>
      <sz val="11"/>
      <color rgb="FF000000"/>
      <name val="Wingdings"/>
      <charset val="2"/>
    </font>
    <font>
      <i/>
      <u/>
      <sz val="11"/>
      <color rgb="FF0076AF"/>
      <name val="Franklin Gothic Book"/>
      <family val="2"/>
    </font>
    <font>
      <i/>
      <sz val="11"/>
      <color theme="10"/>
      <name val="Franklin Gothic Book"/>
      <family val="2"/>
    </font>
    <font>
      <b/>
      <i/>
      <sz val="11"/>
      <color rgb="FF000000"/>
      <name val="Franklin Gothic Book"/>
      <family val="2"/>
    </font>
    <font>
      <i/>
      <u/>
      <sz val="10.5"/>
      <color theme="10"/>
      <name val="Calibri"/>
      <family val="2"/>
    </font>
    <font>
      <i/>
      <sz val="10.5"/>
      <name val="Calibri"/>
      <family val="2"/>
    </font>
    <font>
      <b/>
      <i/>
      <sz val="11"/>
      <name val="Franklin Gothic Book"/>
      <family val="2"/>
    </font>
    <font>
      <i/>
      <u/>
      <sz val="11"/>
      <color theme="10"/>
      <name val="Franklin Gothic Book"/>
      <family val="2"/>
    </font>
    <font>
      <i/>
      <u/>
      <sz val="11"/>
      <color rgb="FF000000"/>
      <name val="Franklin Gothic Book"/>
      <family val="2"/>
    </font>
    <font>
      <b/>
      <sz val="11"/>
      <color theme="1"/>
      <name val="Franklin Gothic Book"/>
      <family val="2"/>
    </font>
    <font>
      <b/>
      <sz val="11"/>
      <color theme="0"/>
      <name val="Franklin Gothic Book"/>
      <family val="2"/>
    </font>
    <font>
      <i/>
      <u/>
      <sz val="11"/>
      <name val="Franklin Gothic Book"/>
      <family val="2"/>
    </font>
    <font>
      <b/>
      <i/>
      <u/>
      <sz val="11"/>
      <name val="Franklin Gothic Book"/>
      <family val="2"/>
    </font>
    <font>
      <i/>
      <sz val="11"/>
      <color rgb="FF7F7F7F"/>
      <name val="Franklin Gothic Book"/>
      <family val="2"/>
    </font>
    <font>
      <b/>
      <i/>
      <u/>
      <sz val="18"/>
      <color theme="1"/>
      <name val="Franklin Gothic Book"/>
      <family val="2"/>
    </font>
    <font>
      <sz val="18"/>
      <color theme="1"/>
      <name val="Franklin Gothic Book"/>
      <family val="2"/>
    </font>
    <font>
      <b/>
      <i/>
      <u/>
      <sz val="11"/>
      <color theme="10"/>
      <name val="Franklin Gothic Book"/>
      <family val="2"/>
    </font>
    <font>
      <b/>
      <i/>
      <u/>
      <sz val="11"/>
      <color rgb="FF0076AF"/>
      <name val="Franklin Gothic Book"/>
      <family val="2"/>
    </font>
    <font>
      <i/>
      <u/>
      <sz val="11"/>
      <color rgb="FF00B0F0"/>
      <name val="Franklin Gothic Book"/>
      <family val="2"/>
    </font>
    <font>
      <i/>
      <u/>
      <sz val="11"/>
      <color rgb="FF0070C0"/>
      <name val="Franklin Gothic Book"/>
      <family val="2"/>
    </font>
    <font>
      <i/>
      <sz val="11"/>
      <color rgb="FF0070C0"/>
      <name val="Franklin Gothic Book"/>
      <family val="2"/>
    </font>
    <font>
      <b/>
      <i/>
      <u/>
      <sz val="14"/>
      <color rgb="FF000000"/>
      <name val="Franklin Gothic Book"/>
      <family val="2"/>
    </font>
    <font>
      <i/>
      <u/>
      <sz val="14"/>
      <color theme="1"/>
      <name val="Franklin Gothic Book"/>
      <family val="2"/>
    </font>
    <font>
      <b/>
      <i/>
      <u/>
      <sz val="14"/>
      <color theme="1"/>
      <name val="Franklin Gothic Book"/>
      <family val="2"/>
    </font>
    <font>
      <i/>
      <u/>
      <sz val="10.5"/>
      <color theme="10"/>
      <name val="Franklin Gothic Book"/>
      <family val="2"/>
    </font>
    <font>
      <b/>
      <sz val="12"/>
      <color theme="1"/>
      <name val="Franklin Gothic Book"/>
      <family val="2"/>
    </font>
    <font>
      <sz val="8"/>
      <name val="Calibri"/>
      <family val="2"/>
    </font>
    <font>
      <sz val="11"/>
      <color theme="1"/>
      <name val="Franklin Gothic Book"/>
    </font>
    <font>
      <sz val="10.5"/>
      <color theme="1"/>
      <name val="Franklin Gothic Book"/>
    </font>
  </fonts>
  <fills count="10">
    <fill>
      <patternFill patternType="none"/>
    </fill>
    <fill>
      <patternFill patternType="gray125"/>
    </fill>
    <fill>
      <patternFill patternType="solid">
        <fgColor theme="0" tint="-4.9989318521683403E-2"/>
        <bgColor indexed="64"/>
      </patternFill>
    </fill>
    <fill>
      <patternFill patternType="solid">
        <fgColor rgb="FFF2F2F2"/>
        <bgColor indexed="64"/>
      </patternFill>
    </fill>
    <fill>
      <patternFill patternType="solid">
        <fgColor theme="4" tint="0.79998168889431442"/>
        <bgColor indexed="64"/>
      </patternFill>
    </fill>
    <fill>
      <patternFill patternType="solid">
        <fgColor theme="0"/>
        <bgColor indexed="64"/>
      </patternFill>
    </fill>
    <fill>
      <patternFill patternType="solid">
        <fgColor theme="2"/>
        <bgColor indexed="64"/>
      </patternFill>
    </fill>
    <fill>
      <patternFill patternType="solid">
        <fgColor rgb="FFF6A70A"/>
        <bgColor indexed="64"/>
      </patternFill>
    </fill>
    <fill>
      <patternFill patternType="solid">
        <fgColor theme="2"/>
        <bgColor theme="4" tint="0.79998168889431442"/>
      </patternFill>
    </fill>
    <fill>
      <patternFill patternType="solid">
        <fgColor rgb="FF165B89"/>
        <bgColor theme="4"/>
      </patternFill>
    </fill>
  </fills>
  <borders count="48">
    <border>
      <left/>
      <right/>
      <top/>
      <bottom/>
      <diagonal/>
    </border>
    <border>
      <left/>
      <right/>
      <top style="thin">
        <color indexed="64"/>
      </top>
      <bottom/>
      <diagonal/>
    </border>
    <border>
      <left/>
      <right/>
      <top/>
      <bottom style="medium">
        <color indexed="64"/>
      </bottom>
      <diagonal/>
    </border>
    <border>
      <left style="medium">
        <color theme="0"/>
      </left>
      <right style="medium">
        <color theme="0"/>
      </right>
      <top style="medium">
        <color theme="0"/>
      </top>
      <bottom style="medium">
        <color theme="0"/>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style="thin">
        <color theme="0"/>
      </right>
      <top/>
      <bottom style="medium">
        <color indexed="64"/>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medium">
        <color indexed="64"/>
      </top>
      <bottom style="medium">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style="thin">
        <color indexed="64"/>
      </top>
      <bottom style="double">
        <color indexed="64"/>
      </bottom>
      <diagonal/>
    </border>
    <border>
      <left/>
      <right/>
      <top/>
      <bottom style="thin">
        <color indexed="64"/>
      </bottom>
      <diagonal/>
    </border>
    <border>
      <left/>
      <right/>
      <top/>
      <bottom style="medium">
        <color theme="0"/>
      </bottom>
      <diagonal/>
    </border>
    <border>
      <left style="thin">
        <color theme="0"/>
      </left>
      <right/>
      <top style="medium">
        <color auto="1"/>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thin">
        <color theme="0"/>
      </right>
      <top style="medium">
        <color indexed="64"/>
      </top>
      <bottom style="medium">
        <color indexed="64"/>
      </bottom>
      <diagonal/>
    </border>
    <border>
      <left/>
      <right/>
      <top style="thin">
        <color indexed="64"/>
      </top>
      <bottom style="thin">
        <color indexed="64"/>
      </bottom>
      <diagonal/>
    </border>
    <border>
      <left style="thin">
        <color theme="0"/>
      </left>
      <right/>
      <top/>
      <bottom style="thin">
        <color indexed="64"/>
      </bottom>
      <diagonal/>
    </border>
    <border>
      <left/>
      <right/>
      <top style="medium">
        <color rgb="FF1BC2EE"/>
      </top>
      <bottom/>
      <diagonal/>
    </border>
    <border>
      <left style="medium">
        <color theme="0"/>
      </left>
      <right/>
      <top/>
      <bottom/>
      <diagonal/>
    </border>
    <border>
      <left/>
      <right/>
      <top/>
      <bottom style="medium">
        <color rgb="FF1BC2EE"/>
      </bottom>
      <diagonal/>
    </border>
    <border>
      <left style="medium">
        <color theme="0"/>
      </left>
      <right/>
      <top/>
      <bottom style="medium">
        <color theme="0"/>
      </bottom>
      <diagonal/>
    </border>
    <border>
      <left/>
      <right/>
      <top style="medium">
        <color indexed="64"/>
      </top>
      <bottom style="medium">
        <color theme="0"/>
      </bottom>
      <diagonal/>
    </border>
    <border>
      <left/>
      <right/>
      <top style="medium">
        <color theme="0"/>
      </top>
      <bottom style="medium">
        <color rgb="FF1BC2EE"/>
      </bottom>
      <diagonal/>
    </border>
    <border>
      <left style="medium">
        <color theme="0"/>
      </left>
      <right/>
      <top style="medium">
        <color theme="0"/>
      </top>
      <bottom/>
      <diagonal/>
    </border>
    <border>
      <left/>
      <right/>
      <top style="medium">
        <color theme="0"/>
      </top>
      <bottom/>
      <diagonal/>
    </border>
  </borders>
  <cellStyleXfs count="6">
    <xf numFmtId="0" fontId="0" fillId="0" borderId="0"/>
    <xf numFmtId="165" fontId="4" fillId="0" borderId="0" applyFont="0" applyFill="0" applyBorder="0" applyAlignment="0" applyProtection="0"/>
    <xf numFmtId="0" fontId="7" fillId="0" borderId="0" applyNumberFormat="0" applyFill="0" applyBorder="0" applyAlignment="0" applyProtection="0"/>
    <xf numFmtId="0" fontId="8" fillId="0" borderId="0"/>
    <xf numFmtId="0" fontId="9" fillId="0" borderId="0" applyNumberFormat="0" applyFill="0" applyBorder="0" applyAlignment="0" applyProtection="0"/>
    <xf numFmtId="0" fontId="11" fillId="0" borderId="0" applyNumberFormat="0" applyFill="0" applyBorder="0" applyAlignment="0" applyProtection="0"/>
  </cellStyleXfs>
  <cellXfs count="381">
    <xf numFmtId="0" fontId="0" fillId="0" borderId="0" xfId="0"/>
    <xf numFmtId="0" fontId="6" fillId="0" borderId="0" xfId="0" applyFont="1" applyAlignment="1"/>
    <xf numFmtId="0" fontId="0" fillId="0" borderId="0" xfId="0" applyAlignment="1"/>
    <xf numFmtId="0" fontId="0" fillId="0" borderId="7" xfId="0" applyFont="1" applyFill="1" applyBorder="1" applyAlignment="1"/>
    <xf numFmtId="0" fontId="0" fillId="0" borderId="8" xfId="0" applyFont="1" applyFill="1" applyBorder="1" applyAlignment="1"/>
    <xf numFmtId="0" fontId="0" fillId="0" borderId="7" xfId="0" applyFill="1" applyBorder="1" applyAlignment="1"/>
    <xf numFmtId="0" fontId="0" fillId="0" borderId="8" xfId="0" applyFill="1" applyBorder="1" applyAlignment="1"/>
    <xf numFmtId="49" fontId="10" fillId="0" borderId="0" xfId="0" applyNumberFormat="1" applyFont="1" applyAlignment="1">
      <alignment horizontal="left"/>
    </xf>
    <xf numFmtId="49" fontId="0" fillId="0" borderId="0" xfId="0" applyNumberFormat="1"/>
    <xf numFmtId="0" fontId="0" fillId="0" borderId="0" xfId="0" applyNumberFormat="1" applyAlignment="1"/>
    <xf numFmtId="0" fontId="12" fillId="0" borderId="0" xfId="0" quotePrefix="1" applyFont="1" applyAlignment="1"/>
    <xf numFmtId="0" fontId="0" fillId="0" borderId="0" xfId="0" applyFont="1" applyAlignment="1"/>
    <xf numFmtId="0" fontId="13" fillId="0" borderId="0" xfId="3" applyFont="1" applyFill="1" applyAlignment="1">
      <alignment horizontal="left" vertical="center"/>
    </xf>
    <xf numFmtId="0" fontId="13" fillId="0" borderId="0" xfId="3" applyFont="1" applyFill="1" applyBorder="1" applyAlignment="1">
      <alignment horizontal="left" vertical="center"/>
    </xf>
    <xf numFmtId="0" fontId="15" fillId="0" borderId="0" xfId="3" applyFont="1" applyFill="1" applyBorder="1" applyAlignment="1">
      <alignment vertical="center"/>
    </xf>
    <xf numFmtId="0" fontId="18" fillId="0" borderId="0" xfId="3" applyFont="1" applyFill="1" applyBorder="1" applyAlignment="1">
      <alignment horizontal="left" vertical="center"/>
    </xf>
    <xf numFmtId="0" fontId="14" fillId="0" borderId="0" xfId="3" applyFont="1" applyFill="1" applyBorder="1" applyAlignment="1">
      <alignment vertical="center"/>
    </xf>
    <xf numFmtId="0" fontId="17" fillId="0" borderId="0" xfId="3" applyFont="1" applyFill="1" applyBorder="1" applyAlignment="1">
      <alignment vertical="center"/>
    </xf>
    <xf numFmtId="0" fontId="18" fillId="0" borderId="0" xfId="3" applyFont="1" applyFill="1" applyAlignment="1">
      <alignment horizontal="left" vertical="center"/>
    </xf>
    <xf numFmtId="0" fontId="22" fillId="0" borderId="0" xfId="0" applyFont="1"/>
    <xf numFmtId="0" fontId="19" fillId="0" borderId="0" xfId="3" applyFont="1" applyFill="1" applyAlignment="1">
      <alignment horizontal="left" vertical="center"/>
    </xf>
    <xf numFmtId="0" fontId="19" fillId="0" borderId="0" xfId="3" applyFont="1" applyFill="1" applyBorder="1" applyAlignment="1">
      <alignment horizontal="left" vertical="center"/>
    </xf>
    <xf numFmtId="0" fontId="17" fillId="0" borderId="4" xfId="3" applyFont="1" applyFill="1" applyBorder="1" applyAlignment="1">
      <alignment vertical="center"/>
    </xf>
    <xf numFmtId="0" fontId="24" fillId="0" borderId="0" xfId="0" applyFont="1"/>
    <xf numFmtId="0" fontId="16" fillId="0" borderId="0" xfId="3" applyFont="1" applyFill="1" applyBorder="1" applyAlignment="1">
      <alignment vertical="center"/>
    </xf>
    <xf numFmtId="0" fontId="22" fillId="0" borderId="0" xfId="0" applyFont="1" applyAlignment="1"/>
    <xf numFmtId="0" fontId="33" fillId="0" borderId="0" xfId="3" applyFont="1" applyFill="1" applyAlignment="1">
      <alignment horizontal="left" vertical="center"/>
    </xf>
    <xf numFmtId="0" fontId="3" fillId="0" borderId="0" xfId="0" applyFont="1"/>
    <xf numFmtId="0" fontId="33" fillId="0" borderId="0" xfId="3" applyFont="1" applyFill="1" applyBorder="1" applyAlignment="1">
      <alignment horizontal="left" vertical="center"/>
    </xf>
    <xf numFmtId="0" fontId="33" fillId="0" borderId="0" xfId="3" applyFont="1" applyFill="1" applyBorder="1" applyAlignment="1">
      <alignment horizontal="right" vertical="center"/>
    </xf>
    <xf numFmtId="0" fontId="33" fillId="5" borderId="0" xfId="3" applyFont="1" applyFill="1" applyAlignment="1">
      <alignment horizontal="left" vertical="center"/>
    </xf>
    <xf numFmtId="0" fontId="33" fillId="5" borderId="0" xfId="3" applyFont="1" applyFill="1" applyBorder="1" applyAlignment="1">
      <alignment horizontal="left" vertical="center"/>
    </xf>
    <xf numFmtId="0" fontId="24" fillId="5" borderId="0" xfId="3" applyFont="1" applyFill="1" applyBorder="1" applyAlignment="1">
      <alignment vertical="center"/>
    </xf>
    <xf numFmtId="0" fontId="39" fillId="5" borderId="0" xfId="2" applyFont="1" applyFill="1" applyBorder="1" applyAlignment="1"/>
    <xf numFmtId="0" fontId="30" fillId="4" borderId="35" xfId="3" applyFont="1" applyFill="1" applyBorder="1" applyAlignment="1">
      <alignment horizontal="left" vertical="center"/>
    </xf>
    <xf numFmtId="0" fontId="30" fillId="0" borderId="35" xfId="3" applyFont="1" applyFill="1" applyBorder="1" applyAlignment="1">
      <alignment horizontal="left" vertical="center"/>
    </xf>
    <xf numFmtId="0" fontId="40" fillId="5" borderId="0" xfId="3" applyFont="1" applyFill="1" applyBorder="1" applyAlignment="1">
      <alignment horizontal="left" vertical="center"/>
    </xf>
    <xf numFmtId="0" fontId="24" fillId="0" borderId="0" xfId="3" applyFont="1" applyFill="1" applyBorder="1" applyAlignment="1">
      <alignment vertical="center"/>
    </xf>
    <xf numFmtId="0" fontId="39" fillId="0" borderId="0" xfId="4" applyFont="1" applyFill="1" applyBorder="1" applyAlignment="1"/>
    <xf numFmtId="0" fontId="43" fillId="0" borderId="0" xfId="3" applyFont="1" applyFill="1" applyBorder="1" applyAlignment="1">
      <alignment vertical="center" wrapText="1"/>
    </xf>
    <xf numFmtId="0" fontId="35" fillId="0" borderId="40" xfId="3" applyFont="1" applyFill="1" applyBorder="1" applyAlignment="1">
      <alignment horizontal="left" vertical="center"/>
    </xf>
    <xf numFmtId="0" fontId="43" fillId="0" borderId="40" xfId="3" applyFont="1" applyFill="1" applyBorder="1" applyAlignment="1">
      <alignment horizontal="left" vertical="center"/>
    </xf>
    <xf numFmtId="0" fontId="34" fillId="0" borderId="40" xfId="3" applyFont="1" applyFill="1" applyBorder="1" applyAlignment="1">
      <alignment vertical="center"/>
    </xf>
    <xf numFmtId="0" fontId="43" fillId="0" borderId="0" xfId="3" applyFont="1" applyFill="1" applyBorder="1" applyAlignment="1">
      <alignment horizontal="left" vertical="center"/>
    </xf>
    <xf numFmtId="0" fontId="35" fillId="0" borderId="0" xfId="3" applyFont="1" applyFill="1" applyBorder="1" applyAlignment="1">
      <alignment horizontal="left" vertical="center"/>
    </xf>
    <xf numFmtId="0" fontId="34" fillId="0" borderId="0" xfId="3" applyFont="1" applyFill="1" applyBorder="1" applyAlignment="1">
      <alignment vertical="center"/>
    </xf>
    <xf numFmtId="0" fontId="47" fillId="0" borderId="0" xfId="3" applyFont="1" applyFill="1" applyBorder="1" applyAlignment="1">
      <alignment vertical="center"/>
    </xf>
    <xf numFmtId="0" fontId="35" fillId="0" borderId="0" xfId="3" applyFont="1" applyFill="1" applyBorder="1" applyAlignment="1">
      <alignment vertical="center"/>
    </xf>
    <xf numFmtId="0" fontId="34" fillId="0" borderId="0" xfId="3" applyFont="1" applyFill="1" applyBorder="1" applyAlignment="1">
      <alignment horizontal="left" vertical="center"/>
    </xf>
    <xf numFmtId="0" fontId="43" fillId="0" borderId="0" xfId="3" applyFont="1" applyFill="1" applyAlignment="1">
      <alignment horizontal="left" vertical="center"/>
    </xf>
    <xf numFmtId="0" fontId="33" fillId="0" borderId="0" xfId="0" applyFont="1"/>
    <xf numFmtId="0" fontId="34" fillId="6" borderId="0" xfId="3" applyFont="1" applyFill="1" applyBorder="1" applyAlignment="1">
      <alignment horizontal="left" vertical="center"/>
    </xf>
    <xf numFmtId="0" fontId="24" fillId="6" borderId="0" xfId="3" applyFont="1" applyFill="1" applyBorder="1" applyAlignment="1">
      <alignment horizontal="left" vertical="center"/>
    </xf>
    <xf numFmtId="0" fontId="33" fillId="6" borderId="0" xfId="3" applyFont="1" applyFill="1" applyBorder="1" applyAlignment="1">
      <alignment horizontal="left" vertical="center"/>
    </xf>
    <xf numFmtId="0" fontId="33" fillId="6" borderId="0" xfId="3" applyFont="1" applyFill="1" applyBorder="1" applyAlignment="1">
      <alignment vertical="center"/>
    </xf>
    <xf numFmtId="0" fontId="36" fillId="6" borderId="0" xfId="3" applyFont="1" applyFill="1" applyBorder="1" applyAlignment="1">
      <alignment vertical="center"/>
    </xf>
    <xf numFmtId="0" fontId="34" fillId="6" borderId="0" xfId="3" applyFont="1" applyFill="1" applyBorder="1" applyAlignment="1">
      <alignment vertical="center"/>
    </xf>
    <xf numFmtId="0" fontId="37" fillId="6" borderId="0" xfId="3" applyFont="1" applyFill="1" applyBorder="1" applyAlignment="1">
      <alignment horizontal="left" vertical="center"/>
    </xf>
    <xf numFmtId="0" fontId="34" fillId="6" borderId="0" xfId="3" applyFont="1" applyFill="1" applyBorder="1" applyAlignment="1">
      <alignment horizontal="left" vertical="center" wrapText="1" indent="2"/>
    </xf>
    <xf numFmtId="0" fontId="29" fillId="6" borderId="0" xfId="3" applyFont="1" applyFill="1" applyBorder="1" applyAlignment="1">
      <alignment vertical="center"/>
    </xf>
    <xf numFmtId="0" fontId="34" fillId="6" borderId="0" xfId="3" applyFont="1" applyFill="1" applyBorder="1" applyAlignment="1">
      <alignment vertical="center" wrapText="1"/>
    </xf>
    <xf numFmtId="0" fontId="37" fillId="6" borderId="0" xfId="3" applyFont="1" applyFill="1" applyBorder="1" applyAlignment="1">
      <alignment vertical="center"/>
    </xf>
    <xf numFmtId="0" fontId="24" fillId="6" borderId="0" xfId="3" applyFont="1" applyFill="1" applyBorder="1" applyAlignment="1">
      <alignment vertical="center"/>
    </xf>
    <xf numFmtId="0" fontId="30" fillId="6" borderId="0" xfId="3" applyFont="1" applyFill="1" applyBorder="1" applyAlignment="1">
      <alignment vertical="center"/>
    </xf>
    <xf numFmtId="0" fontId="35" fillId="6" borderId="0" xfId="3" applyFont="1" applyFill="1" applyBorder="1" applyAlignment="1">
      <alignment vertical="center"/>
    </xf>
    <xf numFmtId="0" fontId="37" fillId="6" borderId="0" xfId="3" applyFont="1" applyFill="1" applyBorder="1" applyAlignment="1">
      <alignment horizontal="left" vertical="center" indent="2"/>
    </xf>
    <xf numFmtId="0" fontId="40" fillId="7" borderId="35" xfId="3" applyFont="1" applyFill="1" applyBorder="1" applyAlignment="1">
      <alignment horizontal="left" vertical="center"/>
    </xf>
    <xf numFmtId="0" fontId="39" fillId="6" borderId="0" xfId="4" applyFont="1" applyFill="1" applyBorder="1" applyAlignment="1"/>
    <xf numFmtId="0" fontId="41" fillId="6" borderId="24" xfId="3" applyFont="1" applyFill="1" applyBorder="1" applyAlignment="1">
      <alignment vertical="center" wrapText="1"/>
    </xf>
    <xf numFmtId="0" fontId="43" fillId="6" borderId="25" xfId="3" applyFont="1" applyFill="1" applyBorder="1" applyAlignment="1">
      <alignment vertical="center" wrapText="1"/>
    </xf>
    <xf numFmtId="0" fontId="44" fillId="6" borderId="26" xfId="3" applyFont="1" applyFill="1" applyBorder="1" applyAlignment="1">
      <alignment vertical="center" wrapText="1"/>
    </xf>
    <xf numFmtId="0" fontId="41" fillId="6" borderId="27" xfId="3" applyFont="1" applyFill="1" applyBorder="1" applyAlignment="1">
      <alignment vertical="center" wrapText="1"/>
    </xf>
    <xf numFmtId="0" fontId="43" fillId="6" borderId="1" xfId="3" applyFont="1" applyFill="1" applyBorder="1" applyAlignment="1">
      <alignment vertical="center" wrapText="1"/>
    </xf>
    <xf numFmtId="0" fontId="43" fillId="6" borderId="28" xfId="3" applyFont="1" applyFill="1" applyBorder="1" applyAlignment="1">
      <alignment vertical="center" wrapText="1"/>
    </xf>
    <xf numFmtId="0" fontId="43" fillId="6" borderId="31" xfId="3" applyFont="1" applyFill="1" applyBorder="1" applyAlignment="1">
      <alignment vertical="center" wrapText="1"/>
    </xf>
    <xf numFmtId="0" fontId="43" fillId="6" borderId="0" xfId="3" applyFont="1" applyFill="1" applyBorder="1" applyAlignment="1">
      <alignment vertical="center" wrapText="1"/>
    </xf>
    <xf numFmtId="0" fontId="43" fillId="6" borderId="32" xfId="3" applyFont="1" applyFill="1" applyBorder="1" applyAlignment="1">
      <alignment vertical="center" wrapText="1"/>
    </xf>
    <xf numFmtId="0" fontId="44" fillId="6" borderId="31" xfId="3" applyFont="1" applyFill="1" applyBorder="1" applyAlignment="1">
      <alignment vertical="center" wrapText="1"/>
    </xf>
    <xf numFmtId="0" fontId="44" fillId="6" borderId="29" xfId="3" applyFont="1" applyFill="1" applyBorder="1" applyAlignment="1">
      <alignment vertical="center" wrapText="1"/>
    </xf>
    <xf numFmtId="0" fontId="43" fillId="6" borderId="21" xfId="3" applyFont="1" applyFill="1" applyBorder="1" applyAlignment="1">
      <alignment vertical="center" wrapText="1"/>
    </xf>
    <xf numFmtId="0" fontId="43" fillId="6" borderId="30" xfId="3" applyFont="1" applyFill="1" applyBorder="1" applyAlignment="1">
      <alignment vertical="center" wrapText="1"/>
    </xf>
    <xf numFmtId="0" fontId="40" fillId="0" borderId="0" xfId="3" applyFont="1" applyFill="1" applyBorder="1" applyAlignment="1">
      <alignment horizontal="left" vertical="center"/>
    </xf>
    <xf numFmtId="0" fontId="35" fillId="0" borderId="9" xfId="3" applyFont="1" applyFill="1" applyBorder="1" applyAlignment="1" applyProtection="1">
      <alignment vertical="center"/>
      <protection locked="0"/>
    </xf>
    <xf numFmtId="0" fontId="33" fillId="0" borderId="2" xfId="3" applyFont="1" applyFill="1" applyBorder="1" applyAlignment="1">
      <alignment horizontal="left" vertical="center"/>
    </xf>
    <xf numFmtId="0" fontId="34" fillId="0" borderId="2" xfId="3" applyFont="1" applyFill="1" applyBorder="1" applyAlignment="1">
      <alignment horizontal="left" vertical="center"/>
    </xf>
    <xf numFmtId="0" fontId="34" fillId="0" borderId="4" xfId="3" applyFont="1" applyFill="1" applyBorder="1" applyAlignment="1" applyProtection="1">
      <alignment horizontal="left" vertical="center" indent="2"/>
      <protection locked="0"/>
    </xf>
    <xf numFmtId="0" fontId="43" fillId="4" borderId="6" xfId="3" applyFont="1" applyFill="1" applyBorder="1" applyAlignment="1">
      <alignment horizontal="left" vertical="center"/>
    </xf>
    <xf numFmtId="0" fontId="24" fillId="0" borderId="4" xfId="3" applyFont="1" applyFill="1" applyBorder="1" applyAlignment="1" applyProtection="1">
      <alignment horizontal="left" vertical="center" indent="2"/>
      <protection locked="0"/>
    </xf>
    <xf numFmtId="0" fontId="34" fillId="0" borderId="5" xfId="3" applyFont="1" applyFill="1" applyBorder="1" applyAlignment="1">
      <alignment vertical="center"/>
    </xf>
    <xf numFmtId="0" fontId="43" fillId="0" borderId="2" xfId="3" applyFont="1" applyFill="1" applyBorder="1" applyAlignment="1">
      <alignment horizontal="left" vertical="center"/>
    </xf>
    <xf numFmtId="0" fontId="34" fillId="0" borderId="10" xfId="3" applyFont="1" applyFill="1" applyBorder="1" applyAlignment="1">
      <alignment vertical="center"/>
    </xf>
    <xf numFmtId="0" fontId="43" fillId="4" borderId="11" xfId="3" applyFont="1" applyFill="1" applyBorder="1" applyAlignment="1">
      <alignment horizontal="left" vertical="center"/>
    </xf>
    <xf numFmtId="0" fontId="34" fillId="0" borderId="9" xfId="3" applyFont="1" applyFill="1" applyBorder="1" applyAlignment="1" applyProtection="1">
      <alignment horizontal="left" vertical="center" indent="2"/>
      <protection locked="0"/>
    </xf>
    <xf numFmtId="0" fontId="33" fillId="2" borderId="16" xfId="3" applyFont="1" applyFill="1" applyBorder="1" applyAlignment="1">
      <alignment horizontal="left" vertical="center"/>
    </xf>
    <xf numFmtId="0" fontId="34" fillId="0" borderId="4" xfId="3" applyFont="1" applyFill="1" applyBorder="1" applyAlignment="1" applyProtection="1">
      <alignment horizontal="left" vertical="center" wrapText="1" indent="2"/>
      <protection locked="0"/>
    </xf>
    <xf numFmtId="0" fontId="34" fillId="0" borderId="12" xfId="3" applyFont="1" applyFill="1" applyBorder="1" applyAlignment="1" applyProtection="1">
      <alignment horizontal="left" vertical="center" wrapText="1" indent="2"/>
      <protection locked="0"/>
    </xf>
    <xf numFmtId="0" fontId="43" fillId="0" borderId="1" xfId="3" applyFont="1" applyFill="1" applyBorder="1" applyAlignment="1">
      <alignment horizontal="left" vertical="center"/>
    </xf>
    <xf numFmtId="0" fontId="43" fillId="4" borderId="1" xfId="3" applyFont="1" applyFill="1" applyBorder="1" applyAlignment="1">
      <alignment horizontal="left" vertical="center"/>
    </xf>
    <xf numFmtId="0" fontId="43" fillId="4" borderId="0" xfId="3" applyFont="1" applyFill="1" applyBorder="1" applyAlignment="1">
      <alignment horizontal="left" vertical="center"/>
    </xf>
    <xf numFmtId="0" fontId="43" fillId="0" borderId="12" xfId="3" applyFont="1" applyFill="1" applyBorder="1" applyAlignment="1">
      <alignment horizontal="left" vertical="center"/>
    </xf>
    <xf numFmtId="0" fontId="43" fillId="4" borderId="13" xfId="3" applyFont="1" applyFill="1" applyBorder="1" applyAlignment="1">
      <alignment horizontal="left" vertical="center"/>
    </xf>
    <xf numFmtId="0" fontId="43" fillId="0" borderId="11" xfId="3" applyFont="1" applyFill="1" applyBorder="1" applyAlignment="1">
      <alignment horizontal="left" vertical="center"/>
    </xf>
    <xf numFmtId="0" fontId="47" fillId="4" borderId="2" xfId="3" applyFont="1" applyFill="1" applyBorder="1" applyAlignment="1">
      <alignment vertical="center"/>
    </xf>
    <xf numFmtId="0" fontId="33" fillId="0" borderId="23" xfId="3" applyFont="1" applyFill="1" applyBorder="1" applyAlignment="1">
      <alignment horizontal="left" vertical="center"/>
    </xf>
    <xf numFmtId="0" fontId="33" fillId="0" borderId="16" xfId="3" applyFont="1" applyFill="1" applyBorder="1" applyAlignment="1">
      <alignment horizontal="left" vertical="center"/>
    </xf>
    <xf numFmtId="0" fontId="34" fillId="0" borderId="0" xfId="3" applyFont="1" applyFill="1" applyBorder="1" applyAlignment="1">
      <alignment horizontal="left" vertical="center" indent="1"/>
    </xf>
    <xf numFmtId="0" fontId="34" fillId="0" borderId="2" xfId="3" applyFont="1" applyFill="1" applyBorder="1" applyAlignment="1">
      <alignment horizontal="left" vertical="center" indent="1"/>
    </xf>
    <xf numFmtId="0" fontId="47" fillId="4" borderId="0" xfId="3" applyFont="1" applyFill="1" applyBorder="1" applyAlignment="1">
      <alignment vertical="center"/>
    </xf>
    <xf numFmtId="0" fontId="34" fillId="0" borderId="4" xfId="3" applyFont="1" applyFill="1" applyBorder="1" applyAlignment="1" applyProtection="1">
      <alignment horizontal="left" vertical="center" indent="4"/>
      <protection locked="0"/>
    </xf>
    <xf numFmtId="0" fontId="34" fillId="0" borderId="4" xfId="3" applyFont="1" applyFill="1" applyBorder="1" applyAlignment="1" applyProtection="1">
      <alignment horizontal="left" vertical="center" indent="6"/>
      <protection locked="0"/>
    </xf>
    <xf numFmtId="0" fontId="43" fillId="0" borderId="39" xfId="3" applyFont="1" applyFill="1" applyBorder="1" applyAlignment="1">
      <alignment horizontal="left" vertical="center"/>
    </xf>
    <xf numFmtId="0" fontId="43" fillId="4" borderId="21" xfId="3" applyFont="1" applyFill="1" applyBorder="1" applyAlignment="1">
      <alignment horizontal="left" vertical="center"/>
    </xf>
    <xf numFmtId="0" fontId="48" fillId="0" borderId="1" xfId="2" applyFont="1" applyFill="1" applyBorder="1" applyAlignment="1" applyProtection="1">
      <alignment horizontal="left" vertical="center" indent="2"/>
      <protection locked="0"/>
    </xf>
    <xf numFmtId="0" fontId="34" fillId="0" borderId="0" xfId="3" applyFont="1" applyFill="1" applyBorder="1" applyAlignment="1" applyProtection="1">
      <alignment horizontal="left" vertical="center" indent="4"/>
      <protection locked="0"/>
    </xf>
    <xf numFmtId="10" fontId="34" fillId="0" borderId="5" xfId="3" applyNumberFormat="1" applyFont="1" applyFill="1" applyBorder="1" applyAlignment="1">
      <alignment horizontal="left" vertical="center"/>
    </xf>
    <xf numFmtId="0" fontId="43" fillId="0" borderId="6" xfId="3" applyFont="1" applyFill="1" applyBorder="1" applyAlignment="1">
      <alignment horizontal="left" vertical="center"/>
    </xf>
    <xf numFmtId="0" fontId="35" fillId="0" borderId="23" xfId="3" applyFont="1" applyFill="1" applyBorder="1" applyAlignment="1" applyProtection="1">
      <alignment vertical="center"/>
      <protection locked="0"/>
    </xf>
    <xf numFmtId="0" fontId="41" fillId="0" borderId="16" xfId="3" applyFont="1" applyFill="1" applyBorder="1" applyAlignment="1">
      <alignment horizontal="left" vertical="center"/>
    </xf>
    <xf numFmtId="0" fontId="49" fillId="0" borderId="16" xfId="3" applyFont="1" applyFill="1" applyBorder="1" applyAlignment="1">
      <alignment vertical="center"/>
    </xf>
    <xf numFmtId="0" fontId="34" fillId="0" borderId="9" xfId="3" applyFont="1" applyFill="1" applyBorder="1" applyAlignment="1" applyProtection="1">
      <alignment vertical="center"/>
      <protection locked="0"/>
    </xf>
    <xf numFmtId="0" fontId="34" fillId="7" borderId="5" xfId="3" applyFont="1" applyFill="1" applyBorder="1" applyAlignment="1">
      <alignment vertical="center"/>
    </xf>
    <xf numFmtId="167" fontId="34" fillId="7" borderId="5" xfId="3" applyNumberFormat="1" applyFont="1" applyFill="1" applyBorder="1" applyAlignment="1">
      <alignment vertical="center"/>
    </xf>
    <xf numFmtId="0" fontId="34" fillId="7" borderId="0" xfId="3" applyFont="1" applyFill="1" applyBorder="1" applyAlignment="1">
      <alignment vertical="center"/>
    </xf>
    <xf numFmtId="167" fontId="34" fillId="7" borderId="0" xfId="3" applyNumberFormat="1" applyFont="1" applyFill="1" applyBorder="1" applyAlignment="1">
      <alignment vertical="center"/>
    </xf>
    <xf numFmtId="0" fontId="34" fillId="7" borderId="36" xfId="3" applyFont="1" applyFill="1" applyBorder="1" applyAlignment="1">
      <alignment vertical="center" wrapText="1"/>
    </xf>
    <xf numFmtId="0" fontId="34" fillId="7" borderId="1" xfId="3" applyFont="1" applyFill="1" applyBorder="1" applyAlignment="1">
      <alignment vertical="center"/>
    </xf>
    <xf numFmtId="166" fontId="34" fillId="7" borderId="0" xfId="1" applyNumberFormat="1" applyFont="1" applyFill="1" applyBorder="1" applyAlignment="1">
      <alignment vertical="center"/>
    </xf>
    <xf numFmtId="0" fontId="16" fillId="6" borderId="0" xfId="3" applyFont="1" applyFill="1" applyBorder="1" applyAlignment="1">
      <alignment vertical="center"/>
    </xf>
    <xf numFmtId="0" fontId="35" fillId="0" borderId="2" xfId="3" applyFont="1" applyFill="1" applyBorder="1" applyAlignment="1" applyProtection="1">
      <alignment vertical="center"/>
      <protection locked="0"/>
    </xf>
    <xf numFmtId="0" fontId="41" fillId="0" borderId="2" xfId="3" applyFont="1" applyFill="1" applyBorder="1" applyAlignment="1">
      <alignment horizontal="left" vertical="center"/>
    </xf>
    <xf numFmtId="10" fontId="49" fillId="0" borderId="2" xfId="3" applyNumberFormat="1" applyFont="1" applyFill="1" applyBorder="1" applyAlignment="1">
      <alignment vertical="center"/>
    </xf>
    <xf numFmtId="0" fontId="34" fillId="0" borderId="9" xfId="3" applyFont="1" applyFill="1" applyBorder="1" applyAlignment="1" applyProtection="1">
      <alignment horizontal="left" vertical="center" indent="4"/>
      <protection locked="0"/>
    </xf>
    <xf numFmtId="0" fontId="34" fillId="7" borderId="2" xfId="3" applyFont="1" applyFill="1" applyBorder="1" applyAlignment="1">
      <alignment vertical="center"/>
    </xf>
    <xf numFmtId="0" fontId="43" fillId="4" borderId="2" xfId="3" applyFont="1" applyFill="1" applyBorder="1" applyAlignment="1">
      <alignment horizontal="left" vertical="center"/>
    </xf>
    <xf numFmtId="0" fontId="53" fillId="0" borderId="0" xfId="2" applyFont="1" applyFill="1"/>
    <xf numFmtId="0" fontId="24" fillId="0" borderId="0" xfId="3" applyFont="1" applyFill="1" applyBorder="1" applyAlignment="1">
      <alignment horizontal="left" vertical="center"/>
    </xf>
    <xf numFmtId="0" fontId="28" fillId="0" borderId="24" xfId="2" applyFont="1" applyFill="1" applyBorder="1" applyAlignment="1">
      <alignment horizontal="left" vertical="center" wrapText="1"/>
    </xf>
    <xf numFmtId="0" fontId="34" fillId="0" borderId="24" xfId="3" applyFont="1" applyFill="1" applyBorder="1" applyAlignment="1">
      <alignment vertical="center" wrapText="1"/>
    </xf>
    <xf numFmtId="0" fontId="33" fillId="4" borderId="24" xfId="3" applyFont="1" applyFill="1" applyBorder="1" applyAlignment="1">
      <alignment horizontal="left" vertical="center"/>
    </xf>
    <xf numFmtId="0" fontId="34" fillId="0" borderId="25" xfId="3" applyFont="1" applyFill="1" applyBorder="1" applyAlignment="1">
      <alignment horizontal="left" vertical="center" indent="1"/>
    </xf>
    <xf numFmtId="0" fontId="34" fillId="0" borderId="25" xfId="3" applyFont="1" applyFill="1" applyBorder="1" applyAlignment="1">
      <alignment vertical="center" wrapText="1"/>
    </xf>
    <xf numFmtId="0" fontId="33" fillId="4" borderId="25" xfId="3" applyFont="1" applyFill="1" applyBorder="1" applyAlignment="1">
      <alignment horizontal="left" vertical="center"/>
    </xf>
    <xf numFmtId="0" fontId="34" fillId="0" borderId="25" xfId="3" applyFont="1" applyFill="1" applyBorder="1" applyAlignment="1">
      <alignment horizontal="left" vertical="center" indent="3"/>
    </xf>
    <xf numFmtId="0" fontId="34" fillId="0" borderId="26" xfId="3" applyFont="1" applyFill="1" applyBorder="1" applyAlignment="1">
      <alignment horizontal="left" vertical="center" indent="3"/>
    </xf>
    <xf numFmtId="0" fontId="33" fillId="4" borderId="26" xfId="3" applyFont="1" applyFill="1" applyBorder="1" applyAlignment="1">
      <alignment horizontal="left" vertical="center"/>
    </xf>
    <xf numFmtId="0" fontId="33" fillId="0" borderId="32" xfId="3" applyFont="1" applyFill="1" applyBorder="1" applyAlignment="1">
      <alignment horizontal="left" vertical="center"/>
    </xf>
    <xf numFmtId="0" fontId="34" fillId="0" borderId="0" xfId="3" applyFont="1" applyFill="1" applyBorder="1" applyAlignment="1">
      <alignment horizontal="left" vertical="center" indent="5"/>
    </xf>
    <xf numFmtId="0" fontId="33" fillId="0" borderId="25" xfId="3" applyFont="1" applyFill="1" applyBorder="1" applyAlignment="1">
      <alignment horizontal="left" vertical="center"/>
    </xf>
    <xf numFmtId="0" fontId="34" fillId="0" borderId="31" xfId="3" applyFont="1" applyFill="1" applyBorder="1" applyAlignment="1">
      <alignment horizontal="left" vertical="center" indent="5"/>
    </xf>
    <xf numFmtId="0" fontId="34" fillId="0" borderId="31" xfId="3" applyFont="1" applyFill="1" applyBorder="1" applyAlignment="1">
      <alignment horizontal="left" vertical="center" indent="1"/>
    </xf>
    <xf numFmtId="0" fontId="34" fillId="0" borderId="38" xfId="3" applyFont="1" applyFill="1" applyBorder="1" applyAlignment="1">
      <alignment horizontal="left" vertical="center"/>
    </xf>
    <xf numFmtId="0" fontId="33" fillId="0" borderId="38" xfId="3" applyFont="1" applyFill="1" applyBorder="1" applyAlignment="1">
      <alignment horizontal="left" vertical="center"/>
    </xf>
    <xf numFmtId="0" fontId="37" fillId="0" borderId="24" xfId="3" applyFont="1" applyFill="1" applyBorder="1" applyAlignment="1">
      <alignment vertical="center"/>
    </xf>
    <xf numFmtId="0" fontId="34" fillId="0" borderId="26" xfId="3" applyFont="1" applyFill="1" applyBorder="1" applyAlignment="1">
      <alignment horizontal="left" vertical="center" indent="1"/>
    </xf>
    <xf numFmtId="0" fontId="33" fillId="0" borderId="24" xfId="3" applyFont="1" applyFill="1" applyBorder="1" applyAlignment="1">
      <alignment vertical="center"/>
    </xf>
    <xf numFmtId="0" fontId="34" fillId="0" borderId="25" xfId="3" applyFont="1" applyFill="1" applyBorder="1" applyAlignment="1">
      <alignment horizontal="left" vertical="center" wrapText="1" indent="1"/>
    </xf>
    <xf numFmtId="0" fontId="34" fillId="0" borderId="25" xfId="3" applyFont="1" applyFill="1" applyBorder="1" applyAlignment="1">
      <alignment horizontal="left" vertical="center" wrapText="1" indent="3"/>
    </xf>
    <xf numFmtId="0" fontId="34" fillId="0" borderId="26" xfId="3" applyFont="1" applyFill="1" applyBorder="1" applyAlignment="1">
      <alignment horizontal="left" vertical="center" wrapText="1" indent="3"/>
    </xf>
    <xf numFmtId="0" fontId="34" fillId="0" borderId="26" xfId="3" applyFont="1" applyFill="1" applyBorder="1" applyAlignment="1">
      <alignment horizontal="left" vertical="center" wrapText="1" indent="1"/>
    </xf>
    <xf numFmtId="0" fontId="24" fillId="0" borderId="24" xfId="3" applyFont="1" applyFill="1" applyBorder="1" applyAlignment="1">
      <alignment vertical="center"/>
    </xf>
    <xf numFmtId="0" fontId="36" fillId="0" borderId="25" xfId="2" applyFont="1" applyFill="1" applyBorder="1" applyAlignment="1">
      <alignment horizontal="left" vertical="center" wrapText="1" indent="1"/>
    </xf>
    <xf numFmtId="0" fontId="36" fillId="0" borderId="26" xfId="2" applyFont="1" applyFill="1" applyBorder="1" applyAlignment="1">
      <alignment horizontal="left" vertical="center" wrapText="1" indent="1"/>
    </xf>
    <xf numFmtId="0" fontId="34" fillId="0" borderId="26" xfId="3" applyFont="1" applyFill="1" applyBorder="1" applyAlignment="1">
      <alignment vertical="center" wrapText="1"/>
    </xf>
    <xf numFmtId="0" fontId="36" fillId="0" borderId="25" xfId="2" applyFont="1" applyFill="1" applyBorder="1" applyAlignment="1">
      <alignment horizontal="left" vertical="center" wrapText="1" indent="3"/>
    </xf>
    <xf numFmtId="0" fontId="36" fillId="0" borderId="26" xfId="2" applyFont="1" applyFill="1" applyBorder="1" applyAlignment="1">
      <alignment horizontal="left" vertical="center" wrapText="1" indent="3"/>
    </xf>
    <xf numFmtId="0" fontId="33" fillId="0" borderId="21" xfId="3" applyFont="1" applyFill="1" applyBorder="1" applyAlignment="1">
      <alignment horizontal="left" vertical="center"/>
    </xf>
    <xf numFmtId="0" fontId="24" fillId="5" borderId="24" xfId="3" applyFont="1" applyFill="1" applyBorder="1" applyAlignment="1">
      <alignment vertical="center"/>
    </xf>
    <xf numFmtId="0" fontId="36" fillId="0" borderId="25" xfId="2" applyFont="1" applyFill="1" applyBorder="1" applyAlignment="1">
      <alignment horizontal="left" vertical="center" wrapText="1"/>
    </xf>
    <xf numFmtId="0" fontId="24" fillId="0" borderId="2" xfId="3" applyFont="1" applyFill="1" applyBorder="1" applyAlignment="1">
      <alignment vertical="center"/>
    </xf>
    <xf numFmtId="0" fontId="24" fillId="0" borderId="0" xfId="3" applyFont="1" applyFill="1" applyBorder="1" applyAlignment="1">
      <alignment vertical="center"/>
    </xf>
    <xf numFmtId="0" fontId="34" fillId="7" borderId="25" xfId="3" applyFont="1" applyFill="1" applyBorder="1" applyAlignment="1">
      <alignment vertical="center" wrapText="1"/>
    </xf>
    <xf numFmtId="0" fontId="34" fillId="7" borderId="26" xfId="3" applyFont="1" applyFill="1" applyBorder="1" applyAlignment="1">
      <alignment vertical="center" wrapText="1"/>
    </xf>
    <xf numFmtId="0" fontId="34" fillId="7" borderId="25" xfId="3" applyFont="1" applyFill="1" applyBorder="1" applyAlignment="1">
      <alignment horizontal="left" vertical="center" wrapText="1" indent="3"/>
    </xf>
    <xf numFmtId="0" fontId="24" fillId="7" borderId="26" xfId="3" applyFont="1" applyFill="1" applyBorder="1" applyAlignment="1">
      <alignment vertical="center"/>
    </xf>
    <xf numFmtId="0" fontId="55" fillId="0" borderId="0" xfId="3" applyFont="1" applyFill="1" applyBorder="1" applyAlignment="1">
      <alignment horizontal="left" vertical="center"/>
    </xf>
    <xf numFmtId="0" fontId="56" fillId="0" borderId="0" xfId="3" applyNumberFormat="1" applyFont="1" applyFill="1" applyBorder="1" applyAlignment="1">
      <alignment vertical="center"/>
    </xf>
    <xf numFmtId="0" fontId="43" fillId="0" borderId="0" xfId="3" applyNumberFormat="1" applyFont="1" applyFill="1" applyBorder="1" applyAlignment="1">
      <alignment vertical="center"/>
    </xf>
    <xf numFmtId="165" fontId="43" fillId="0" borderId="0" xfId="1" applyFont="1" applyFill="1" applyAlignment="1">
      <alignment horizontal="left" vertical="center"/>
    </xf>
    <xf numFmtId="0" fontId="43" fillId="0" borderId="0" xfId="3" applyFont="1" applyFill="1" applyBorder="1" applyAlignment="1">
      <alignment vertical="center"/>
    </xf>
    <xf numFmtId="168" fontId="43" fillId="0" borderId="0" xfId="1" applyNumberFormat="1" applyFont="1" applyFill="1" applyAlignment="1">
      <alignment horizontal="left" vertical="center"/>
    </xf>
    <xf numFmtId="0" fontId="43" fillId="0" borderId="0" xfId="3" applyNumberFormat="1" applyFont="1" applyFill="1" applyAlignment="1">
      <alignment horizontal="left" vertical="center"/>
    </xf>
    <xf numFmtId="0" fontId="26" fillId="6" borderId="0" xfId="0" applyFont="1" applyFill="1" applyBorder="1" applyAlignment="1">
      <alignment vertical="center"/>
    </xf>
    <xf numFmtId="0" fontId="33" fillId="0" borderId="0" xfId="0" applyFont="1" applyAlignment="1"/>
    <xf numFmtId="168" fontId="33" fillId="0" borderId="0" xfId="1" applyNumberFormat="1" applyFont="1"/>
    <xf numFmtId="0" fontId="43" fillId="0" borderId="0" xfId="0" applyFont="1"/>
    <xf numFmtId="165" fontId="33" fillId="0" borderId="0" xfId="1" applyFont="1"/>
    <xf numFmtId="0" fontId="55" fillId="0" borderId="33" xfId="0" applyFont="1" applyBorder="1"/>
    <xf numFmtId="0" fontId="55" fillId="0" borderId="16" xfId="0" applyFont="1" applyBorder="1"/>
    <xf numFmtId="165" fontId="55" fillId="0" borderId="34" xfId="1" applyFont="1" applyBorder="1"/>
    <xf numFmtId="0" fontId="59" fillId="0" borderId="0" xfId="5" applyFont="1"/>
    <xf numFmtId="0" fontId="55" fillId="3" borderId="2" xfId="0" applyFont="1" applyFill="1" applyBorder="1" applyAlignment="1">
      <alignment vertical="center"/>
    </xf>
    <xf numFmtId="0" fontId="33" fillId="0" borderId="0" xfId="3" applyFont="1" applyFill="1" applyBorder="1" applyAlignment="1">
      <alignment vertical="center"/>
    </xf>
    <xf numFmtId="165" fontId="33" fillId="0" borderId="0" xfId="1" applyFont="1" applyAlignment="1">
      <alignment horizontal="right"/>
    </xf>
    <xf numFmtId="0" fontId="59" fillId="0" borderId="0" xfId="5" applyNumberFormat="1" applyFont="1"/>
    <xf numFmtId="165" fontId="33" fillId="0" borderId="0" xfId="0" applyNumberFormat="1" applyFont="1"/>
    <xf numFmtId="0" fontId="43" fillId="6" borderId="0" xfId="3" applyFont="1" applyFill="1" applyBorder="1" applyAlignment="1">
      <alignment horizontal="left" vertical="center" indent="1"/>
    </xf>
    <xf numFmtId="0" fontId="43" fillId="6" borderId="0" xfId="3" applyFont="1" applyFill="1" applyBorder="1" applyAlignment="1">
      <alignment horizontal="left" vertical="center"/>
    </xf>
    <xf numFmtId="165" fontId="43" fillId="6" borderId="0" xfId="1" applyFont="1" applyFill="1" applyBorder="1" applyAlignment="1">
      <alignment horizontal="left" vertical="center"/>
    </xf>
    <xf numFmtId="0" fontId="55" fillId="6" borderId="1" xfId="3" applyFont="1" applyFill="1" applyBorder="1" applyAlignment="1">
      <alignment horizontal="left" vertical="center"/>
    </xf>
    <xf numFmtId="165" fontId="55" fillId="6" borderId="1" xfId="1" applyFont="1" applyFill="1" applyBorder="1" applyAlignment="1">
      <alignment horizontal="left" vertical="center"/>
    </xf>
    <xf numFmtId="0" fontId="43" fillId="6" borderId="1" xfId="3" applyFont="1" applyFill="1" applyBorder="1" applyAlignment="1">
      <alignment horizontal="left" vertical="center"/>
    </xf>
    <xf numFmtId="165" fontId="43" fillId="6" borderId="1" xfId="1" applyFont="1" applyFill="1" applyBorder="1" applyAlignment="1">
      <alignment horizontal="left" vertical="center"/>
    </xf>
    <xf numFmtId="0" fontId="43" fillId="6" borderId="1" xfId="0" applyFont="1" applyFill="1" applyBorder="1"/>
    <xf numFmtId="0" fontId="43" fillId="6" borderId="20" xfId="3" applyFont="1" applyFill="1" applyBorder="1" applyAlignment="1">
      <alignment horizontal="left" vertical="center"/>
    </xf>
    <xf numFmtId="165" fontId="43" fillId="6" borderId="20" xfId="1" applyFont="1" applyFill="1" applyBorder="1" applyAlignment="1">
      <alignment horizontal="left" vertical="center"/>
    </xf>
    <xf numFmtId="0" fontId="44" fillId="0" borderId="0" xfId="3" applyFont="1" applyFill="1" applyAlignment="1">
      <alignment horizontal="left" vertical="center"/>
    </xf>
    <xf numFmtId="0" fontId="55" fillId="6" borderId="0" xfId="0" applyFont="1" applyFill="1" applyBorder="1" applyAlignment="1">
      <alignment vertical="center"/>
    </xf>
    <xf numFmtId="0" fontId="61" fillId="0" borderId="0" xfId="3" applyFont="1" applyFill="1" applyBorder="1" applyAlignment="1">
      <alignment horizontal="left" vertical="center"/>
    </xf>
    <xf numFmtId="0" fontId="61" fillId="0" borderId="0" xfId="3" applyFont="1" applyFill="1" applyAlignment="1">
      <alignment horizontal="left" vertical="center"/>
    </xf>
    <xf numFmtId="0" fontId="61" fillId="0" borderId="0" xfId="3" applyFont="1" applyFill="1" applyBorder="1" applyAlignment="1">
      <alignment vertical="center"/>
    </xf>
    <xf numFmtId="0" fontId="61" fillId="0" borderId="0" xfId="3" quotePrefix="1" applyFont="1" applyFill="1" applyBorder="1" applyAlignment="1">
      <alignment horizontal="left" vertical="center"/>
    </xf>
    <xf numFmtId="0" fontId="5" fillId="0" borderId="14" xfId="0" applyFont="1" applyFill="1" applyBorder="1" applyAlignment="1"/>
    <xf numFmtId="0" fontId="5" fillId="0" borderId="15" xfId="0" applyFont="1" applyFill="1" applyBorder="1" applyAlignment="1"/>
    <xf numFmtId="0" fontId="33" fillId="7" borderId="0" xfId="3" applyFont="1" applyFill="1" applyBorder="1" applyAlignment="1">
      <alignment horizontal="right" vertical="center"/>
    </xf>
    <xf numFmtId="0" fontId="2" fillId="0" borderId="0" xfId="3" applyFont="1" applyFill="1" applyAlignment="1">
      <alignment horizontal="left" vertical="center"/>
    </xf>
    <xf numFmtId="0" fontId="33" fillId="0" borderId="25" xfId="3" applyFont="1" applyFill="1" applyBorder="1" applyAlignment="1">
      <alignment vertical="center"/>
    </xf>
    <xf numFmtId="0" fontId="36" fillId="0" borderId="26" xfId="2" applyFont="1" applyFill="1" applyBorder="1" applyAlignment="1">
      <alignment horizontal="left" vertical="center" wrapText="1" indent="2"/>
    </xf>
    <xf numFmtId="0" fontId="36" fillId="0" borderId="24" xfId="2" applyFont="1" applyFill="1" applyBorder="1" applyAlignment="1">
      <alignment horizontal="left" vertical="center" wrapText="1" indent="2"/>
    </xf>
    <xf numFmtId="0" fontId="33" fillId="0" borderId="1" xfId="3" applyFont="1" applyFill="1" applyBorder="1" applyAlignment="1">
      <alignment horizontal="left" vertical="center"/>
    </xf>
    <xf numFmtId="0" fontId="34" fillId="7" borderId="26" xfId="3" applyFont="1" applyFill="1" applyBorder="1" applyAlignment="1">
      <alignment horizontal="left" vertical="center" wrapText="1" indent="3"/>
    </xf>
    <xf numFmtId="0" fontId="28" fillId="0" borderId="9" xfId="2" applyFont="1" applyFill="1" applyBorder="1" applyAlignment="1" applyProtection="1">
      <alignment horizontal="left" vertical="center" wrapText="1"/>
      <protection locked="0"/>
    </xf>
    <xf numFmtId="0" fontId="34" fillId="0" borderId="2" xfId="3" applyFont="1" applyFill="1" applyBorder="1" applyAlignment="1">
      <alignment vertical="center"/>
    </xf>
    <xf numFmtId="0" fontId="34" fillId="0" borderId="2" xfId="3" applyFont="1" applyFill="1" applyBorder="1" applyAlignment="1" applyProtection="1">
      <alignment horizontal="left" vertical="center" indent="4"/>
      <protection locked="0"/>
    </xf>
    <xf numFmtId="0" fontId="28" fillId="0" borderId="37" xfId="2" applyFont="1" applyFill="1" applyBorder="1" applyAlignment="1" applyProtection="1">
      <alignment vertical="center"/>
      <protection locked="0"/>
    </xf>
    <xf numFmtId="0" fontId="16" fillId="0" borderId="0" xfId="3" applyFont="1" applyFill="1" applyBorder="1" applyAlignment="1" applyProtection="1">
      <alignment vertical="center"/>
      <protection locked="0"/>
    </xf>
    <xf numFmtId="0" fontId="67" fillId="0" borderId="2" xfId="3" applyFont="1" applyFill="1" applyBorder="1" applyAlignment="1" applyProtection="1">
      <alignment horizontal="left" vertical="center"/>
      <protection locked="0"/>
    </xf>
    <xf numFmtId="0" fontId="68" fillId="0" borderId="2" xfId="3" applyFont="1" applyFill="1" applyBorder="1" applyAlignment="1">
      <alignment horizontal="left" vertical="center"/>
    </xf>
    <xf numFmtId="0" fontId="67" fillId="0" borderId="2" xfId="3" applyFont="1" applyFill="1" applyBorder="1" applyAlignment="1">
      <alignment horizontal="left" vertical="center"/>
    </xf>
    <xf numFmtId="0" fontId="69" fillId="0" borderId="2" xfId="3" applyFont="1" applyFill="1" applyBorder="1" applyAlignment="1">
      <alignment horizontal="left" vertical="center"/>
    </xf>
    <xf numFmtId="0" fontId="68" fillId="0" borderId="0" xfId="3" applyFont="1" applyFill="1" applyBorder="1" applyAlignment="1">
      <alignment horizontal="left" vertical="center"/>
    </xf>
    <xf numFmtId="0" fontId="67" fillId="0" borderId="0" xfId="3" applyFont="1" applyFill="1" applyBorder="1" applyAlignment="1">
      <alignment horizontal="left" vertical="center"/>
    </xf>
    <xf numFmtId="0" fontId="69" fillId="0" borderId="0" xfId="3" applyFont="1" applyFill="1" applyBorder="1" applyAlignment="1">
      <alignment horizontal="left" vertical="center"/>
    </xf>
    <xf numFmtId="0" fontId="68" fillId="0" borderId="0" xfId="3" applyFont="1" applyFill="1" applyAlignment="1">
      <alignment horizontal="left" vertical="center"/>
    </xf>
    <xf numFmtId="0" fontId="34" fillId="0" borderId="0" xfId="3" applyFont="1" applyFill="1" applyBorder="1" applyAlignment="1">
      <alignment horizontal="left" vertical="center" wrapText="1" indent="3"/>
    </xf>
    <xf numFmtId="165" fontId="33" fillId="0" borderId="0" xfId="1" applyFont="1" applyFill="1" applyAlignment="1">
      <alignment horizontal="left" vertical="center"/>
    </xf>
    <xf numFmtId="0" fontId="1" fillId="0" borderId="0" xfId="3" applyFont="1" applyFill="1" applyAlignment="1">
      <alignment horizontal="left" vertical="center"/>
    </xf>
    <xf numFmtId="0" fontId="70" fillId="0" borderId="25" xfId="2" applyFont="1" applyFill="1" applyBorder="1" applyAlignment="1">
      <alignment horizontal="left" vertical="center" wrapText="1"/>
    </xf>
    <xf numFmtId="0" fontId="30" fillId="4" borderId="35" xfId="3" applyFont="1" applyFill="1" applyBorder="1" applyAlignment="1">
      <alignment horizontal="left" vertical="center" wrapText="1"/>
    </xf>
    <xf numFmtId="0" fontId="24" fillId="0" borderId="42" xfId="3" applyFont="1" applyFill="1" applyBorder="1" applyAlignment="1">
      <alignment vertical="center"/>
    </xf>
    <xf numFmtId="0" fontId="22" fillId="0" borderId="0" xfId="0" applyFont="1"/>
    <xf numFmtId="0" fontId="33" fillId="0" borderId="0" xfId="3" applyFont="1" applyFill="1" applyAlignment="1">
      <alignment horizontal="left" vertical="center"/>
    </xf>
    <xf numFmtId="0" fontId="71" fillId="0" borderId="33" xfId="0" applyFont="1" applyBorder="1"/>
    <xf numFmtId="43" fontId="33" fillId="0" borderId="0" xfId="0" applyNumberFormat="1" applyFont="1"/>
    <xf numFmtId="0" fontId="55" fillId="0" borderId="0" xfId="0" applyFont="1" applyBorder="1"/>
    <xf numFmtId="165" fontId="55" fillId="0" borderId="0" xfId="1" applyFont="1" applyBorder="1"/>
    <xf numFmtId="168" fontId="22" fillId="0" borderId="0" xfId="0" applyNumberFormat="1" applyFont="1"/>
    <xf numFmtId="0" fontId="22" fillId="0" borderId="0" xfId="0" applyNumberFormat="1" applyFont="1"/>
    <xf numFmtId="43" fontId="22" fillId="0" borderId="0" xfId="0" applyNumberFormat="1" applyFont="1"/>
    <xf numFmtId="49" fontId="0" fillId="0" borderId="0" xfId="0" applyNumberFormat="1" applyAlignment="1"/>
    <xf numFmtId="0" fontId="7" fillId="7" borderId="2" xfId="2" applyFill="1" applyBorder="1" applyAlignment="1">
      <alignment vertical="center" wrapText="1"/>
    </xf>
    <xf numFmtId="0" fontId="33" fillId="0" borderId="0" xfId="3" applyFont="1" applyFill="1" applyAlignment="1">
      <alignment horizontal="left" vertical="center"/>
    </xf>
    <xf numFmtId="0" fontId="43" fillId="4" borderId="0" xfId="3" applyFont="1" applyFill="1" applyBorder="1" applyAlignment="1">
      <alignment horizontal="left" vertical="center" wrapText="1"/>
    </xf>
    <xf numFmtId="0" fontId="1" fillId="4" borderId="25" xfId="3" applyFont="1" applyFill="1" applyBorder="1" applyAlignment="1">
      <alignment horizontal="left" vertical="center" wrapText="1"/>
    </xf>
    <xf numFmtId="0" fontId="33" fillId="4" borderId="25" xfId="3" applyFont="1" applyFill="1" applyBorder="1" applyAlignment="1">
      <alignment horizontal="left" vertical="center" wrapText="1"/>
    </xf>
    <xf numFmtId="0" fontId="1" fillId="4" borderId="26" xfId="3" applyFont="1" applyFill="1" applyBorder="1" applyAlignment="1">
      <alignment horizontal="left" vertical="center" wrapText="1"/>
    </xf>
    <xf numFmtId="0" fontId="33" fillId="0" borderId="0" xfId="3" applyFont="1" applyFill="1" applyAlignment="1">
      <alignment horizontal="left" vertical="center"/>
    </xf>
    <xf numFmtId="0" fontId="1" fillId="4" borderId="25" xfId="3" applyFont="1" applyFill="1" applyBorder="1" applyAlignment="1">
      <alignment horizontal="left" vertical="center"/>
    </xf>
    <xf numFmtId="0" fontId="1" fillId="0" borderId="0" xfId="3" applyFont="1" applyAlignment="1">
      <alignment horizontal="left" vertical="center"/>
    </xf>
    <xf numFmtId="0" fontId="34" fillId="0" borderId="25" xfId="3" applyFont="1" applyBorder="1" applyAlignment="1">
      <alignment horizontal="left" vertical="center" wrapText="1" indent="3"/>
    </xf>
    <xf numFmtId="0" fontId="34" fillId="0" borderId="26" xfId="3" applyFont="1" applyBorder="1" applyAlignment="1">
      <alignment horizontal="left" vertical="center" wrapText="1" indent="3"/>
    </xf>
    <xf numFmtId="0" fontId="1" fillId="0" borderId="0" xfId="3" applyFont="1" applyFill="1" applyBorder="1" applyAlignment="1">
      <alignment horizontal="left" vertical="center"/>
    </xf>
    <xf numFmtId="0" fontId="33" fillId="4" borderId="26" xfId="3" applyFont="1" applyFill="1" applyBorder="1" applyAlignment="1">
      <alignment horizontal="left" vertical="center" wrapText="1"/>
    </xf>
    <xf numFmtId="0" fontId="7" fillId="7" borderId="25" xfId="2" applyFill="1" applyBorder="1" applyAlignment="1">
      <alignment vertical="center" wrapText="1"/>
    </xf>
    <xf numFmtId="0" fontId="1" fillId="4" borderId="26" xfId="3" applyFont="1" applyFill="1" applyBorder="1" applyAlignment="1">
      <alignment horizontal="left" vertical="center"/>
    </xf>
    <xf numFmtId="0" fontId="1" fillId="0" borderId="0" xfId="0" applyFont="1"/>
    <xf numFmtId="0" fontId="43" fillId="4" borderId="6" xfId="3" applyFont="1" applyFill="1" applyBorder="1" applyAlignment="1">
      <alignment horizontal="left" vertical="center" wrapText="1"/>
    </xf>
    <xf numFmtId="0" fontId="7" fillId="7" borderId="2" xfId="2" applyFill="1" applyBorder="1" applyAlignment="1">
      <alignment vertical="center"/>
    </xf>
    <xf numFmtId="0" fontId="43" fillId="4" borderId="1" xfId="3" applyFont="1" applyFill="1" applyBorder="1" applyAlignment="1">
      <alignment horizontal="left" vertical="center" wrapText="1"/>
    </xf>
    <xf numFmtId="0" fontId="33" fillId="0" borderId="0" xfId="3" applyFont="1" applyFill="1" applyAlignment="1">
      <alignment horizontal="left" vertical="center"/>
    </xf>
    <xf numFmtId="0" fontId="1" fillId="8" borderId="29" xfId="3" applyFont="1" applyFill="1" applyBorder="1" applyAlignment="1">
      <alignment vertical="center"/>
    </xf>
    <xf numFmtId="0" fontId="1" fillId="6" borderId="21" xfId="3" applyFont="1" applyFill="1" applyBorder="1" applyAlignment="1">
      <alignment vertical="center"/>
    </xf>
    <xf numFmtId="0" fontId="7" fillId="8" borderId="30" xfId="2" applyNumberFormat="1" applyFill="1" applyBorder="1" applyAlignment="1">
      <alignment vertical="center"/>
    </xf>
    <xf numFmtId="168" fontId="7" fillId="0" borderId="0" xfId="2" applyNumberFormat="1" applyFill="1" applyAlignment="1">
      <alignment horizontal="left" vertical="center"/>
    </xf>
    <xf numFmtId="0" fontId="1" fillId="0" borderId="0" xfId="3" applyFont="1" applyFill="1" applyAlignment="1">
      <alignment horizontal="left" vertical="center" wrapText="1"/>
    </xf>
    <xf numFmtId="0" fontId="7" fillId="0" borderId="0" xfId="2" applyFill="1" applyAlignment="1">
      <alignment horizontal="left" vertical="center"/>
    </xf>
    <xf numFmtId="0" fontId="33" fillId="0" borderId="0" xfId="3" applyFont="1" applyFill="1" applyAlignment="1">
      <alignment horizontal="left" vertical="center"/>
    </xf>
    <xf numFmtId="0" fontId="33" fillId="0" borderId="0" xfId="3" applyFont="1" applyFill="1" applyAlignment="1">
      <alignment horizontal="left" vertical="center"/>
    </xf>
    <xf numFmtId="0" fontId="43" fillId="0" borderId="0" xfId="0" applyNumberFormat="1" applyFont="1"/>
    <xf numFmtId="168" fontId="1" fillId="0" borderId="0" xfId="1" applyNumberFormat="1" applyFont="1"/>
    <xf numFmtId="0" fontId="33" fillId="0" borderId="0" xfId="3" applyFont="1" applyFill="1" applyAlignment="1">
      <alignment horizontal="left" vertical="center"/>
    </xf>
    <xf numFmtId="0" fontId="22" fillId="0" borderId="0" xfId="0" applyFont="1"/>
    <xf numFmtId="0" fontId="7" fillId="7" borderId="21" xfId="2" applyFill="1" applyBorder="1" applyAlignment="1">
      <alignment vertical="center" wrapText="1"/>
    </xf>
    <xf numFmtId="165" fontId="22" fillId="0" borderId="0" xfId="1" applyFont="1"/>
    <xf numFmtId="0" fontId="13" fillId="0" borderId="0" xfId="3" applyFont="1" applyFill="1" applyAlignment="1">
      <alignment horizontal="left" vertical="center" wrapText="1"/>
    </xf>
    <xf numFmtId="0" fontId="73" fillId="0" borderId="0" xfId="0" applyFont="1"/>
    <xf numFmtId="0" fontId="1" fillId="0" borderId="0" xfId="3" applyFont="1" applyFill="1" applyBorder="1" applyAlignment="1">
      <alignment horizontal="left" vertical="center" wrapText="1"/>
    </xf>
    <xf numFmtId="0" fontId="7" fillId="0" borderId="0" xfId="2" applyFill="1" applyAlignment="1">
      <alignment horizontal="left" vertical="center" wrapText="1"/>
    </xf>
    <xf numFmtId="168" fontId="73" fillId="0" borderId="0" xfId="1" applyNumberFormat="1" applyFont="1"/>
    <xf numFmtId="0" fontId="7" fillId="7" borderId="26" xfId="2" applyFill="1" applyBorder="1" applyAlignment="1">
      <alignment vertical="center" wrapText="1"/>
    </xf>
    <xf numFmtId="0" fontId="73" fillId="0" borderId="0" xfId="0" applyFont="1" applyFill="1"/>
    <xf numFmtId="165" fontId="33" fillId="0" borderId="0" xfId="1" applyFont="1" applyFill="1" applyAlignment="1"/>
    <xf numFmtId="164" fontId="33" fillId="0" borderId="0" xfId="0" applyNumberFormat="1" applyFont="1" applyFill="1" applyAlignment="1"/>
    <xf numFmtId="0" fontId="33" fillId="0" borderId="0" xfId="0" applyFont="1" applyFill="1" applyAlignment="1"/>
    <xf numFmtId="0" fontId="74" fillId="0" borderId="0" xfId="0" applyFont="1" applyFill="1"/>
    <xf numFmtId="0" fontId="0" fillId="0" borderId="0" xfId="0" applyFill="1"/>
    <xf numFmtId="165" fontId="1" fillId="0" borderId="0" xfId="1" applyFont="1" applyFill="1" applyAlignment="1">
      <alignment horizontal="left" vertical="center"/>
    </xf>
    <xf numFmtId="168" fontId="34" fillId="7" borderId="26" xfId="1" applyNumberFormat="1" applyFont="1" applyFill="1" applyBorder="1" applyAlignment="1">
      <alignment vertical="center" wrapText="1"/>
    </xf>
    <xf numFmtId="0" fontId="73" fillId="4" borderId="25" xfId="3" applyFont="1" applyFill="1" applyBorder="1" applyAlignment="1">
      <alignment horizontal="left" vertical="center" wrapText="1"/>
    </xf>
    <xf numFmtId="168" fontId="34" fillId="7" borderId="25" xfId="1" applyNumberFormat="1" applyFont="1" applyFill="1" applyBorder="1" applyAlignment="1">
      <alignment vertical="center" wrapText="1"/>
    </xf>
    <xf numFmtId="164" fontId="33" fillId="0" borderId="0" xfId="3" applyNumberFormat="1" applyFont="1" applyFill="1" applyAlignment="1">
      <alignment horizontal="left" vertical="center"/>
    </xf>
    <xf numFmtId="168" fontId="13" fillId="0" borderId="0" xfId="1" applyNumberFormat="1" applyFont="1" applyFill="1" applyAlignment="1">
      <alignment horizontal="left" vertical="center"/>
    </xf>
    <xf numFmtId="168" fontId="24" fillId="6" borderId="0" xfId="1" applyNumberFormat="1" applyFont="1" applyFill="1" applyBorder="1" applyAlignment="1">
      <alignment vertical="center"/>
    </xf>
    <xf numFmtId="168" fontId="33" fillId="0" borderId="0" xfId="1" applyNumberFormat="1" applyFont="1" applyFill="1" applyAlignment="1">
      <alignment horizontal="left" vertical="center"/>
    </xf>
    <xf numFmtId="168" fontId="30" fillId="4" borderId="35" xfId="1" applyNumberFormat="1" applyFont="1" applyFill="1" applyBorder="1" applyAlignment="1">
      <alignment horizontal="left" vertical="center"/>
    </xf>
    <xf numFmtId="168" fontId="61" fillId="0" borderId="0" xfId="1" applyNumberFormat="1" applyFont="1" applyFill="1" applyBorder="1" applyAlignment="1">
      <alignment vertical="center"/>
    </xf>
    <xf numFmtId="168" fontId="34" fillId="0" borderId="0" xfId="1" applyNumberFormat="1" applyFont="1" applyFill="1" applyBorder="1" applyAlignment="1">
      <alignment vertical="center"/>
    </xf>
    <xf numFmtId="168" fontId="24" fillId="0" borderId="0" xfId="1" applyNumberFormat="1" applyFont="1" applyFill="1" applyBorder="1" applyAlignment="1">
      <alignment horizontal="left" vertical="center"/>
    </xf>
    <xf numFmtId="168" fontId="67" fillId="0" borderId="0" xfId="1" applyNumberFormat="1" applyFont="1" applyFill="1" applyBorder="1" applyAlignment="1">
      <alignment horizontal="left" vertical="center"/>
    </xf>
    <xf numFmtId="168" fontId="34" fillId="0" borderId="24" xfId="1" applyNumberFormat="1" applyFont="1" applyFill="1" applyBorder="1" applyAlignment="1">
      <alignment vertical="center" wrapText="1"/>
    </xf>
    <xf numFmtId="168" fontId="34" fillId="0" borderId="25" xfId="1" applyNumberFormat="1" applyFont="1" applyFill="1" applyBorder="1" applyAlignment="1">
      <alignment vertical="center" wrapText="1"/>
    </xf>
    <xf numFmtId="168" fontId="37" fillId="0" borderId="24" xfId="1" applyNumberFormat="1" applyFont="1" applyFill="1" applyBorder="1" applyAlignment="1">
      <alignment vertical="center"/>
    </xf>
    <xf numFmtId="168" fontId="33" fillId="0" borderId="24" xfId="1" applyNumberFormat="1" applyFont="1" applyFill="1" applyBorder="1" applyAlignment="1">
      <alignment vertical="center"/>
    </xf>
    <xf numFmtId="168" fontId="36" fillId="7" borderId="26" xfId="1" applyNumberFormat="1" applyFont="1" applyFill="1" applyBorder="1" applyAlignment="1">
      <alignment vertical="center" wrapText="1"/>
    </xf>
    <xf numFmtId="168" fontId="33" fillId="0" borderId="25" xfId="1" applyNumberFormat="1" applyFont="1" applyFill="1" applyBorder="1" applyAlignment="1">
      <alignment vertical="center"/>
    </xf>
    <xf numFmtId="168" fontId="34" fillId="0" borderId="26" xfId="1" applyNumberFormat="1" applyFont="1" applyFill="1" applyBorder="1" applyAlignment="1">
      <alignment vertical="center" wrapText="1"/>
    </xf>
    <xf numFmtId="168" fontId="24" fillId="0" borderId="24" xfId="1" applyNumberFormat="1" applyFont="1" applyFill="1" applyBorder="1" applyAlignment="1">
      <alignment vertical="center"/>
    </xf>
    <xf numFmtId="168" fontId="33" fillId="0" borderId="0" xfId="1" applyNumberFormat="1" applyFont="1" applyFill="1" applyBorder="1" applyAlignment="1">
      <alignment horizontal="left" vertical="center"/>
    </xf>
    <xf numFmtId="168" fontId="34" fillId="0" borderId="26" xfId="1" applyNumberFormat="1" applyFont="1" applyFill="1" applyBorder="1" applyAlignment="1">
      <alignment vertical="center"/>
    </xf>
    <xf numFmtId="168" fontId="34" fillId="5" borderId="24" xfId="1" applyNumberFormat="1" applyFont="1" applyFill="1" applyBorder="1" applyAlignment="1">
      <alignment vertical="center" wrapText="1"/>
    </xf>
    <xf numFmtId="168" fontId="34" fillId="0" borderId="0" xfId="1" applyNumberFormat="1" applyFont="1" applyFill="1" applyBorder="1" applyAlignment="1">
      <alignment vertical="center" wrapText="1"/>
    </xf>
    <xf numFmtId="168" fontId="34" fillId="0" borderId="2" xfId="1" applyNumberFormat="1" applyFont="1" applyFill="1" applyBorder="1" applyAlignment="1">
      <alignment vertical="center" wrapText="1"/>
    </xf>
    <xf numFmtId="168" fontId="24" fillId="0" borderId="42" xfId="1" applyNumberFormat="1" applyFont="1" applyFill="1" applyBorder="1" applyAlignment="1">
      <alignment vertical="center"/>
    </xf>
    <xf numFmtId="0" fontId="35" fillId="0" borderId="0" xfId="3" applyFont="1" applyFill="1" applyBorder="1" applyAlignment="1">
      <alignment horizontal="left" vertical="center" wrapText="1"/>
    </xf>
    <xf numFmtId="0" fontId="50" fillId="6" borderId="0" xfId="2" applyFont="1" applyFill="1" applyBorder="1" applyAlignment="1">
      <alignment vertical="center"/>
    </xf>
    <xf numFmtId="0" fontId="28" fillId="6" borderId="3" xfId="2" applyFont="1" applyFill="1" applyBorder="1" applyAlignment="1">
      <alignment horizontal="center" vertical="center"/>
    </xf>
    <xf numFmtId="0" fontId="39" fillId="6" borderId="0" xfId="2" applyFont="1" applyFill="1" applyBorder="1" applyAlignment="1">
      <alignment vertical="center" wrapText="1"/>
    </xf>
    <xf numFmtId="0" fontId="34" fillId="6" borderId="0" xfId="3" applyFont="1" applyFill="1" applyBorder="1" applyAlignment="1">
      <alignment horizontal="left" vertical="center" wrapText="1" indent="2"/>
    </xf>
    <xf numFmtId="0" fontId="28" fillId="6" borderId="17" xfId="2" applyFont="1" applyFill="1" applyBorder="1" applyAlignment="1">
      <alignment horizontal="center" vertical="center"/>
    </xf>
    <xf numFmtId="0" fontId="28" fillId="6" borderId="18" xfId="2" applyFont="1" applyFill="1" applyBorder="1" applyAlignment="1">
      <alignment horizontal="center" vertical="center"/>
    </xf>
    <xf numFmtId="0" fontId="28" fillId="6" borderId="19" xfId="2" applyFont="1" applyFill="1" applyBorder="1" applyAlignment="1">
      <alignment horizontal="center" vertical="center"/>
    </xf>
    <xf numFmtId="0" fontId="37" fillId="6" borderId="0" xfId="2" applyFont="1" applyFill="1" applyBorder="1" applyAlignment="1">
      <alignment vertical="center"/>
    </xf>
    <xf numFmtId="0" fontId="35" fillId="0" borderId="0" xfId="3" applyFont="1" applyFill="1" applyBorder="1" applyAlignment="1">
      <alignment horizontal="left" vertical="center"/>
    </xf>
    <xf numFmtId="0" fontId="24" fillId="6" borderId="0" xfId="3" applyFont="1" applyFill="1" applyBorder="1" applyAlignment="1">
      <alignment horizontal="left" vertical="center"/>
    </xf>
    <xf numFmtId="0" fontId="60" fillId="6" borderId="0" xfId="3" applyFont="1" applyFill="1" applyAlignment="1">
      <alignment horizontal="left" vertical="center"/>
    </xf>
    <xf numFmtId="0" fontId="36" fillId="6" borderId="0" xfId="3" applyFont="1" applyFill="1" applyBorder="1" applyAlignment="1">
      <alignment horizontal="left" vertical="center" wrapText="1" indent="3"/>
    </xf>
    <xf numFmtId="0" fontId="43" fillId="6" borderId="0" xfId="3" applyFont="1" applyFill="1" applyBorder="1" applyAlignment="1">
      <alignment horizontal="left" vertical="center" wrapText="1" indent="3"/>
    </xf>
    <xf numFmtId="0" fontId="24" fillId="0" borderId="44" xfId="3" applyFont="1" applyFill="1" applyBorder="1" applyAlignment="1">
      <alignment vertical="center"/>
    </xf>
    <xf numFmtId="0" fontId="24" fillId="0" borderId="45" xfId="3" applyFont="1" applyFill="1" applyBorder="1" applyAlignment="1">
      <alignment vertical="center"/>
    </xf>
    <xf numFmtId="0" fontId="35" fillId="0" borderId="40" xfId="3" applyFont="1" applyFill="1" applyBorder="1" applyAlignment="1">
      <alignment horizontal="left" vertical="center"/>
    </xf>
    <xf numFmtId="0" fontId="39" fillId="6" borderId="0" xfId="2" applyFont="1" applyFill="1"/>
    <xf numFmtId="0" fontId="21" fillId="0" borderId="0" xfId="0" applyFont="1" applyFill="1" applyBorder="1" applyAlignment="1">
      <alignment vertical="center"/>
    </xf>
    <xf numFmtId="0" fontId="20" fillId="0" borderId="0" xfId="2" applyFont="1" applyFill="1" applyBorder="1" applyAlignment="1">
      <alignment horizontal="center" vertical="center"/>
    </xf>
    <xf numFmtId="0" fontId="43" fillId="6" borderId="0" xfId="3" applyFont="1" applyFill="1" applyBorder="1" applyAlignment="1">
      <alignment vertical="center" wrapText="1"/>
    </xf>
    <xf numFmtId="0" fontId="28" fillId="6" borderId="43" xfId="2" applyFont="1" applyFill="1" applyBorder="1" applyAlignment="1">
      <alignment horizontal="center" vertical="center"/>
    </xf>
    <xf numFmtId="0" fontId="28" fillId="6" borderId="22" xfId="2" applyFont="1" applyFill="1" applyBorder="1" applyAlignment="1">
      <alignment horizontal="center" vertical="center"/>
    </xf>
    <xf numFmtId="0" fontId="28" fillId="6" borderId="41" xfId="2" applyFont="1" applyFill="1" applyBorder="1" applyAlignment="1">
      <alignment horizontal="center" vertical="center"/>
    </xf>
    <xf numFmtId="0" fontId="28" fillId="6" borderId="0" xfId="2" applyFont="1" applyFill="1" applyBorder="1" applyAlignment="1">
      <alignment horizontal="center" vertical="center"/>
    </xf>
    <xf numFmtId="0" fontId="53" fillId="6" borderId="0" xfId="2" applyFont="1" applyFill="1"/>
    <xf numFmtId="0" fontId="33" fillId="0" borderId="0" xfId="3" applyFont="1" applyFill="1" applyAlignment="1">
      <alignment horizontal="left" vertical="center"/>
    </xf>
    <xf numFmtId="0" fontId="16" fillId="6" borderId="0" xfId="3" applyFont="1" applyFill="1" applyBorder="1" applyAlignment="1">
      <alignment vertical="center"/>
    </xf>
    <xf numFmtId="0" fontId="54" fillId="6" borderId="0" xfId="3" applyFont="1" applyFill="1" applyBorder="1" applyAlignment="1">
      <alignment horizontal="left" vertical="center"/>
    </xf>
    <xf numFmtId="0" fontId="43" fillId="0" borderId="0" xfId="3" applyFont="1" applyFill="1" applyBorder="1" applyAlignment="1">
      <alignment horizontal="left" vertical="center"/>
    </xf>
    <xf numFmtId="0" fontId="25" fillId="7" borderId="0" xfId="3" applyFont="1" applyFill="1" applyBorder="1" applyAlignment="1">
      <alignment vertical="center"/>
    </xf>
    <xf numFmtId="0" fontId="56" fillId="9" borderId="27" xfId="3" applyNumberFormat="1" applyFont="1" applyFill="1" applyBorder="1" applyAlignment="1">
      <alignment horizontal="left" vertical="center"/>
    </xf>
    <xf numFmtId="0" fontId="56" fillId="9" borderId="1" xfId="3" applyNumberFormat="1" applyFont="1" applyFill="1" applyBorder="1" applyAlignment="1">
      <alignment horizontal="left" vertical="center"/>
    </xf>
    <xf numFmtId="0" fontId="56" fillId="9" borderId="28" xfId="3" applyNumberFormat="1" applyFont="1" applyFill="1" applyBorder="1" applyAlignment="1">
      <alignment horizontal="left" vertical="center"/>
    </xf>
    <xf numFmtId="0" fontId="24" fillId="0" borderId="42" xfId="3" applyFont="1" applyFill="1" applyBorder="1" applyAlignment="1">
      <alignment vertical="center"/>
    </xf>
    <xf numFmtId="0" fontId="62" fillId="7" borderId="0" xfId="2" applyFont="1" applyFill="1" applyBorder="1" applyAlignment="1">
      <alignment horizontal="left" vertical="center" wrapText="1"/>
    </xf>
    <xf numFmtId="0" fontId="62" fillId="7" borderId="4" xfId="2" applyFont="1" applyFill="1" applyBorder="1" applyAlignment="1">
      <alignment horizontal="left" vertical="center" wrapText="1"/>
    </xf>
    <xf numFmtId="0" fontId="53" fillId="0" borderId="0" xfId="2" applyFont="1" applyFill="1" applyBorder="1" applyAlignment="1">
      <alignment horizontal="left" vertical="center" wrapText="1"/>
    </xf>
    <xf numFmtId="0" fontId="53" fillId="6" borderId="4" xfId="2" applyFont="1" applyFill="1" applyBorder="1" applyAlignment="1">
      <alignment horizontal="left" vertical="center" wrapText="1"/>
    </xf>
    <xf numFmtId="0" fontId="60" fillId="6" borderId="0" xfId="0" applyFont="1" applyFill="1" applyAlignment="1">
      <alignment vertical="center" wrapText="1"/>
    </xf>
    <xf numFmtId="0" fontId="43" fillId="6" borderId="0" xfId="0" applyFont="1" applyFill="1" applyAlignment="1">
      <alignment horizontal="left" vertical="center" wrapText="1"/>
    </xf>
    <xf numFmtId="0" fontId="43" fillId="6" borderId="0" xfId="0" applyFont="1" applyFill="1" applyAlignment="1">
      <alignment horizontal="left" vertical="center" wrapText="1" indent="3"/>
    </xf>
    <xf numFmtId="0" fontId="36" fillId="6" borderId="0" xfId="3" applyFont="1" applyFill="1" applyAlignment="1">
      <alignment horizontal="left" vertical="center" wrapText="1" indent="3"/>
    </xf>
    <xf numFmtId="0" fontId="36" fillId="6" borderId="0" xfId="0" applyFont="1" applyFill="1" applyAlignment="1">
      <alignment horizontal="left" vertical="center" wrapText="1" indent="3"/>
    </xf>
    <xf numFmtId="0" fontId="36" fillId="6" borderId="0" xfId="0" applyFont="1" applyFill="1" applyAlignment="1">
      <alignment horizontal="left" vertical="center" wrapText="1"/>
    </xf>
    <xf numFmtId="0" fontId="36" fillId="6" borderId="0" xfId="0" applyFont="1" applyFill="1" applyAlignment="1">
      <alignment horizontal="left" vertical="top" wrapText="1" indent="3"/>
    </xf>
    <xf numFmtId="0" fontId="26" fillId="6" borderId="0" xfId="0" applyFont="1" applyFill="1" applyBorder="1" applyAlignment="1">
      <alignment vertical="center"/>
    </xf>
    <xf numFmtId="0" fontId="34" fillId="0" borderId="2" xfId="3" applyFont="1" applyFill="1" applyBorder="1" applyAlignment="1" applyProtection="1">
      <alignment vertical="center"/>
      <protection locked="0"/>
    </xf>
    <xf numFmtId="0" fontId="24" fillId="0" borderId="36" xfId="3" applyFont="1" applyFill="1" applyBorder="1" applyAlignment="1">
      <alignment vertical="center"/>
    </xf>
    <xf numFmtId="0" fontId="28" fillId="6" borderId="46" xfId="2" applyFont="1" applyFill="1" applyBorder="1" applyAlignment="1">
      <alignment horizontal="center" vertical="center"/>
    </xf>
    <xf numFmtId="0" fontId="28" fillId="6" borderId="47" xfId="2" applyFont="1" applyFill="1" applyBorder="1" applyAlignment="1">
      <alignment horizontal="center" vertical="center"/>
    </xf>
    <xf numFmtId="0" fontId="43" fillId="6" borderId="0" xfId="0" applyFont="1" applyFill="1" applyAlignment="1">
      <alignment horizontal="left" vertical="center" wrapText="1" indent="2"/>
    </xf>
    <xf numFmtId="0" fontId="43" fillId="6" borderId="0" xfId="3" applyFont="1" applyFill="1" applyBorder="1" applyAlignment="1">
      <alignment horizontal="left" vertical="center" indent="1"/>
    </xf>
    <xf numFmtId="0" fontId="22" fillId="0" borderId="0" xfId="0" applyFont="1"/>
    <xf numFmtId="0" fontId="27" fillId="6" borderId="0" xfId="0" applyFont="1" applyFill="1" applyBorder="1" applyAlignment="1">
      <alignment vertical="center"/>
    </xf>
    <xf numFmtId="0" fontId="43" fillId="6" borderId="0" xfId="3" applyFont="1" applyFill="1" applyAlignment="1">
      <alignment horizontal="left" vertical="center" indent="1"/>
    </xf>
    <xf numFmtId="0" fontId="23" fillId="6" borderId="0" xfId="0" applyFont="1" applyFill="1" applyAlignment="1">
      <alignment vertical="center" wrapText="1"/>
    </xf>
    <xf numFmtId="0" fontId="24" fillId="0" borderId="0" xfId="3" applyFont="1" applyFill="1" applyBorder="1" applyAlignment="1">
      <alignment vertical="center"/>
    </xf>
    <xf numFmtId="0" fontId="24" fillId="0" borderId="2" xfId="3" applyFont="1" applyFill="1" applyBorder="1" applyAlignment="1">
      <alignment vertical="center"/>
    </xf>
  </cellXfs>
  <cellStyles count="6">
    <cellStyle name="Comma" xfId="1" builtinId="3"/>
    <cellStyle name="Explanatory Text" xfId="5" builtinId="53"/>
    <cellStyle name="Hyperlink" xfId="2" builtinId="8"/>
    <cellStyle name="Hyperlink 2" xfId="4" xr:uid="{00000000-0005-0000-0000-000002000000}"/>
    <cellStyle name="Normal" xfId="0" builtinId="0"/>
    <cellStyle name="Normal 2" xfId="3" xr:uid="{00000000-0005-0000-0000-000004000000}"/>
  </cellStyles>
  <dxfs count="104">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family val="2"/>
        <scheme val="none"/>
      </font>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family val="2"/>
        <scheme val="none"/>
      </font>
      <alignment horizontal="general" vertical="bottom" textRotation="0" wrapText="0" indent="0" justifyLastLine="0" shrinkToFit="0" readingOrder="0"/>
    </dxf>
    <dxf>
      <numFmt numFmtId="0" formatCode="General"/>
    </dxf>
    <dxf>
      <numFmt numFmtId="30" formatCode="@"/>
    </dxf>
    <dxf>
      <numFmt numFmtId="30" formatCode="@"/>
    </dxf>
    <dxf>
      <font>
        <b/>
        <i val="0"/>
        <strike val="0"/>
        <condense val="0"/>
        <extend val="0"/>
        <outline val="0"/>
        <shadow val="0"/>
        <u val="none"/>
        <vertAlign val="baseline"/>
        <sz val="11"/>
        <color theme="1"/>
        <name val="Calibri"/>
        <family val="2"/>
        <scheme val="minor"/>
      </font>
      <numFmt numFmtId="30" formatCode="@"/>
      <alignment horizontal="left"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top style="thin">
          <color theme="4" tint="0.39997558519241921"/>
        </top>
      </border>
    </dxf>
    <dxf>
      <fill>
        <patternFill patternType="none">
          <fgColor indexed="64"/>
          <bgColor auto="1"/>
        </patternFill>
      </fill>
    </dxf>
    <dxf>
      <border outline="0">
        <bottom style="thin">
          <color theme="4" tint="0.39997558519241921"/>
        </bottom>
      </border>
    </dxf>
    <dxf>
      <font>
        <b/>
        <i val="0"/>
        <strike val="0"/>
        <condense val="0"/>
        <extend val="0"/>
        <outline val="0"/>
        <shadow val="0"/>
        <u val="none"/>
        <vertAlign val="baseline"/>
        <sz val="10.5"/>
        <color theme="0"/>
        <name val="Calibri"/>
        <family val="2"/>
        <scheme val="none"/>
      </font>
      <fill>
        <patternFill patternType="none">
          <fgColor indexed="64"/>
          <bgColor auto="1"/>
        </patternFill>
      </fill>
      <alignment horizontal="general"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family val="2"/>
        <scheme val="none"/>
      </font>
      <alignment textRotation="0" wrapText="0" indent="0" justifyLastLine="0" shrinkToFit="0" readingOrder="0"/>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168" formatCode="_ * #,##0_ ;_ * \-#,##0_ ;_ * &quot;-&quot;??_ ;_ @_ "/>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i/>
        <strike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i/>
        <strike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i/>
        <strike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fill>
        <patternFill patternType="none">
          <fgColor indexed="64"/>
          <bgColor auto="1"/>
        </patternFill>
      </fill>
      <alignment horizontal="left" vertical="center" textRotation="0" wrapText="0" indent="0" justifyLastLine="0" shrinkToFit="0" readingOrder="0"/>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8"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8"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EITI Table" defaultPivotStyle="PivotStyleLight16">
    <tableStyle name="EITI Table" pivot="0" count="3" xr9:uid="{75225649-1FD3-452E-B344-3C5F7BA5401C}">
      <tableStyleElement type="headerRow" dxfId="103"/>
      <tableStyleElement type="firstRowStripe" dxfId="102"/>
      <tableStyleElement type="secondRowStripe" dxfId="101"/>
    </tableStyle>
  </tableStyles>
  <colors>
    <mruColors>
      <color rgb="FFF6A70A"/>
      <color rgb="FF1BC2EE"/>
      <color rgb="FF165B89"/>
      <color rgb="FF188FBB"/>
      <color rgb="FF7F7F7F"/>
      <color rgb="FF132856"/>
      <color rgb="FFD9D9D9"/>
      <color rgb="FFEBCB9F"/>
      <color rgb="FF0076A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35615</xdr:rowOff>
    </xdr:to>
    <xdr:pic>
      <xdr:nvPicPr>
        <xdr:cNvPr id="6" name="Picture 5" descr="https://eiti.org/sites/default/files/styles/img-narrow/public/inline/logo_gradient_-_under.png?itok=F8fw0Tyz">
          <a:extLst>
            <a:ext uri="{FF2B5EF4-FFF2-40B4-BE49-F238E27FC236}">
              <a16:creationId xmlns:a16="http://schemas.microsoft.com/office/drawing/2014/main" id="{F7B489AC-8E83-4E0B-9F05-EB553D681E25}"/>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68432" y="0"/>
          <a:ext cx="1736679" cy="10304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7" name="Group 6">
          <a:extLst>
            <a:ext uri="{FF2B5EF4-FFF2-40B4-BE49-F238E27FC236}">
              <a16:creationId xmlns:a16="http://schemas.microsoft.com/office/drawing/2014/main" id="{00862D7A-877F-4045-A40E-ABDEDE7DC440}"/>
            </a:ext>
          </a:extLst>
        </xdr:cNvPr>
        <xdr:cNvGrpSpPr>
          <a:grpSpLocks/>
        </xdr:cNvGrpSpPr>
      </xdr:nvGrpSpPr>
      <xdr:grpSpPr bwMode="auto">
        <a:xfrm>
          <a:off x="281214" y="1006929"/>
          <a:ext cx="13198929" cy="45925"/>
          <a:chOff x="1134" y="1904"/>
          <a:chExt cx="9546" cy="181"/>
        </a:xfrm>
      </xdr:grpSpPr>
      <xdr:sp macro="" textlink="">
        <xdr:nvSpPr>
          <xdr:cNvPr id="9" name="Rectangle 8">
            <a:extLst>
              <a:ext uri="{FF2B5EF4-FFF2-40B4-BE49-F238E27FC236}">
                <a16:creationId xmlns:a16="http://schemas.microsoft.com/office/drawing/2014/main" id="{421D5D26-9911-42D7-A63E-B9CE44EB1CBE}"/>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FD1D18A4-0DE9-451E-A0CB-3D15F9159B80}"/>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4" name="Rectangle 13">
            <a:extLst>
              <a:ext uri="{FF2B5EF4-FFF2-40B4-BE49-F238E27FC236}">
                <a16:creationId xmlns:a16="http://schemas.microsoft.com/office/drawing/2014/main" id="{CBA0876A-765E-4DEE-AF84-376EACB07086}"/>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7EA1CF7C-4BAD-44D8-98E5-07130321E6E1}"/>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5" name="Rectangle 14">
            <a:extLst>
              <a:ext uri="{FF2B5EF4-FFF2-40B4-BE49-F238E27FC236}">
                <a16:creationId xmlns:a16="http://schemas.microsoft.com/office/drawing/2014/main" id="{AC9E5FCF-70A8-4D37-91CC-97936C08C4A1}"/>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6" name="Rectangle 15">
            <a:extLst>
              <a:ext uri="{FF2B5EF4-FFF2-40B4-BE49-F238E27FC236}">
                <a16:creationId xmlns:a16="http://schemas.microsoft.com/office/drawing/2014/main" id="{9540E414-A9AD-40D2-AF5D-E1F917A542E4}"/>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7" name="Rectangle 16">
            <a:extLst>
              <a:ext uri="{FF2B5EF4-FFF2-40B4-BE49-F238E27FC236}">
                <a16:creationId xmlns:a16="http://schemas.microsoft.com/office/drawing/2014/main" id="{5631DA6C-ED1C-41EA-8559-E220AD1F5749}"/>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8" name="Rectangle 17">
            <a:extLst>
              <a:ext uri="{FF2B5EF4-FFF2-40B4-BE49-F238E27FC236}">
                <a16:creationId xmlns:a16="http://schemas.microsoft.com/office/drawing/2014/main" id="{2129CC27-BDBB-4D45-BD8F-81849F15CB12}"/>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4</xdr:row>
      <xdr:rowOff>180974</xdr:rowOff>
    </xdr:from>
    <xdr:to>
      <xdr:col>14</xdr:col>
      <xdr:colOff>0</xdr:colOff>
      <xdr:row>6</xdr:row>
      <xdr:rowOff>0</xdr:rowOff>
    </xdr:to>
    <xdr:grpSp>
      <xdr:nvGrpSpPr>
        <xdr:cNvPr id="5" name="Group 4">
          <a:extLst>
            <a:ext uri="{FF2B5EF4-FFF2-40B4-BE49-F238E27FC236}">
              <a16:creationId xmlns:a16="http://schemas.microsoft.com/office/drawing/2014/main" id="{9B73E1E8-14D5-4032-BFBF-2C0E51B7CF8D}"/>
            </a:ext>
          </a:extLst>
        </xdr:cNvPr>
        <xdr:cNvGrpSpPr>
          <a:grpSpLocks/>
        </xdr:cNvGrpSpPr>
      </xdr:nvGrpSpPr>
      <xdr:grpSpPr bwMode="auto">
        <a:xfrm>
          <a:off x="196850" y="0"/>
          <a:ext cx="19538950" cy="0"/>
          <a:chOff x="1133" y="1230"/>
          <a:chExt cx="8460" cy="208"/>
        </a:xfrm>
      </xdr:grpSpPr>
      <xdr:sp macro="" textlink="">
        <xdr:nvSpPr>
          <xdr:cNvPr id="6" name="Rektangel 2">
            <a:extLst>
              <a:ext uri="{FF2B5EF4-FFF2-40B4-BE49-F238E27FC236}">
                <a16:creationId xmlns:a16="http://schemas.microsoft.com/office/drawing/2014/main" id="{98E8F3D6-7500-4A83-ADB1-5A3338A665E8}"/>
              </a:ext>
            </a:extLst>
          </xdr:cNvPr>
          <xdr:cNvSpPr>
            <a:spLocks noChangeArrowheads="1"/>
          </xdr:cNvSpPr>
        </xdr:nvSpPr>
        <xdr:spPr bwMode="auto">
          <a:xfrm>
            <a:off x="1133" y="1230"/>
            <a:ext cx="8460" cy="208"/>
          </a:xfrm>
          <a:prstGeom prst="rect">
            <a:avLst/>
          </a:prstGeom>
          <a:solidFill>
            <a:srgbClr val="0076AF"/>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sp macro="" textlink="">
        <xdr:nvSpPr>
          <xdr:cNvPr id="7" name="Rektangel 3">
            <a:extLst>
              <a:ext uri="{FF2B5EF4-FFF2-40B4-BE49-F238E27FC236}">
                <a16:creationId xmlns:a16="http://schemas.microsoft.com/office/drawing/2014/main" id="{49F7436F-6E45-494D-87AF-7C61A413D25E}"/>
              </a:ext>
            </a:extLst>
          </xdr:cNvPr>
          <xdr:cNvSpPr>
            <a:spLocks noChangeArrowheads="1"/>
          </xdr:cNvSpPr>
        </xdr:nvSpPr>
        <xdr:spPr bwMode="auto">
          <a:xfrm>
            <a:off x="2298" y="1230"/>
            <a:ext cx="750" cy="208"/>
          </a:xfrm>
          <a:prstGeom prst="rect">
            <a:avLst/>
          </a:prstGeom>
          <a:solidFill>
            <a:srgbClr val="56ADD6"/>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8965</xdr:colOff>
      <xdr:row>28</xdr:row>
      <xdr:rowOff>212910</xdr:rowOff>
    </xdr:from>
    <xdr:to>
      <xdr:col>14</xdr:col>
      <xdr:colOff>0</xdr:colOff>
      <xdr:row>70</xdr:row>
      <xdr:rowOff>125691</xdr:rowOff>
    </xdr:to>
    <xdr:pic>
      <xdr:nvPicPr>
        <xdr:cNvPr id="13" name="Picture 12">
          <a:extLst>
            <a:ext uri="{FF2B5EF4-FFF2-40B4-BE49-F238E27FC236}">
              <a16:creationId xmlns:a16="http://schemas.microsoft.com/office/drawing/2014/main" id="{EF5AD3F8-19EE-403C-8653-CF7C887B43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377083" y="5569322"/>
          <a:ext cx="6187888" cy="87742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4</xdr:row>
      <xdr:rowOff>120650</xdr:rowOff>
    </xdr:to>
    <xdr:sp macro="" textlink="">
      <xdr:nvSpPr>
        <xdr:cNvPr id="8452" name="AutoShape 260">
          <a:extLst>
            <a:ext uri="{FF2B5EF4-FFF2-40B4-BE49-F238E27FC236}">
              <a16:creationId xmlns:a16="http://schemas.microsoft.com/office/drawing/2014/main" id="{496B0B5C-016C-4A77-A957-2A75F9D06302}"/>
            </a:ext>
          </a:extLst>
        </xdr:cNvPr>
        <xdr:cNvSpPr>
          <a:spLocks noChangeAspect="1" noChangeArrowheads="1"/>
        </xdr:cNvSpPr>
      </xdr:nvSpPr>
      <xdr:spPr bwMode="auto">
        <a:xfrm>
          <a:off x="11982450" y="542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120650</xdr:rowOff>
    </xdr:to>
    <xdr:sp macro="" textlink="">
      <xdr:nvSpPr>
        <xdr:cNvPr id="8453" name="AutoShape 261">
          <a:extLst>
            <a:ext uri="{FF2B5EF4-FFF2-40B4-BE49-F238E27FC236}">
              <a16:creationId xmlns:a16="http://schemas.microsoft.com/office/drawing/2014/main" id="{64794F00-83CB-41CC-92ED-418896BD69DA}"/>
            </a:ext>
          </a:extLst>
        </xdr:cNvPr>
        <xdr:cNvSpPr>
          <a:spLocks noChangeAspect="1" noChangeArrowheads="1"/>
        </xdr:cNvSpPr>
      </xdr:nvSpPr>
      <xdr:spPr bwMode="auto">
        <a:xfrm>
          <a:off x="11982450" y="90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11</xdr:row>
      <xdr:rowOff>120650</xdr:rowOff>
    </xdr:to>
    <xdr:sp macro="" textlink="">
      <xdr:nvSpPr>
        <xdr:cNvPr id="8454" name="AutoShape 262">
          <a:extLst>
            <a:ext uri="{FF2B5EF4-FFF2-40B4-BE49-F238E27FC236}">
              <a16:creationId xmlns:a16="http://schemas.microsoft.com/office/drawing/2014/main" id="{B292C71B-1E9D-403B-A372-5853D485832E}"/>
            </a:ext>
          </a:extLst>
        </xdr:cNvPr>
        <xdr:cNvSpPr>
          <a:spLocks noChangeAspect="1" noChangeArrowheads="1"/>
        </xdr:cNvSpPr>
      </xdr:nvSpPr>
      <xdr:spPr bwMode="auto">
        <a:xfrm>
          <a:off x="11982450" y="1809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12</xdr:row>
      <xdr:rowOff>120650</xdr:rowOff>
    </xdr:to>
    <xdr:sp macro="" textlink="">
      <xdr:nvSpPr>
        <xdr:cNvPr id="8455" name="AutoShape 263">
          <a:extLst>
            <a:ext uri="{FF2B5EF4-FFF2-40B4-BE49-F238E27FC236}">
              <a16:creationId xmlns:a16="http://schemas.microsoft.com/office/drawing/2014/main" id="{289AA93A-9991-48A0-A373-A229F378FECB}"/>
            </a:ext>
          </a:extLst>
        </xdr:cNvPr>
        <xdr:cNvSpPr>
          <a:spLocks noChangeAspect="1" noChangeArrowheads="1"/>
        </xdr:cNvSpPr>
      </xdr:nvSpPr>
      <xdr:spPr bwMode="auto">
        <a:xfrm>
          <a:off x="11982450" y="1990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15</xdr:row>
      <xdr:rowOff>120650</xdr:rowOff>
    </xdr:to>
    <xdr:sp macro="" textlink="">
      <xdr:nvSpPr>
        <xdr:cNvPr id="8456" name="AutoShape 264">
          <a:extLst>
            <a:ext uri="{FF2B5EF4-FFF2-40B4-BE49-F238E27FC236}">
              <a16:creationId xmlns:a16="http://schemas.microsoft.com/office/drawing/2014/main" id="{EAF65064-8F02-4FA7-A7B5-0C44FF177183}"/>
            </a:ext>
          </a:extLst>
        </xdr:cNvPr>
        <xdr:cNvSpPr>
          <a:spLocks noChangeAspect="1" noChangeArrowheads="1"/>
        </xdr:cNvSpPr>
      </xdr:nvSpPr>
      <xdr:spPr bwMode="auto">
        <a:xfrm>
          <a:off x="11982450" y="2533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120650</xdr:rowOff>
    </xdr:to>
    <xdr:sp macro="" textlink="">
      <xdr:nvSpPr>
        <xdr:cNvPr id="8457" name="AutoShape 265">
          <a:extLst>
            <a:ext uri="{FF2B5EF4-FFF2-40B4-BE49-F238E27FC236}">
              <a16:creationId xmlns:a16="http://schemas.microsoft.com/office/drawing/2014/main" id="{A8EC7E47-AED7-47A1-8EBA-1338D705886F}"/>
            </a:ext>
          </a:extLst>
        </xdr:cNvPr>
        <xdr:cNvSpPr>
          <a:spLocks noChangeAspect="1" noChangeArrowheads="1"/>
        </xdr:cNvSpPr>
      </xdr:nvSpPr>
      <xdr:spPr bwMode="auto">
        <a:xfrm>
          <a:off x="11982450" y="5791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120650</xdr:rowOff>
    </xdr:to>
    <xdr:sp macro="" textlink="">
      <xdr:nvSpPr>
        <xdr:cNvPr id="8458" name="AutoShape 266">
          <a:extLst>
            <a:ext uri="{FF2B5EF4-FFF2-40B4-BE49-F238E27FC236}">
              <a16:creationId xmlns:a16="http://schemas.microsoft.com/office/drawing/2014/main" id="{813DB849-148A-4C95-AFF7-CC5535217238}"/>
            </a:ext>
          </a:extLst>
        </xdr:cNvPr>
        <xdr:cNvSpPr>
          <a:spLocks noChangeAspect="1" noChangeArrowheads="1"/>
        </xdr:cNvSpPr>
      </xdr:nvSpPr>
      <xdr:spPr bwMode="auto">
        <a:xfrm>
          <a:off x="11982450" y="597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120650</xdr:rowOff>
    </xdr:to>
    <xdr:sp macro="" textlink="">
      <xdr:nvSpPr>
        <xdr:cNvPr id="8459" name="AutoShape 267">
          <a:extLst>
            <a:ext uri="{FF2B5EF4-FFF2-40B4-BE49-F238E27FC236}">
              <a16:creationId xmlns:a16="http://schemas.microsoft.com/office/drawing/2014/main" id="{399F5770-645E-4974-B8D0-FDA3FC670348}"/>
            </a:ext>
          </a:extLst>
        </xdr:cNvPr>
        <xdr:cNvSpPr>
          <a:spLocks noChangeAspect="1" noChangeArrowheads="1"/>
        </xdr:cNvSpPr>
      </xdr:nvSpPr>
      <xdr:spPr bwMode="auto">
        <a:xfrm>
          <a:off x="11982450" y="6153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41</xdr:row>
      <xdr:rowOff>120650</xdr:rowOff>
    </xdr:to>
    <xdr:sp macro="" textlink="">
      <xdr:nvSpPr>
        <xdr:cNvPr id="8460" name="AutoShape 268">
          <a:extLst>
            <a:ext uri="{FF2B5EF4-FFF2-40B4-BE49-F238E27FC236}">
              <a16:creationId xmlns:a16="http://schemas.microsoft.com/office/drawing/2014/main" id="{3540829E-FEBF-4B84-8217-9EC53EE657D8}"/>
            </a:ext>
          </a:extLst>
        </xdr:cNvPr>
        <xdr:cNvSpPr>
          <a:spLocks noChangeAspect="1" noChangeArrowheads="1"/>
        </xdr:cNvSpPr>
      </xdr:nvSpPr>
      <xdr:spPr bwMode="auto">
        <a:xfrm>
          <a:off x="11982450" y="7239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120650</xdr:rowOff>
    </xdr:to>
    <xdr:sp macro="" textlink="">
      <xdr:nvSpPr>
        <xdr:cNvPr id="8461" name="AutoShape 269">
          <a:extLst>
            <a:ext uri="{FF2B5EF4-FFF2-40B4-BE49-F238E27FC236}">
              <a16:creationId xmlns:a16="http://schemas.microsoft.com/office/drawing/2014/main" id="{A78A90D2-195B-4FBD-AF60-C3B086559529}"/>
            </a:ext>
          </a:extLst>
        </xdr:cNvPr>
        <xdr:cNvSpPr>
          <a:spLocks noChangeAspect="1" noChangeArrowheads="1"/>
        </xdr:cNvSpPr>
      </xdr:nvSpPr>
      <xdr:spPr bwMode="auto">
        <a:xfrm>
          <a:off x="11982450" y="9591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120650</xdr:rowOff>
    </xdr:to>
    <xdr:sp macro="" textlink="">
      <xdr:nvSpPr>
        <xdr:cNvPr id="8462" name="AutoShape 270">
          <a:extLst>
            <a:ext uri="{FF2B5EF4-FFF2-40B4-BE49-F238E27FC236}">
              <a16:creationId xmlns:a16="http://schemas.microsoft.com/office/drawing/2014/main" id="{2E200D32-A97A-4153-8CCC-04937B2E2688}"/>
            </a:ext>
          </a:extLst>
        </xdr:cNvPr>
        <xdr:cNvSpPr>
          <a:spLocks noChangeAspect="1" noChangeArrowheads="1"/>
        </xdr:cNvSpPr>
      </xdr:nvSpPr>
      <xdr:spPr bwMode="auto">
        <a:xfrm>
          <a:off x="11982450" y="12125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70</xdr:row>
      <xdr:rowOff>120650</xdr:rowOff>
    </xdr:to>
    <xdr:sp macro="" textlink="">
      <xdr:nvSpPr>
        <xdr:cNvPr id="8463" name="AutoShape 271">
          <a:extLst>
            <a:ext uri="{FF2B5EF4-FFF2-40B4-BE49-F238E27FC236}">
              <a16:creationId xmlns:a16="http://schemas.microsoft.com/office/drawing/2014/main" id="{B012AC0A-BE7D-45C6-9293-6FAD1D2EF2C9}"/>
            </a:ext>
          </a:extLst>
        </xdr:cNvPr>
        <xdr:cNvSpPr>
          <a:spLocks noChangeAspect="1" noChangeArrowheads="1"/>
        </xdr:cNvSpPr>
      </xdr:nvSpPr>
      <xdr:spPr bwMode="auto">
        <a:xfrm>
          <a:off x="11982450" y="12487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120650</xdr:rowOff>
    </xdr:to>
    <xdr:sp macro="" textlink="">
      <xdr:nvSpPr>
        <xdr:cNvPr id="8464" name="AutoShape 272">
          <a:extLst>
            <a:ext uri="{FF2B5EF4-FFF2-40B4-BE49-F238E27FC236}">
              <a16:creationId xmlns:a16="http://schemas.microsoft.com/office/drawing/2014/main" id="{F30DB2BC-2787-4312-9085-801DB8B5B4BA}"/>
            </a:ext>
          </a:extLst>
        </xdr:cNvPr>
        <xdr:cNvSpPr>
          <a:spLocks noChangeAspect="1" noChangeArrowheads="1"/>
        </xdr:cNvSpPr>
      </xdr:nvSpPr>
      <xdr:spPr bwMode="auto">
        <a:xfrm>
          <a:off x="11982450" y="14297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120650</xdr:rowOff>
    </xdr:to>
    <xdr:sp macro="" textlink="">
      <xdr:nvSpPr>
        <xdr:cNvPr id="8465" name="AutoShape 273">
          <a:extLst>
            <a:ext uri="{FF2B5EF4-FFF2-40B4-BE49-F238E27FC236}">
              <a16:creationId xmlns:a16="http://schemas.microsoft.com/office/drawing/2014/main" id="{471C0C8A-69A5-4E91-9DC3-D55BFBEF61A2}"/>
            </a:ext>
          </a:extLst>
        </xdr:cNvPr>
        <xdr:cNvSpPr>
          <a:spLocks noChangeAspect="1" noChangeArrowheads="1"/>
        </xdr:cNvSpPr>
      </xdr:nvSpPr>
      <xdr:spPr bwMode="auto">
        <a:xfrm>
          <a:off x="11982450" y="15382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120650</xdr:rowOff>
    </xdr:to>
    <xdr:sp macro="" textlink="">
      <xdr:nvSpPr>
        <xdr:cNvPr id="8466" name="AutoShape 274">
          <a:extLst>
            <a:ext uri="{FF2B5EF4-FFF2-40B4-BE49-F238E27FC236}">
              <a16:creationId xmlns:a16="http://schemas.microsoft.com/office/drawing/2014/main" id="{6DC417FC-BE73-48EB-9780-E05F0BE7098F}"/>
            </a:ext>
          </a:extLst>
        </xdr:cNvPr>
        <xdr:cNvSpPr>
          <a:spLocks noChangeAspect="1" noChangeArrowheads="1"/>
        </xdr:cNvSpPr>
      </xdr:nvSpPr>
      <xdr:spPr bwMode="auto">
        <a:xfrm>
          <a:off x="11982450" y="15563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120650</xdr:rowOff>
    </xdr:to>
    <xdr:sp macro="" textlink="">
      <xdr:nvSpPr>
        <xdr:cNvPr id="8467" name="AutoShape 275">
          <a:extLst>
            <a:ext uri="{FF2B5EF4-FFF2-40B4-BE49-F238E27FC236}">
              <a16:creationId xmlns:a16="http://schemas.microsoft.com/office/drawing/2014/main" id="{A4101640-AE25-4E61-AF4D-E27EEC8404C7}"/>
            </a:ext>
          </a:extLst>
        </xdr:cNvPr>
        <xdr:cNvSpPr>
          <a:spLocks noChangeAspect="1" noChangeArrowheads="1"/>
        </xdr:cNvSpPr>
      </xdr:nvSpPr>
      <xdr:spPr bwMode="auto">
        <a:xfrm>
          <a:off x="11982450" y="17554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120650</xdr:rowOff>
    </xdr:to>
    <xdr:sp macro="" textlink="">
      <xdr:nvSpPr>
        <xdr:cNvPr id="8468" name="AutoShape 276">
          <a:extLst>
            <a:ext uri="{FF2B5EF4-FFF2-40B4-BE49-F238E27FC236}">
              <a16:creationId xmlns:a16="http://schemas.microsoft.com/office/drawing/2014/main" id="{73528F53-D73B-4D02-BE3C-0A2A88ADB061}"/>
            </a:ext>
          </a:extLst>
        </xdr:cNvPr>
        <xdr:cNvSpPr>
          <a:spLocks noChangeAspect="1" noChangeArrowheads="1"/>
        </xdr:cNvSpPr>
      </xdr:nvSpPr>
      <xdr:spPr bwMode="auto">
        <a:xfrm>
          <a:off x="11982450" y="19545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120650</xdr:rowOff>
    </xdr:to>
    <xdr:sp macro="" textlink="">
      <xdr:nvSpPr>
        <xdr:cNvPr id="8469" name="AutoShape 277">
          <a:extLst>
            <a:ext uri="{FF2B5EF4-FFF2-40B4-BE49-F238E27FC236}">
              <a16:creationId xmlns:a16="http://schemas.microsoft.com/office/drawing/2014/main" id="{D3019745-D5D9-470F-9E52-135D5B74DAAF}"/>
            </a:ext>
          </a:extLst>
        </xdr:cNvPr>
        <xdr:cNvSpPr>
          <a:spLocks noChangeAspect="1" noChangeArrowheads="1"/>
        </xdr:cNvSpPr>
      </xdr:nvSpPr>
      <xdr:spPr bwMode="auto">
        <a:xfrm>
          <a:off x="11982450" y="22440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A89EE5C-8D1E-45E6-82AB-11CD45BA6E40}" name="Companies" displayName="Companies" ref="B24:I78" totalsRowShown="0" headerRowDxfId="100" dataDxfId="99" tableBorderDxfId="98" headerRowCellStyle="Normal 2">
  <autoFilter ref="B24:I78" xr:uid="{29A02D02-B15A-4451-BC82-381511A5580C}"/>
  <tableColumns count="8">
    <tableColumn id="1" xr3:uid="{8CC8A279-3D52-433B-A927-54271A548F95}" name="Full company name" dataDxfId="97"/>
    <tableColumn id="7" xr3:uid="{6199F5EF-D667-4A2E-B4B6-E28C9D86CE7D}" name="Company type" dataDxfId="96" dataCellStyle="Normal 2"/>
    <tableColumn id="2" xr3:uid="{47CFFE63-62E9-4C2F-AF7A-8C998C2115DD}" name="Company ID number" dataDxfId="95"/>
    <tableColumn id="5" xr3:uid="{44126531-1251-489D-817D-0BB675AD4463}" name="Sector" dataDxfId="94" dataCellStyle="Normal 2"/>
    <tableColumn id="3" xr3:uid="{B0C9D6BC-CD8D-487B-AAF5-C67B584CF297}" name="Commodities (comma-seperated)" dataDxfId="93" dataCellStyle="Normal 2"/>
    <tableColumn id="4" xr3:uid="{647342AE-9A02-48F4-8A87-5A810456D069}" name="Stock exchange listing or company website " dataDxfId="92" dataCellStyle="Comma"/>
    <tableColumn id="8" xr3:uid="{A71D3E18-CE7F-4A3A-9C59-406CFD09BD83}" name="Audited financial statement (or balance sheet, cash flows, profit/loss statement if unavailable)" dataDxfId="91" dataCellStyle="Comma"/>
    <tableColumn id="6" xr3:uid="{2A2434D1-ADCC-40FE-8B5D-B8088719FA46}" name="Payments to Governments Report" dataDxfId="90" dataCellStyle="Comma">
      <calculatedColumnFormula>SUMIF(Table10[Company],Companies[[#This Row],[Full company name]],Table10[Revenue value])</calculatedColumnFormula>
    </tableColumn>
  </tableColumns>
  <tableStyleInfo name="EITI Tab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5000000}" name="Table5_Commodities_list" displayName="Table5_Commodities_list" ref="N2:P73" totalsRowShown="0" headerRowDxfId="21">
  <autoFilter ref="N2:P73" xr:uid="{00000000-0009-0000-0100-000005000000}"/>
  <sortState xmlns:xlrd2="http://schemas.microsoft.com/office/spreadsheetml/2017/richdata2" ref="N3:P72">
    <sortCondition ref="N2:N72"/>
  </sortState>
  <tableColumns count="3">
    <tableColumn id="1" xr3:uid="{00000000-0010-0000-0500-000001000000}" name="HS ProductCode" dataDxfId="20"/>
    <tableColumn id="2" xr3:uid="{00000000-0010-0000-0500-000002000000}" name="HS Product Description" dataDxfId="19"/>
    <tableColumn id="3" xr3:uid="{00000000-0010-0000-0500-000003000000}" name="HS Product Description w volume" dataDxfId="18"/>
  </tableColumns>
  <tableStyleInfo name="EITI Tab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6_GFS_codes_classification" displayName="Table6_GFS_codes_classification" ref="S2:Y30" totalsRowShown="0" headerRowDxfId="17" dataDxfId="16">
  <autoFilter ref="S2:Y30" xr:uid="{00000000-0009-0000-0100-000007000000}"/>
  <tableColumns count="7">
    <tableColumn id="4" xr3:uid="{00000000-0010-0000-0600-000004000000}" name="Combined" dataDxfId="15"/>
    <tableColumn id="1" xr3:uid="{00000000-0010-0000-0600-000001000000}" name="GFS description" dataDxfId="14"/>
    <tableColumn id="2" xr3:uid="{00000000-0010-0000-0600-000002000000}" name="GFS Code" dataDxfId="13"/>
    <tableColumn id="5" xr3:uid="{00000000-0010-0000-0600-000005000000}" name="GFS Level 1" dataDxfId="12"/>
    <tableColumn id="6" xr3:uid="{00000000-0010-0000-0600-000006000000}" name="GFS Level 2" dataDxfId="11"/>
    <tableColumn id="7" xr3:uid="{00000000-0010-0000-0600-000007000000}" name="GFS Level 3" dataDxfId="10"/>
    <tableColumn id="8" xr3:uid="{00000000-0010-0000-0600-000008000000}" name="GFS Level 4" dataDxfId="9"/>
  </tableColumns>
  <tableStyleInfo name="EITI 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7_sectors" displayName="Table7_sectors" ref="AA2:AA9" totalsRowShown="0" headerRowDxfId="8" dataDxfId="7">
  <autoFilter ref="AA2:AA9" xr:uid="{00000000-0009-0000-0100-000008000000}"/>
  <tableColumns count="1">
    <tableColumn id="1" xr3:uid="{00000000-0010-0000-0700-000001000000}" name="Sector(s)" dataDxfId="6"/>
  </tableColumns>
  <tableStyleInfo name="EITI 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B1484F34-3136-4474-B0D0-6479671F8D8E}" name="Table12" displayName="Table12" ref="AC2:AC8" totalsRowShown="0" headerRowDxfId="5" dataDxfId="4">
  <autoFilter ref="AC2:AC8" xr:uid="{1ADBC98D-8EE2-4E2D-8292-B9B5E1C6604C}"/>
  <tableColumns count="1">
    <tableColumn id="1" xr3:uid="{619D7381-1BA4-49E4-A221-3684B2D0D7D6}" name="Project phases" dataDxfId="3"/>
  </tableColumns>
  <tableStyleInfo name="EITI Tabl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B92ACC1B-B4A5-4AF5-84E9-4D64F1CD3C41}" name="Government_entity_type" displayName="Government_entity_type" ref="AE2:AE7" totalsRowShown="0" headerRowDxfId="2" dataDxfId="1">
  <autoFilter ref="AE2:AE7" xr:uid="{0BF01CFB-5BFF-465C-ABA9-A1B7D70AB6D1}"/>
  <tableColumns count="1">
    <tableColumn id="1" xr3:uid="{85A7D8AC-4324-4EDB-9E4C-151DC7BBE4CC}" name="&lt; Agency type &gt;" dataDxfId="0"/>
  </tableColumns>
  <tableStyleInfo name="EITI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5ED97150-2798-4438-86A8-24682F3B061D}" name="Government_agencies" displayName="Government_agencies" ref="B14:E18" totalsRowShown="0" headerRowDxfId="89" dataDxfId="88" tableBorderDxfId="87" headerRowCellStyle="Normal 2">
  <autoFilter ref="B14:E18" xr:uid="{A8B4B39C-0D0F-4818-88C8-91C925EC55AF}"/>
  <tableColumns count="4">
    <tableColumn id="1" xr3:uid="{A514468B-E09B-48E0-A959-4DFDD8AB4C35}" name="Full name of agency" dataDxfId="86" dataCellStyle="Normal 2"/>
    <tableColumn id="4" xr3:uid="{E93FD104-7FE2-4A59-B947-6626A8244D37}" name="Agency type" dataDxfId="85" dataCellStyle="Normal 2"/>
    <tableColumn id="2" xr3:uid="{AB7B7E22-1DB9-44DD-B707-BD73D8566D73}" name="ID number (if applicable)" dataDxfId="84"/>
    <tableColumn id="3" xr3:uid="{D4ED04ED-28EF-4370-8F5D-96FBFBDE5D1D}" name="Total reported" dataDxfId="83" dataCellStyle="Comma">
      <calculatedColumnFormula>SUMIF(Government_revenues_table[Government entity],Government_agencies[[#This Row],[Full name of agency]],Government_revenues_table[Revenue value])</calculatedColumnFormula>
    </tableColumn>
  </tableColumns>
  <tableStyleInfo name="EITI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EEAE08F6-7D52-4E4D-81DD-BB5D597CDAFD}" name="Companies15" displayName="Companies15" ref="B81:J948" totalsRowShown="0" headerRowDxfId="82" dataDxfId="81" tableBorderDxfId="80" headerRowCellStyle="Normal 2">
  <autoFilter ref="B81:J948" xr:uid="{BB4EE31E-36E6-444B-8B65-954004E3DCB7}"/>
  <tableColumns count="9">
    <tableColumn id="1" xr3:uid="{F5AA4BF4-7DA0-4C74-9A5B-14547F26D1B1}" name="Full project name" dataDxfId="79"/>
    <tableColumn id="2" xr3:uid="{685B8D42-EFD0-4DC2-BE10-28D18E979777}" name="Legal agreement reference number(s): contract, licence, lease, concession, …" dataDxfId="78"/>
    <tableColumn id="3" xr3:uid="{603E42CC-ECFB-4B1F-A620-0AA181E1F649}" name="Affiliated companies, start with Operator" dataDxfId="77"/>
    <tableColumn id="5" xr3:uid="{228121AB-6AF3-45CE-A57C-DE91B9AADBA7}" name="Commodities (one commodity/row)" dataDxfId="76" dataCellStyle="Normal 2"/>
    <tableColumn id="6" xr3:uid="{235ED50D-2537-4E98-9096-D0CE3E3A0720}" name="Status" dataDxfId="75"/>
    <tableColumn id="7" xr3:uid="{AD7BD532-EFD5-4B42-9DCF-ACD36F766A33}" name="Production (volume)" dataDxfId="74" dataCellStyle="Comma"/>
    <tableColumn id="8" xr3:uid="{8F48E404-F666-43CF-B215-2413E02429D2}" name="Unit" dataDxfId="73" dataCellStyle="Normal 2"/>
    <tableColumn id="9" xr3:uid="{2E15003C-1852-483F-B320-AD9DABEF1059}" name="Production (value)" dataDxfId="72" dataCellStyle="Normal 2"/>
    <tableColumn id="10" xr3:uid="{AFFC1E31-5241-4FC5-9872-AB13888FD0EC}" name="Currency" dataDxfId="71" dataCellStyle="Normal 2"/>
  </tableColumns>
  <tableStyleInfo name="EIT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Government_revenues_table" displayName="Government_revenues_table" ref="B21:K45" totalsRowShown="0" headerRowDxfId="70" dataDxfId="69">
  <autoFilter ref="B21:K45" xr:uid="{00000000-0009-0000-0100-000006000000}"/>
  <tableColumns count="10">
    <tableColumn id="8" xr3:uid="{00000000-0010-0000-0000-000008000000}" name="GFS Level 1" dataDxfId="68" dataCellStyle="Explanatory Text">
      <calculatedColumnFormula>IFERROR(VLOOKUP(Government_revenues_table[[#This Row],[GFS Classification]],Table6_GFS_codes_classification[],COLUMNS($F:F)+3,FALSE),"Do not enter data")</calculatedColumnFormula>
    </tableColumn>
    <tableColumn id="9" xr3:uid="{00000000-0010-0000-0000-000009000000}" name="GFS Level 2" dataDxfId="67" dataCellStyle="Explanatory Text">
      <calculatedColumnFormula>IFERROR(VLOOKUP(Government_revenues_table[[#This Row],[GFS Classification]],Table6_GFS_codes_classification[],COLUMNS($F:G)+3,FALSE),"Do not enter data")</calculatedColumnFormula>
    </tableColumn>
    <tableColumn id="10" xr3:uid="{00000000-0010-0000-0000-00000A000000}" name="GFS Level 3" dataDxfId="66" dataCellStyle="Explanatory Text">
      <calculatedColumnFormula>IFERROR(VLOOKUP(Government_revenues_table[[#This Row],[GFS Classification]],Table6_GFS_codes_classification[],COLUMNS($F:H)+3,FALSE),"Do not enter data")</calculatedColumnFormula>
    </tableColumn>
    <tableColumn id="7" xr3:uid="{00000000-0010-0000-0000-000007000000}" name="GFS Level 4" dataDxfId="65" dataCellStyle="Explanatory Text">
      <calculatedColumnFormula>IFERROR(VLOOKUP(Government_revenues_table[[#This Row],[GFS Classification]],Table6_GFS_codes_classification[],COLUMNS($F:I)+3,FALSE),"Do not enter data")</calculatedColumnFormula>
    </tableColumn>
    <tableColumn id="1" xr3:uid="{00000000-0010-0000-0000-000001000000}" name="GFS Classification" dataDxfId="64"/>
    <tableColumn id="11" xr3:uid="{00000000-0010-0000-0000-00000B000000}" name="Sector" dataDxfId="63"/>
    <tableColumn id="3" xr3:uid="{00000000-0010-0000-0000-000003000000}" name="Revenue stream name" dataDxfId="62"/>
    <tableColumn id="4" xr3:uid="{00000000-0010-0000-0000-000004000000}" name="Government entity" dataDxfId="61"/>
    <tableColumn id="5" xr3:uid="{00000000-0010-0000-0000-000005000000}" name="Revenue value" dataDxfId="60" dataCellStyle="Comma"/>
    <tableColumn id="2" xr3:uid="{717E21EE-FF78-4681-8A7C-9B91BD3462F9}" name="Currency" dataDxfId="59"/>
  </tableColumns>
  <tableStyleInfo name="EIT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4DE4D668-E03A-46B3-BA3C-CBA53E259CA3}" name="Table10" displayName="Table10" ref="B14:N1233" totalsRowShown="0" headerRowDxfId="58" dataDxfId="57">
  <autoFilter ref="B14:N1233" xr:uid="{F6A9E8DB-AAD3-4F23-BDF8-F73CD40C929E}"/>
  <tableColumns count="13">
    <tableColumn id="7" xr3:uid="{B0B955AC-7B0F-4E2F-A90F-081F8DF53075}" name="Sector" dataDxfId="56">
      <calculatedColumnFormula>VLOOKUP(C15,Companies[],3,FALSE)</calculatedColumnFormula>
    </tableColumn>
    <tableColumn id="1" xr3:uid="{F4BA65A6-3315-4982-8AD1-6233F51539B3}" name="Company" dataDxfId="55"/>
    <tableColumn id="3" xr3:uid="{4A565997-97E1-47A8-8ADC-39016648A467}" name="Government entity" dataDxfId="54"/>
    <tableColumn id="4" xr3:uid="{75F55348-A345-4AA0-B61D-0C0295D72872}" name="Revenue stream name" dataDxfId="53"/>
    <tableColumn id="5" xr3:uid="{8F7A06AD-203D-4268-8054-4B0336697888}" name="Levied on project (Y/N)" dataDxfId="52"/>
    <tableColumn id="6" xr3:uid="{9B64602E-90E7-4EA8-BE6A-A27376494140}" name="Reported by project (Y/N)" dataDxfId="51" dataCellStyle="Comma"/>
    <tableColumn id="2" xr3:uid="{43916E52-B1CF-479E-90B0-1D04D88358CC}" name="Project name" dataDxfId="50"/>
    <tableColumn id="13" xr3:uid="{34B04123-A3F5-4642-9FBB-D99F80C5C76E}" name="Reporting currency" dataDxfId="49"/>
    <tableColumn id="14" xr3:uid="{6349802A-D43D-4C34-8E59-A12205BD358D}" name="Revenue value" dataDxfId="48" dataCellStyle="Comma"/>
    <tableColumn id="18" xr3:uid="{9520FDAE-EF49-4183-894D-5E5291D023E4}" name="Payment made in-kind (Y/N)" dataDxfId="47"/>
    <tableColumn id="8" xr3:uid="{A773D8BD-C33D-417F-8B52-0168D9E80008}" name="In-kind volume (if applicable)" dataDxfId="46"/>
    <tableColumn id="9" xr3:uid="{BED2E64F-7F4B-4636-8EC9-DCC71768D73F}" name="Unit (if applicable)" dataDxfId="45"/>
    <tableColumn id="10" xr3:uid="{A6754352-A303-4E88-808C-7F5939247080}" name="Comments" dataDxfId="44"/>
  </tableColumns>
  <tableStyleInfo name="EITI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e1_Country_codes_and_currencies" displayName="Table1_Country_codes_and_currencies" ref="A2:G246" totalsRowShown="0" headerRowDxfId="43" dataDxfId="42">
  <autoFilter ref="A2:G246" xr:uid="{00000000-0009-0000-0100-000001000000}"/>
  <sortState xmlns:xlrd2="http://schemas.microsoft.com/office/spreadsheetml/2017/richdata2" ref="A3:G246">
    <sortCondition ref="A2:A246"/>
  </sortState>
  <tableColumns count="7">
    <tableColumn id="1" xr3:uid="{00000000-0010-0000-0100-000001000000}" name="Country or Area name" dataDxfId="41"/>
    <tableColumn id="2" xr3:uid="{00000000-0010-0000-0100-000002000000}" name="ISO Alpha-2 Code" dataDxfId="40"/>
    <tableColumn id="3" xr3:uid="{00000000-0010-0000-0100-000003000000}" name="ISO Alpha-3 Code" dataDxfId="39"/>
    <tableColumn id="4" xr3:uid="{00000000-0010-0000-0100-000004000000}" name="ISO Numeric Code (UN M49)" dataDxfId="38"/>
    <tableColumn id="5" xr3:uid="{00000000-0010-0000-0100-000005000000}" name="Currency code (ISO-4217)" dataDxfId="37"/>
    <tableColumn id="6" xr3:uid="{00000000-0010-0000-0100-000006000000}" name="Currency code num (ISO-4217)" dataDxfId="36"/>
    <tableColumn id="7" xr3:uid="{00000000-0010-0000-0100-000007000000}" name="Currency" dataDxfId="35"/>
  </tableColumns>
  <tableStyleInfo name="EITI 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e2_Simple_options" displayName="Table2_Simple_options" ref="I2:I7" totalsRowShown="0" headerRowDxfId="34" dataDxfId="33">
  <autoFilter ref="I2:I7" xr:uid="{00000000-0009-0000-0100-000002000000}"/>
  <tableColumns count="1">
    <tableColumn id="1" xr3:uid="{00000000-0010-0000-0200-000001000000}" name="List" dataDxfId="32"/>
  </tableColumns>
  <tableStyleInfo name="EITI Tab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_Currency_code_list" displayName="Table4_Currency_code_list" ref="I10:K168" totalsRowShown="0" headerRowDxfId="31" dataDxfId="29" headerRowBorderDxfId="30" tableBorderDxfId="28">
  <autoFilter ref="I10:K168" xr:uid="{00000000-0009-0000-0100-000004000000}"/>
  <tableColumns count="3">
    <tableColumn id="1" xr3:uid="{00000000-0010-0000-0300-000001000000}" name="Currency code (ISO-4217)" dataDxfId="27"/>
    <tableColumn id="2" xr3:uid="{00000000-0010-0000-0300-000002000000}" name="Currency code num (ISO-4217)" dataDxfId="26"/>
    <tableColumn id="3" xr3:uid="{00000000-0010-0000-0300-000003000000}" name="Currency" dataDxfId="25"/>
  </tableColumns>
  <tableStyleInfo name="EITI 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4000000}" name="Table3_Reporting_options" displayName="Table3_Reporting_options" ref="K2:K7" totalsRowShown="0" headerRowDxfId="24" dataDxfId="23">
  <autoFilter ref="K2:K7" xr:uid="{00000000-0009-0000-0100-000003000000}"/>
  <tableColumns count="1">
    <tableColumn id="1" xr3:uid="{00000000-0010-0000-0400-000001000000}" name="List" dataDxfId="22"/>
  </tableColumns>
  <tableStyleInfo name="EITI Tab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printerSettings" Target="../printerSettings/printerSettings1.bin"/><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hyperlink" Target="mailto:data@eiti.org?subject=Summary%20data%20feedback" TargetMode="External"/><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https://eiti.org/summary-data-template"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 Id="rId1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hyperlink" Target="https://eiti.org.ua/documents/zvit-ipvh-2020/" TargetMode="External"/><Relationship Id="rId3" Type="http://schemas.openxmlformats.org/officeDocument/2006/relationships/hyperlink" Target="mailto:data@eiti.org" TargetMode="External"/><Relationship Id="rId7" Type="http://schemas.openxmlformats.org/officeDocument/2006/relationships/hyperlink" Target="https://eiti.org.ua/documents/zvit-ipvh-2020/" TargetMode="External"/><Relationship Id="rId2" Type="http://schemas.openxmlformats.org/officeDocument/2006/relationships/hyperlink" Target="https://eiti.org/document/standard" TargetMode="External"/><Relationship Id="rId1" Type="http://schemas.openxmlformats.org/officeDocument/2006/relationships/hyperlink" Target="https://en.wikipedia.org/wiki/ISO_4217" TargetMode="External"/><Relationship Id="rId6" Type="http://schemas.openxmlformats.org/officeDocument/2006/relationships/hyperlink" Target="https://bank.gov.ua/ua/markets/exchangerate-chart" TargetMode="External"/><Relationship Id="rId5" Type="http://schemas.openxmlformats.org/officeDocument/2006/relationships/hyperlink" Target="https://eiti.org.ua/documents/zvit-ipvh-2020/" TargetMode="External"/><Relationship Id="rId10" Type="http://schemas.openxmlformats.org/officeDocument/2006/relationships/printerSettings" Target="../printerSettings/printerSettings2.bin"/><Relationship Id="rId4" Type="http://schemas.openxmlformats.org/officeDocument/2006/relationships/hyperlink" Target="https://eiti.org/document/standard" TargetMode="External"/><Relationship Id="rId9" Type="http://schemas.openxmlformats.org/officeDocument/2006/relationships/hyperlink" Target="https://eiti.gov.ua/"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eiti.org/document/standard" TargetMode="External"/><Relationship Id="rId18" Type="http://schemas.openxmlformats.org/officeDocument/2006/relationships/hyperlink" Target="https://eiti.org/document/standard" TargetMode="External"/><Relationship Id="rId26" Type="http://schemas.openxmlformats.org/officeDocument/2006/relationships/hyperlink" Target="https://eiti.org/document/standard" TargetMode="External"/><Relationship Id="rId39" Type="http://schemas.openxmlformats.org/officeDocument/2006/relationships/hyperlink" Target="https://www.geo.gov.ua/nadrokorystuvannya/vydani-speczdozvoly-ta-ugody/" TargetMode="External"/><Relationship Id="rId21" Type="http://schemas.openxmlformats.org/officeDocument/2006/relationships/hyperlink" Target="https://eiti.org/document/standard" TargetMode="External"/><Relationship Id="rId34" Type="http://schemas.openxmlformats.org/officeDocument/2006/relationships/hyperlink" Target="https://zakon.rada.gov.ua/laws/?lang=en" TargetMode="External"/><Relationship Id="rId42" Type="http://schemas.openxmlformats.org/officeDocument/2006/relationships/hyperlink" Target="https://ugv.com.ua/" TargetMode="External"/><Relationship Id="rId47" Type="http://schemas.openxmlformats.org/officeDocument/2006/relationships/hyperlink" Target="https://www.ukrtransnafta.com/" TargetMode="External"/><Relationship Id="rId50" Type="http://schemas.openxmlformats.org/officeDocument/2006/relationships/hyperlink" Target="http://&#1087;&#1077;&#1088;&#1074;&#1086;&#1084;&#1072;&#1081;&#1089;&#1082;&#1091;&#1075;&#1086;&#1083;&#1100;.&#1091;&#1082;&#1088;/" TargetMode="External"/><Relationship Id="rId55" Type="http://schemas.openxmlformats.org/officeDocument/2006/relationships/hyperlink" Target="https://toretskvugillya.com.ua/finance/018-%D0%A0%D1%96%D1%87%D0%BD%D0%B0-%D1%84%D1%96%D0%BD%D0%B0%D0%BD%D1%81%D0%BE%D0%B2%D0%B0-%D0%B7%D0%B2%D1%96%D1%82%D0%BD%D1%96%D1%81%D1%82%D1%8C-%D0%B7%D0%B0-2020-%D1%80%D1%96%D0%BA.pdf" TargetMode="External"/><Relationship Id="rId7" Type="http://schemas.openxmlformats.org/officeDocument/2006/relationships/hyperlink" Target="https://unstats.un.org/unsd/tradekb/Knowledgebase/50018/Harmonized-Commodity-Description-and-Coding-Systems-HS" TargetMode="External"/><Relationship Id="rId12" Type="http://schemas.openxmlformats.org/officeDocument/2006/relationships/hyperlink" Target="https://eiti.org/document/standard" TargetMode="External"/><Relationship Id="rId17" Type="http://schemas.openxmlformats.org/officeDocument/2006/relationships/hyperlink" Target="https://eiti.org/document/standard" TargetMode="External"/><Relationship Id="rId25" Type="http://schemas.openxmlformats.org/officeDocument/2006/relationships/hyperlink" Target="https://eiti.org/summary-data-template" TargetMode="External"/><Relationship Id="rId33" Type="http://schemas.openxmlformats.org/officeDocument/2006/relationships/hyperlink" Target="https://zakon.rada.gov.ua/laws/?lang=en" TargetMode="External"/><Relationship Id="rId38" Type="http://schemas.openxmlformats.org/officeDocument/2006/relationships/hyperlink" Target="https://www.geo.gov.ua/nadrokorystuvannya/vydani-speczdozvoly-ta-ugody/" TargetMode="External"/><Relationship Id="rId46" Type="http://schemas.openxmlformats.org/officeDocument/2006/relationships/hyperlink" Target="https://utg.ua/img/menu/company/docs/2021/%D0%A3%D0%A2%D0%93_%D1%84%D1%96%D0%BD.pdf" TargetMode="External"/><Relationship Id="rId59" Type="http://schemas.openxmlformats.org/officeDocument/2006/relationships/printerSettings" Target="../printerSettings/printerSettings3.bin"/><Relationship Id="rId2" Type="http://schemas.openxmlformats.org/officeDocument/2006/relationships/hyperlink" Target="https://eiti.org/document/standard" TargetMode="External"/><Relationship Id="rId16" Type="http://schemas.openxmlformats.org/officeDocument/2006/relationships/hyperlink" Target="https://eiti.org/document/standard" TargetMode="External"/><Relationship Id="rId20" Type="http://schemas.openxmlformats.org/officeDocument/2006/relationships/hyperlink" Target="https://eiti.org/document/standard" TargetMode="External"/><Relationship Id="rId29" Type="http://schemas.openxmlformats.org/officeDocument/2006/relationships/hyperlink" Target="https://usr.minjust.gov.ua/ua/freesearch" TargetMode="External"/><Relationship Id="rId41" Type="http://schemas.openxmlformats.org/officeDocument/2006/relationships/hyperlink" Target="https://www.ukrnafta.com/" TargetMode="External"/><Relationship Id="rId54" Type="http://schemas.openxmlformats.org/officeDocument/2006/relationships/hyperlink" Target="https://toretskvugillya.com.ua/" TargetMode="External"/><Relationship Id="rId1" Type="http://schemas.openxmlformats.org/officeDocument/2006/relationships/hyperlink" Target="https://eiti.org/document/standard" TargetMode="External"/><Relationship Id="rId6" Type="http://schemas.openxmlformats.org/officeDocument/2006/relationships/hyperlink" Target="https://eiti.org/document/standard" TargetMode="External"/><Relationship Id="rId11" Type="http://schemas.openxmlformats.org/officeDocument/2006/relationships/hyperlink" Target="https://eiti.org/document/standard" TargetMode="External"/><Relationship Id="rId24" Type="http://schemas.openxmlformats.org/officeDocument/2006/relationships/hyperlink" Target="mailto:data@eiti.org" TargetMode="External"/><Relationship Id="rId32" Type="http://schemas.openxmlformats.org/officeDocument/2006/relationships/hyperlink" Target="http://zakon.rada.gov.ua/laws/show/2456-17/ed20171224" TargetMode="External"/><Relationship Id="rId37" Type="http://schemas.openxmlformats.org/officeDocument/2006/relationships/hyperlink" Target="https://www.geo.gov.ua/nadrokorystuvannya/vydani-speczdozvoly-ta-ugody/" TargetMode="External"/><Relationship Id="rId40" Type="http://schemas.openxmlformats.org/officeDocument/2006/relationships/hyperlink" Target="https://www.naftogaz.com/" TargetMode="External"/><Relationship Id="rId45" Type="http://schemas.openxmlformats.org/officeDocument/2006/relationships/hyperlink" Target="https://utg.ua/" TargetMode="External"/><Relationship Id="rId53" Type="http://schemas.openxmlformats.org/officeDocument/2006/relationships/hyperlink" Target="http://lisugol.com/Content/RegInf/%D0%90%D1%83%D0%B4%D0%B8%D1%82%D0%BE%D1%80%D1%81%D1%8C%D0%BA%D0%B8%D0%B9%20%D0%B7%D0%B2%D1%96%D1%82%20%D0%B7%D0%B0%202020%20%D1%80%D1%96%D0%BA.pdf" TargetMode="External"/><Relationship Id="rId58" Type="http://schemas.openxmlformats.org/officeDocument/2006/relationships/hyperlink" Target="https://krasnolimanskaya.com.ua/" TargetMode="External"/><Relationship Id="rId5" Type="http://schemas.openxmlformats.org/officeDocument/2006/relationships/hyperlink" Target="https://eiti.org/document/standard" TargetMode="External"/><Relationship Id="rId15" Type="http://schemas.openxmlformats.org/officeDocument/2006/relationships/hyperlink" Target="https://eiti.org/document/standard" TargetMode="External"/><Relationship Id="rId23" Type="http://schemas.openxmlformats.org/officeDocument/2006/relationships/hyperlink" Target="https://unstats.un.org/unsd/nationalaccount/sna2008.asp" TargetMode="External"/><Relationship Id="rId28" Type="http://schemas.openxmlformats.org/officeDocument/2006/relationships/hyperlink" Target="https://eiti.org/document/standard" TargetMode="External"/><Relationship Id="rId36" Type="http://schemas.openxmlformats.org/officeDocument/2006/relationships/hyperlink" Target="https://www.geo.gov.ua/nadrokorystuvannya/vydani-speczdozvoly-ta-ugody/" TargetMode="External"/><Relationship Id="rId49" Type="http://schemas.openxmlformats.org/officeDocument/2006/relationships/hyperlink" Target="http://www.lvug.com.ua/" TargetMode="External"/><Relationship Id="rId57" Type="http://schemas.openxmlformats.org/officeDocument/2006/relationships/hyperlink" Target="http://ugnodon1.com/" TargetMode="External"/><Relationship Id="rId10" Type="http://schemas.openxmlformats.org/officeDocument/2006/relationships/hyperlink" Target="https://eiti.org/document/standard" TargetMode="External"/><Relationship Id="rId19" Type="http://schemas.openxmlformats.org/officeDocument/2006/relationships/hyperlink" Target="https://eiti.org/document/standard" TargetMode="External"/><Relationship Id="rId31" Type="http://schemas.openxmlformats.org/officeDocument/2006/relationships/hyperlink" Target="http://www.ukrstat.gov.ua/" TargetMode="External"/><Relationship Id="rId44" Type="http://schemas.openxmlformats.org/officeDocument/2006/relationships/hyperlink" Target="https://tsoua.com/" TargetMode="External"/><Relationship Id="rId52" Type="http://schemas.openxmlformats.org/officeDocument/2006/relationships/hyperlink" Target="http://lisugol.com/" TargetMode="External"/><Relationship Id="rId4" Type="http://schemas.openxmlformats.org/officeDocument/2006/relationships/hyperlink" Target="https://eiti.org/document/standard" TargetMode="External"/><Relationship Id="rId9" Type="http://schemas.openxmlformats.org/officeDocument/2006/relationships/hyperlink" Target="https://eiti.org/document/standard" TargetMode="External"/><Relationship Id="rId14" Type="http://schemas.openxmlformats.org/officeDocument/2006/relationships/hyperlink" Target="https://eiti.org/document/standard" TargetMode="External"/><Relationship Id="rId22" Type="http://schemas.openxmlformats.org/officeDocument/2006/relationships/hyperlink" Target="https://eiti.org/document/standard" TargetMode="External"/><Relationship Id="rId27" Type="http://schemas.openxmlformats.org/officeDocument/2006/relationships/hyperlink" Target="https://eiti.org/document/standard" TargetMode="External"/><Relationship Id="rId30" Type="http://schemas.openxmlformats.org/officeDocument/2006/relationships/hyperlink" Target="http://www.ukrstat.gov.ua/" TargetMode="External"/><Relationship Id="rId35" Type="http://schemas.openxmlformats.org/officeDocument/2006/relationships/hyperlink" Target="https://zakon.rada.gov.ua/laws/show/2755-17/ed20201223" TargetMode="External"/><Relationship Id="rId43" Type="http://schemas.openxmlformats.org/officeDocument/2006/relationships/hyperlink" Target="http://www.uko.kiev.ua/" TargetMode="External"/><Relationship Id="rId48" Type="http://schemas.openxmlformats.org/officeDocument/2006/relationships/hyperlink" Target="https://umcc.com.ua/" TargetMode="External"/><Relationship Id="rId56" Type="http://schemas.openxmlformats.org/officeDocument/2006/relationships/hyperlink" Target="https://surgaya.com.ua/" TargetMode="External"/><Relationship Id="rId8" Type="http://schemas.openxmlformats.org/officeDocument/2006/relationships/hyperlink" Target="https://eiti.org/document/standard" TargetMode="External"/><Relationship Id="rId51" Type="http://schemas.openxmlformats.org/officeDocument/2006/relationships/hyperlink" Target="https://www.mvug.com.ua/" TargetMode="External"/><Relationship Id="rId3" Type="http://schemas.openxmlformats.org/officeDocument/2006/relationships/hyperlink" Target="https://eiti.org/document/standard"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ngv.com.ua/fin_zvit_2020_1.pdf" TargetMode="External"/><Relationship Id="rId13" Type="http://schemas.openxmlformats.org/officeDocument/2006/relationships/hyperlink" Target="https://ukrgv.com/files/zvit.pdf" TargetMode="External"/><Relationship Id="rId18" Type="http://schemas.openxmlformats.org/officeDocument/2006/relationships/hyperlink" Target="https://bit.ly/3lxU4Ph" TargetMode="External"/><Relationship Id="rId26" Type="http://schemas.openxmlformats.org/officeDocument/2006/relationships/hyperlink" Target="https://bit.ly/3IibNEo" TargetMode="External"/><Relationship Id="rId39" Type="http://schemas.openxmlformats.org/officeDocument/2006/relationships/hyperlink" Target="http://&#1087;&#1077;&#1088;&#1074;&#1086;&#1084;&#1072;&#1081;&#1089;&#1082;&#1091;&#1075;&#1086;&#1083;&#1100;.&#1091;&#1082;&#1088;/zvit-nezalezhnoho-audytora-3/" TargetMode="External"/><Relationship Id="rId3" Type="http://schemas.openxmlformats.org/officeDocument/2006/relationships/hyperlink" Target="https://eiti.org/summary-data-template" TargetMode="External"/><Relationship Id="rId21" Type="http://schemas.openxmlformats.org/officeDocument/2006/relationships/hyperlink" Target="https://tsoua.com/wp-content/uploads/2021/04/GTSO_20-ukr-final-dlya-publikacziyi.pdf" TargetMode="External"/><Relationship Id="rId34" Type="http://schemas.openxmlformats.org/officeDocument/2006/relationships/hyperlink" Target="https://energo.dtek.com/content/uploads/fin-otchetnost-202/dtek-pavlogradvugillya-okrema-fin-zvitnist-2020.pdf" TargetMode="External"/><Relationship Id="rId42" Type="http://schemas.openxmlformats.org/officeDocument/2006/relationships/hyperlink" Target="http://ugnodon1.com/wp-files/2020/Zvit_nezalejnogo_auditora_za_2020r.pdf" TargetMode="External"/><Relationship Id="rId47" Type="http://schemas.openxmlformats.org/officeDocument/2006/relationships/table" Target="../tables/table2.xml"/><Relationship Id="rId7" Type="http://schemas.openxmlformats.org/officeDocument/2006/relationships/hyperlink" Target="https://ugv.com.ua/uploads/Financial_Report_Separate.2020_AT_Ukrgazvidobuvannya_.pdf.10672318.6af54328883fa6f9c297fad89317ef63f50f8756.pdf" TargetMode="External"/><Relationship Id="rId12" Type="http://schemas.openxmlformats.org/officeDocument/2006/relationships/hyperlink" Target="https://regalukraine.com/files/zvit.pdf" TargetMode="External"/><Relationship Id="rId17" Type="http://schemas.openxmlformats.org/officeDocument/2006/relationships/hyperlink" Target="http://www.zns.com.ua/upload/zns/FS'20_ZNS_signed.pdf" TargetMode="External"/><Relationship Id="rId25" Type="http://schemas.openxmlformats.org/officeDocument/2006/relationships/hyperlink" Target="https://bit.ly/3G7UpQI" TargetMode="External"/><Relationship Id="rId33" Type="http://schemas.openxmlformats.org/officeDocument/2006/relationships/hyperlink" Target="https://bit.ly/3El2zod" TargetMode="External"/><Relationship Id="rId38" Type="http://schemas.openxmlformats.org/officeDocument/2006/relationships/hyperlink" Target="http://mpe.kmu.gov.ua/minugol/doccatalog/document?id=245529751" TargetMode="External"/><Relationship Id="rId46" Type="http://schemas.openxmlformats.org/officeDocument/2006/relationships/table" Target="../tables/table1.xml"/><Relationship Id="rId2" Type="http://schemas.openxmlformats.org/officeDocument/2006/relationships/hyperlink" Target="mailto:data@eiti.org" TargetMode="External"/><Relationship Id="rId16" Type="http://schemas.openxmlformats.org/officeDocument/2006/relationships/hyperlink" Target="http://nordik.com.ua/upload/nord/FS'20%20Nordik_signed.pdf" TargetMode="External"/><Relationship Id="rId20" Type="http://schemas.openxmlformats.org/officeDocument/2006/relationships/hyperlink" Target="https://prom-energo.com.ua/files/zvit.pdf" TargetMode="External"/><Relationship Id="rId29" Type="http://schemas.openxmlformats.org/officeDocument/2006/relationships/hyperlink" Target="https://rudomain.com.ua/wp-content/uploads/2021/11/9.pdf" TargetMode="External"/><Relationship Id="rId41" Type="http://schemas.openxmlformats.org/officeDocument/2006/relationships/hyperlink" Target="https://toretskvugillya.com.ua/finance/018-%D0%A0%D1%96%D1%87%D0%BD%D0%B0-%D1%84%D1%96%D0%BD%D0%B0%D0%BD%D1%81%D0%BE%D0%B2%D0%B0-%D0%B7%D0%B2%D1%96%D1%82%D0%BD%D1%96%D1%81%D1%82%D1%8C-%D0%B7%D0%B0-2020-%D1%80%D1%96%D0%BA.pdf" TargetMode="External"/><Relationship Id="rId1" Type="http://schemas.openxmlformats.org/officeDocument/2006/relationships/hyperlink" Target="mailto:data@eiti.org" TargetMode="External"/><Relationship Id="rId6" Type="http://schemas.openxmlformats.org/officeDocument/2006/relationships/hyperlink" Target="https://www.ukrnafta.com/data/Investor_docs/30.04.2021/Ukrnafta%20Separate%20FS%20with%20Auditor's%20report%202020%20UKR_.pdf" TargetMode="External"/><Relationship Id="rId11" Type="http://schemas.openxmlformats.org/officeDocument/2006/relationships/hyperlink" Target="https://geo-alliance.com.ua/wp-content/uploads/2021/03/Report-nr-2020.zip" TargetMode="External"/><Relationship Id="rId24" Type="http://schemas.openxmlformats.org/officeDocument/2006/relationships/hyperlink" Target="https://ukraine.arcelormittal.com/tenders/doc/akcioneram/amkr/External%20Audit%20Report%20AMKR%202020.pdf" TargetMode="External"/><Relationship Id="rId32" Type="http://schemas.openxmlformats.org/officeDocument/2006/relationships/hyperlink" Target="https://f984837a-9cb8-4fcf-9ff2-c67f8723d19c.filesusr.com/archives/fe2072_ee1dbcf9fcb745aa9f5e3030cfbc4ff7.zip?dn=upravlinnia.zip" TargetMode="External"/><Relationship Id="rId37" Type="http://schemas.openxmlformats.org/officeDocument/2006/relationships/hyperlink" Target="http://www.lvug.com.ua/2021/06/09/zvit-nezalezhnogo-auditora-2/" TargetMode="External"/><Relationship Id="rId40" Type="http://schemas.openxmlformats.org/officeDocument/2006/relationships/hyperlink" Target="http://lisugol.com/Content/RegInf/%D0%90%D1%83%D0%B4%D0%B8%D1%82%D0%BE%D1%80%D1%81%D1%8C%D0%BA%D0%B8%D0%B9%20%D0%B7%D0%B2%D1%96%D1%82%20%D0%B7%D0%B0%202020%20%D1%80%D1%96%D0%BA.pdf" TargetMode="External"/><Relationship Id="rId45" Type="http://schemas.openxmlformats.org/officeDocument/2006/relationships/printerSettings" Target="../printerSettings/printerSettings4.bin"/><Relationship Id="rId5" Type="http://schemas.openxmlformats.org/officeDocument/2006/relationships/hyperlink" Target="https://www.naftogaz.com/files/Zvity/Naftogaz_20_fsu_ISA_for_publication.pdf" TargetMode="External"/><Relationship Id="rId15" Type="http://schemas.openxmlformats.org/officeDocument/2006/relationships/hyperlink" Target="https://bit.ly/3lzlEMi" TargetMode="External"/><Relationship Id="rId23" Type="http://schemas.openxmlformats.org/officeDocument/2006/relationships/hyperlink" Target="https://www.ukrtransnafta.com/wp-content/uploads/2021/03/UTN_Stand-alone_20fsu_with-signatures.pdf" TargetMode="External"/><Relationship Id="rId28" Type="http://schemas.openxmlformats.org/officeDocument/2006/relationships/hyperlink" Target="https://ferrexpoyeristovomine.com/wp-content/uploads/2021/04/FS-signed.pdf" TargetMode="External"/><Relationship Id="rId36" Type="http://schemas.openxmlformats.org/officeDocument/2006/relationships/hyperlink" Target="https://dtek.com/content/uploads/richniy-zvit-emitentu-du_37014600_2020.pdf.p7s.zip" TargetMode="External"/><Relationship Id="rId10" Type="http://schemas.openxmlformats.org/officeDocument/2006/relationships/hyperlink" Target="http://www.ppc.net.ua/wp-content/uploads/2021/04/Finansovyy_zvit.pdf" TargetMode="External"/><Relationship Id="rId19" Type="http://schemas.openxmlformats.org/officeDocument/2006/relationships/hyperlink" Target="https://struinaftogaz.com.ua/wp-content/uploads/2021/04/zvit-audytora.pdf" TargetMode="External"/><Relationship Id="rId31" Type="http://schemas.openxmlformats.org/officeDocument/2006/relationships/hyperlink" Target="https://bit.ly/3oigMN3" TargetMode="External"/><Relationship Id="rId44" Type="http://schemas.openxmlformats.org/officeDocument/2006/relationships/hyperlink" Target="https://www.mvug.com.ua/?page_id=2138" TargetMode="External"/><Relationship Id="rId4" Type="http://schemas.openxmlformats.org/officeDocument/2006/relationships/hyperlink" Target="https://usr.minjust.gov.ua/ua/freesearch" TargetMode="External"/><Relationship Id="rId9" Type="http://schemas.openxmlformats.org/officeDocument/2006/relationships/hyperlink" Target="https://unb.ua/Zvit_audytora_2020.pdf" TargetMode="External"/><Relationship Id="rId14" Type="http://schemas.openxmlformats.org/officeDocument/2006/relationships/hyperlink" Target="http://www.uko.kiev.ua/audit%202020.pdf" TargetMode="External"/><Relationship Id="rId22" Type="http://schemas.openxmlformats.org/officeDocument/2006/relationships/hyperlink" Target="https://utg.ua/img/menu/company/docs/2021/%D0%A3%D0%A2%D0%93_%D1%84%D1%96%D0%BD.pdf" TargetMode="External"/><Relationship Id="rId27" Type="http://schemas.openxmlformats.org/officeDocument/2006/relationships/hyperlink" Target="https://www.krruda.dp.ua/wp-content/uploads/2021/04/audit_2020.pdf" TargetMode="External"/><Relationship Id="rId30" Type="http://schemas.openxmlformats.org/officeDocument/2006/relationships/hyperlink" Target="https://bit.ly/3rxYqty" TargetMode="External"/><Relationship Id="rId35" Type="http://schemas.openxmlformats.org/officeDocument/2006/relationships/hyperlink" Target="http://pokrovskoe.com.ua/sites/default/files/files/company/forshareholders/2020/SeparateFinancialStatements2020.pdf" TargetMode="External"/><Relationship Id="rId43" Type="http://schemas.openxmlformats.org/officeDocument/2006/relationships/hyperlink" Target="https://krasnolimanskaya.com.ua/?p=9887" TargetMode="External"/><Relationship Id="rId48" Type="http://schemas.openxmlformats.org/officeDocument/2006/relationships/table" Target="../tables/table3.xml"/></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mailto:data@eiti.org" TargetMode="External"/><Relationship Id="rId7" Type="http://schemas.openxmlformats.org/officeDocument/2006/relationships/printerSettings" Target="../printerSettings/printerSettings5.bin"/><Relationship Id="rId2"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6" Type="http://schemas.openxmlformats.org/officeDocument/2006/relationships/hyperlink" Target="https://eiti.org/document/eiti-summary-data-template" TargetMode="External"/><Relationship Id="rId5" Type="http://schemas.openxmlformats.org/officeDocument/2006/relationships/hyperlink" Target="https://www.imf.org/external/np/sta/gfsm/" TargetMode="External"/><Relationship Id="rId4" Type="http://schemas.openxmlformats.org/officeDocument/2006/relationships/hyperlink" Target="https://eiti.org/summary-data-template" TargetMode="External"/><Relationship Id="rId9" Type="http://schemas.openxmlformats.org/officeDocument/2006/relationships/table" Target="../tables/table4.xml"/></Relationships>
</file>

<file path=xl/worksheets/_rels/sheet6.xml.rels><?xml version="1.0" encoding="UTF-8" standalone="yes"?>
<Relationships xmlns="http://schemas.openxmlformats.org/package/2006/relationships"><Relationship Id="rId3" Type="http://schemas.openxmlformats.org/officeDocument/2006/relationships/hyperlink" Target="mailto:data@eiti.org" TargetMode="Externa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table" Target="../tables/table5.xml"/><Relationship Id="rId5" Type="http://schemas.openxmlformats.org/officeDocument/2006/relationships/printerSettings" Target="../printerSettings/printerSettings6.bin"/><Relationship Id="rId4" Type="http://schemas.openxmlformats.org/officeDocument/2006/relationships/hyperlink" Target="https://eiti.org/summary-data-template" TargetMode="Externa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55688-E42F-4832-8C6E-9919F2571DF6}">
  <sheetPr codeName="Sheet1"/>
  <dimension ref="B1:G57"/>
  <sheetViews>
    <sheetView showGridLines="0" topLeftCell="A37" zoomScale="70" zoomScaleNormal="70" workbookViewId="0">
      <selection activeCell="H34" sqref="H34"/>
    </sheetView>
  </sheetViews>
  <sheetFormatPr defaultColWidth="4" defaultRowHeight="24" customHeight="1" x14ac:dyDescent="0.35"/>
  <cols>
    <col min="1" max="1" width="4" style="26"/>
    <col min="2" max="2" width="4" style="26" hidden="1" customWidth="1"/>
    <col min="3" max="3" width="76.54296875" style="26" customWidth="1"/>
    <col min="4" max="4" width="2.81640625" style="26" customWidth="1"/>
    <col min="5" max="5" width="56.1796875" style="26" customWidth="1"/>
    <col min="6" max="6" width="2.81640625" style="26" customWidth="1"/>
    <col min="7" max="7" width="50.54296875" style="26" customWidth="1"/>
    <col min="8" max="16384" width="4" style="26"/>
  </cols>
  <sheetData>
    <row r="1" spans="2:7" ht="15.75" customHeight="1" x14ac:dyDescent="0.35">
      <c r="C1" s="27"/>
    </row>
    <row r="2" spans="2:7" ht="15" x14ac:dyDescent="0.35">
      <c r="C2" s="28"/>
      <c r="E2" s="28"/>
    </row>
    <row r="3" spans="2:7" ht="15" x14ac:dyDescent="0.35">
      <c r="B3" s="28"/>
      <c r="C3" s="28"/>
      <c r="E3" s="29"/>
      <c r="G3" s="29"/>
    </row>
    <row r="4" spans="2:7" ht="15" x14ac:dyDescent="0.35">
      <c r="B4" s="28"/>
      <c r="C4" s="28"/>
      <c r="E4" s="29" t="s">
        <v>1640</v>
      </c>
      <c r="G4" s="213" t="s">
        <v>1641</v>
      </c>
    </row>
    <row r="5" spans="2:7" ht="15" x14ac:dyDescent="0.35">
      <c r="B5" s="28"/>
    </row>
    <row r="6" spans="2:7" ht="3.75" customHeight="1" x14ac:dyDescent="0.35">
      <c r="B6" s="28"/>
    </row>
    <row r="7" spans="2:7" ht="3.75" customHeight="1" x14ac:dyDescent="0.35">
      <c r="B7" s="28"/>
    </row>
    <row r="8" spans="2:7" ht="15" x14ac:dyDescent="0.35">
      <c r="B8" s="28"/>
    </row>
    <row r="9" spans="2:7" ht="15" x14ac:dyDescent="0.35">
      <c r="B9" s="28"/>
      <c r="C9" s="51"/>
      <c r="D9" s="52"/>
      <c r="E9" s="52"/>
      <c r="F9" s="53"/>
      <c r="G9" s="53"/>
    </row>
    <row r="10" spans="2:7" ht="22.5" x14ac:dyDescent="0.35">
      <c r="B10" s="28"/>
      <c r="C10" s="127" t="s">
        <v>0</v>
      </c>
      <c r="D10" s="54"/>
      <c r="E10" s="54"/>
      <c r="F10" s="53"/>
      <c r="G10" s="53"/>
    </row>
    <row r="11" spans="2:7" ht="15" x14ac:dyDescent="0.35">
      <c r="B11" s="28"/>
      <c r="C11" s="55" t="s">
        <v>1865</v>
      </c>
      <c r="D11" s="56"/>
      <c r="E11" s="56"/>
      <c r="F11" s="53"/>
      <c r="G11" s="53"/>
    </row>
    <row r="12" spans="2:7" ht="15" x14ac:dyDescent="0.35">
      <c r="B12" s="28"/>
      <c r="C12" s="51"/>
      <c r="D12" s="52"/>
      <c r="E12" s="52"/>
      <c r="F12" s="53"/>
      <c r="G12" s="53"/>
    </row>
    <row r="13" spans="2:7" ht="15" x14ac:dyDescent="0.35">
      <c r="B13" s="28"/>
      <c r="C13" s="57" t="s">
        <v>1945</v>
      </c>
      <c r="D13" s="52"/>
      <c r="E13" s="52"/>
      <c r="F13" s="53"/>
      <c r="G13" s="53"/>
    </row>
    <row r="14" spans="2:7" ht="15" x14ac:dyDescent="0.35">
      <c r="B14" s="28"/>
      <c r="C14" s="326" t="s">
        <v>5</v>
      </c>
      <c r="D14" s="326"/>
      <c r="E14" s="326"/>
      <c r="F14" s="53"/>
      <c r="G14" s="53"/>
    </row>
    <row r="15" spans="2:7" ht="15" x14ac:dyDescent="0.35">
      <c r="B15" s="28"/>
      <c r="C15" s="58"/>
      <c r="D15" s="58"/>
      <c r="E15" s="58"/>
      <c r="F15" s="53"/>
      <c r="G15" s="53"/>
    </row>
    <row r="16" spans="2:7" ht="15" x14ac:dyDescent="0.35">
      <c r="B16" s="28"/>
      <c r="C16" s="59" t="s">
        <v>1643</v>
      </c>
      <c r="D16" s="60"/>
      <c r="E16" s="60"/>
      <c r="F16" s="53"/>
      <c r="G16" s="53"/>
    </row>
    <row r="17" spans="2:7" ht="15" x14ac:dyDescent="0.35">
      <c r="B17" s="28"/>
      <c r="C17" s="61" t="s">
        <v>1644</v>
      </c>
      <c r="D17" s="60"/>
      <c r="E17" s="60"/>
      <c r="F17" s="53"/>
      <c r="G17" s="53"/>
    </row>
    <row r="18" spans="2:7" ht="15" x14ac:dyDescent="0.35">
      <c r="B18" s="28"/>
      <c r="C18" s="61" t="s">
        <v>1645</v>
      </c>
      <c r="D18" s="60"/>
      <c r="E18" s="60"/>
      <c r="F18" s="53"/>
      <c r="G18" s="53"/>
    </row>
    <row r="19" spans="2:7" ht="15" x14ac:dyDescent="0.35">
      <c r="B19" s="28"/>
      <c r="C19" s="330" t="s">
        <v>1843</v>
      </c>
      <c r="D19" s="330"/>
      <c r="E19" s="330"/>
      <c r="F19" s="53"/>
      <c r="G19" s="53"/>
    </row>
    <row r="20" spans="2:7" ht="32.15" customHeight="1" x14ac:dyDescent="0.35">
      <c r="B20" s="28"/>
      <c r="C20" s="325" t="s">
        <v>1844</v>
      </c>
      <c r="D20" s="325"/>
      <c r="E20" s="325"/>
      <c r="F20" s="53"/>
      <c r="G20" s="53"/>
    </row>
    <row r="21" spans="2:7" ht="15" x14ac:dyDescent="0.35">
      <c r="B21" s="28"/>
      <c r="C21" s="60"/>
      <c r="D21" s="60"/>
      <c r="E21" s="60"/>
      <c r="F21" s="53"/>
      <c r="G21" s="53"/>
    </row>
    <row r="22" spans="2:7" ht="15" x14ac:dyDescent="0.35">
      <c r="B22" s="28"/>
      <c r="C22" s="59" t="s">
        <v>1845</v>
      </c>
      <c r="D22" s="61"/>
      <c r="E22" s="61"/>
      <c r="F22" s="53"/>
      <c r="G22" s="53"/>
    </row>
    <row r="23" spans="2:7" ht="15" x14ac:dyDescent="0.35">
      <c r="B23" s="28"/>
      <c r="C23" s="61"/>
      <c r="D23" s="61"/>
      <c r="E23" s="61"/>
      <c r="F23" s="53"/>
      <c r="G23" s="53"/>
    </row>
    <row r="24" spans="2:7" ht="15" x14ac:dyDescent="0.35">
      <c r="B24" s="28"/>
      <c r="C24" s="62"/>
      <c r="D24" s="54"/>
      <c r="E24" s="54"/>
      <c r="F24" s="53"/>
      <c r="G24" s="53"/>
    </row>
    <row r="25" spans="2:7" ht="15" x14ac:dyDescent="0.35">
      <c r="B25" s="28"/>
      <c r="C25" s="63" t="s">
        <v>1646</v>
      </c>
      <c r="D25" s="54"/>
      <c r="E25" s="54"/>
      <c r="F25" s="53"/>
      <c r="G25" s="53"/>
    </row>
    <row r="26" spans="2:7" ht="15" x14ac:dyDescent="0.35">
      <c r="B26" s="28"/>
      <c r="C26" s="64"/>
      <c r="D26" s="54"/>
      <c r="E26" s="54"/>
      <c r="F26" s="53"/>
      <c r="G26" s="53"/>
    </row>
    <row r="27" spans="2:7" ht="15" x14ac:dyDescent="0.35">
      <c r="B27" s="28"/>
      <c r="C27" s="65" t="s">
        <v>1846</v>
      </c>
      <c r="D27" s="54"/>
      <c r="E27" s="54"/>
      <c r="F27" s="53"/>
      <c r="G27" s="53"/>
    </row>
    <row r="28" spans="2:7" ht="15" x14ac:dyDescent="0.35">
      <c r="B28" s="28"/>
      <c r="C28" s="65" t="s">
        <v>1847</v>
      </c>
      <c r="D28" s="54"/>
      <c r="E28" s="54"/>
      <c r="F28" s="53"/>
      <c r="G28" s="53"/>
    </row>
    <row r="29" spans="2:7" ht="15" x14ac:dyDescent="0.35">
      <c r="B29" s="28"/>
      <c r="C29" s="65" t="s">
        <v>1848</v>
      </c>
      <c r="D29" s="54"/>
      <c r="E29" s="54"/>
      <c r="F29" s="53"/>
      <c r="G29" s="53"/>
    </row>
    <row r="30" spans="2:7" ht="15" x14ac:dyDescent="0.35">
      <c r="B30" s="28"/>
      <c r="C30" s="65" t="s">
        <v>1849</v>
      </c>
      <c r="D30" s="54"/>
      <c r="E30" s="54"/>
      <c r="F30" s="53"/>
      <c r="G30" s="53"/>
    </row>
    <row r="31" spans="2:7" ht="15" x14ac:dyDescent="0.35">
      <c r="B31" s="28"/>
      <c r="C31" s="65" t="s">
        <v>1850</v>
      </c>
      <c r="D31" s="54"/>
      <c r="E31" s="54"/>
      <c r="F31" s="53"/>
      <c r="G31" s="53"/>
    </row>
    <row r="32" spans="2:7" ht="15" x14ac:dyDescent="0.35">
      <c r="B32" s="28"/>
      <c r="C32" s="62"/>
      <c r="D32" s="62"/>
      <c r="E32" s="62"/>
      <c r="F32" s="53"/>
      <c r="G32" s="53"/>
    </row>
    <row r="33" spans="2:7" ht="15" x14ac:dyDescent="0.35">
      <c r="B33" s="28"/>
      <c r="C33" s="323" t="s">
        <v>1864</v>
      </c>
      <c r="D33" s="323"/>
      <c r="E33" s="323"/>
      <c r="F33" s="323"/>
      <c r="G33" s="323"/>
    </row>
    <row r="34" spans="2:7" s="30" customFormat="1" ht="15" x14ac:dyDescent="0.4">
      <c r="B34" s="31"/>
      <c r="C34" s="32"/>
      <c r="D34" s="32"/>
      <c r="E34" s="33"/>
      <c r="F34" s="31"/>
      <c r="G34" s="31"/>
    </row>
    <row r="35" spans="2:7" ht="30" x14ac:dyDescent="0.35">
      <c r="B35" s="28"/>
      <c r="C35" s="66" t="s">
        <v>1867</v>
      </c>
      <c r="E35" s="237" t="s">
        <v>1647</v>
      </c>
      <c r="G35" s="35" t="s">
        <v>1648</v>
      </c>
    </row>
    <row r="36" spans="2:7" s="30" customFormat="1" ht="15" x14ac:dyDescent="0.35">
      <c r="B36" s="31"/>
      <c r="C36" s="36"/>
      <c r="E36" s="36"/>
      <c r="G36" s="36"/>
    </row>
    <row r="37" spans="2:7" ht="15" x14ac:dyDescent="0.4">
      <c r="B37" s="28"/>
      <c r="C37" s="59" t="s">
        <v>1866</v>
      </c>
      <c r="D37" s="62"/>
      <c r="E37" s="67"/>
      <c r="F37" s="53"/>
      <c r="G37" s="53"/>
    </row>
    <row r="38" spans="2:7" ht="15" x14ac:dyDescent="0.4">
      <c r="B38" s="28"/>
      <c r="C38" s="37"/>
      <c r="D38" s="37"/>
      <c r="E38" s="38"/>
      <c r="F38" s="28"/>
      <c r="G38" s="28"/>
    </row>
    <row r="40" spans="2:7" ht="15.65" customHeight="1" x14ac:dyDescent="0.35">
      <c r="B40" s="28"/>
      <c r="C40" s="68" t="s">
        <v>1851</v>
      </c>
      <c r="D40" s="39"/>
      <c r="E40" s="71" t="s">
        <v>1852</v>
      </c>
      <c r="F40" s="72"/>
      <c r="G40" s="73"/>
    </row>
    <row r="41" spans="2:7" ht="43.5" customHeight="1" x14ac:dyDescent="0.35">
      <c r="B41" s="28"/>
      <c r="C41" s="69" t="s">
        <v>1853</v>
      </c>
      <c r="D41" s="39"/>
      <c r="E41" s="74" t="s">
        <v>1854</v>
      </c>
      <c r="F41" s="75"/>
      <c r="G41" s="76"/>
    </row>
    <row r="42" spans="2:7" ht="31.5" customHeight="1" x14ac:dyDescent="0.35">
      <c r="B42" s="28"/>
      <c r="C42" s="69" t="s">
        <v>1855</v>
      </c>
      <c r="D42" s="39"/>
      <c r="E42" s="77" t="s">
        <v>1856</v>
      </c>
      <c r="F42" s="75"/>
      <c r="G42" s="76"/>
    </row>
    <row r="43" spans="2:7" ht="24" customHeight="1" x14ac:dyDescent="0.35">
      <c r="B43" s="28"/>
      <c r="C43" s="69" t="s">
        <v>1857</v>
      </c>
      <c r="D43" s="39"/>
      <c r="E43" s="74" t="s">
        <v>1858</v>
      </c>
      <c r="F43" s="75"/>
      <c r="G43" s="76"/>
    </row>
    <row r="44" spans="2:7" ht="48" customHeight="1" x14ac:dyDescent="0.35">
      <c r="B44" s="28"/>
      <c r="C44" s="70" t="s">
        <v>1859</v>
      </c>
      <c r="D44" s="39"/>
      <c r="E44" s="78" t="s">
        <v>1860</v>
      </c>
      <c r="F44" s="79"/>
      <c r="G44" s="80"/>
    </row>
    <row r="45" spans="2:7" ht="12" customHeight="1" thickBot="1" x14ac:dyDescent="0.4">
      <c r="B45" s="28"/>
    </row>
    <row r="46" spans="2:7" ht="15.5" thickBot="1" x14ac:dyDescent="0.4">
      <c r="B46" s="28"/>
      <c r="C46" s="327" t="s">
        <v>1842</v>
      </c>
      <c r="D46" s="328"/>
      <c r="E46" s="328"/>
      <c r="F46" s="328"/>
      <c r="G46" s="329"/>
    </row>
    <row r="47" spans="2:7" ht="15.5" thickBot="1" x14ac:dyDescent="0.4">
      <c r="C47" s="324" t="s">
        <v>1861</v>
      </c>
      <c r="D47" s="324"/>
      <c r="E47" s="324"/>
      <c r="F47" s="324"/>
      <c r="G47" s="324"/>
    </row>
    <row r="48" spans="2:7" ht="15.5" thickBot="1" x14ac:dyDescent="0.4">
      <c r="C48" s="37"/>
      <c r="D48" s="37"/>
      <c r="E48" s="37"/>
      <c r="F48" s="37"/>
      <c r="G48" s="28"/>
    </row>
    <row r="49" spans="2:7" ht="15" x14ac:dyDescent="0.35">
      <c r="C49" s="40" t="s">
        <v>1841</v>
      </c>
      <c r="D49" s="41"/>
      <c r="E49" s="42"/>
      <c r="F49" s="41"/>
      <c r="G49" s="41"/>
    </row>
    <row r="50" spans="2:7" ht="15" x14ac:dyDescent="0.35">
      <c r="C50" s="322" t="s">
        <v>1862</v>
      </c>
      <c r="D50" s="322"/>
      <c r="E50" s="322"/>
      <c r="F50" s="322"/>
      <c r="G50" s="322"/>
    </row>
    <row r="51" spans="2:7" ht="15" x14ac:dyDescent="0.35">
      <c r="B51" s="43" t="s">
        <v>993</v>
      </c>
      <c r="C51" s="44" t="s">
        <v>1863</v>
      </c>
      <c r="D51" s="43"/>
      <c r="E51" s="45"/>
      <c r="F51" s="43"/>
      <c r="G51" s="46"/>
    </row>
    <row r="52" spans="2:7" ht="15" x14ac:dyDescent="0.35"/>
    <row r="53" spans="2:7" ht="15" x14ac:dyDescent="0.35"/>
    <row r="54" spans="2:7" ht="15" x14ac:dyDescent="0.35"/>
    <row r="55" spans="2:7" ht="15" x14ac:dyDescent="0.35"/>
    <row r="56" spans="2:7" ht="15" x14ac:dyDescent="0.35"/>
    <row r="57" spans="2:7" ht="15" x14ac:dyDescent="0.35"/>
  </sheetData>
  <mergeCells count="7">
    <mergeCell ref="C50:G50"/>
    <mergeCell ref="C33:G33"/>
    <mergeCell ref="C47:G47"/>
    <mergeCell ref="C20:E20"/>
    <mergeCell ref="C14:E14"/>
    <mergeCell ref="C46:G46"/>
    <mergeCell ref="C19:E19"/>
  </mergeCells>
  <dataValidations count="2">
    <dataValidation type="whole" errorStyle="warning" allowBlank="1" showInputMessage="1" showErrorMessage="1" errorTitle="Please don't edit this cell" error="To be input by the International Secretariat" sqref="G4" xr:uid="{9CAED772-5693-4F11-946B-BF3C0AB9D21C}">
      <formula1>444</formula1>
      <formula2>555</formula2>
    </dataValidation>
    <dataValidation type="whole" allowBlank="1" showInputMessage="1" showErrorMessage="1" errorTitle="Do not edit these cells" error="Please do not edit these cells" sqref="G1:G3 C1:F4 C5:G52" xr:uid="{0CFC7B6E-3E5D-41BA-AAED-1E7AB33DBBBD}">
      <formula1>10000</formula1>
      <formula2>50000</formula2>
    </dataValidation>
  </dataValidations>
  <hyperlinks>
    <hyperlink ref="C20:E20" r:id="rId1" display="The data will be used to populate the global EITI data repository, available on the international EITI website: https://eiti.org/data" xr:uid="{91764B2B-390F-4282-BF0A-23BDEE8BB758}"/>
    <hyperlink ref="C47:G47" r:id="rId2" display="Give us your feedback or report a conflict in the data! Write to us at  data@eiti.org" xr:uid="{35B72654-1E12-4C3B-B5E0-4E543581A292}"/>
    <hyperlink ref="G47" r:id="rId3" display="Give us your feedback or report a conflict in the data! Write to us at  data@eiti.org" xr:uid="{819E44F5-39EF-4966-99B8-F4D1C6CD6EE1}"/>
    <hyperlink ref="E47:F47" r:id="rId4" display="Give us your feedback or report a conflict in the data! Write to us at  data@eiti.org" xr:uid="{01036C29-2A34-47DF-A023-B7343C8F033F}"/>
    <hyperlink ref="F47" r:id="rId5" display="Give us your feedback or report a conflict in the data! Write to us at  data@eiti.org" xr:uid="{B81F9E1C-4813-4A77-84E3-ACD89DAE16E9}"/>
    <hyperlink ref="C46:G46" r:id="rId6" display="For the latest version of Summary data templates, see  https://eiti.org/summary-data-template" xr:uid="{9C2E2180-4461-44AD-A05F-7FFB557A97F6}"/>
    <hyperlink ref="C19:E19" r:id="rId7" display="3. This Data sheet should be submitted alongside the EITI Report. Send it to the International Secretariat: data@eiti.org " xr:uid="{2FD53678-CD97-4AD4-AF43-BF157E80D8EC}"/>
    <hyperlink ref="F46" r:id="rId8" display="Curious about your country? Check if you country implements the EITI Standard at  https://eiti.org/countries" xr:uid="{8EA84958-AA98-4BFD-BEB1-A9D863663610}"/>
    <hyperlink ref="E46:F46" r:id="rId9" display="Curious about your country? Check if you country implements the EITI Standard at  https://eiti.org/countries" xr:uid="{C3F91BDC-7793-4335-8ADC-4696DC2DE7B4}"/>
    <hyperlink ref="G46" r:id="rId10" display="Curious about your country? Check if you country implements the EITI Standard at  https://eiti.org/countries" xr:uid="{3D1C7DB1-739B-4AEC-9446-E9FD67FCE175}"/>
    <hyperlink ref="C46:G46" r:id="rId11" display="For the latest version of Summary data templates, see  https://eiti.org/summary-data-template" xr:uid="{C5DF08ED-267B-41AB-AFFD-42DF94B4D193}"/>
    <hyperlink ref="C33:D33" r:id="rId12" display="The International Secretariat can provide advice and support on request. Please contact " xr:uid="{0296C1C5-C2F5-472B-8022-3DC0B070763E}"/>
  </hyperlinks>
  <pageMargins left="0.7" right="0.7" top="0.75" bottom="0.75" header="0.3" footer="0.3"/>
  <pageSetup paperSize="9" orientation="portrait" r:id="rId13"/>
  <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I95"/>
  <sheetViews>
    <sheetView showGridLines="0" topLeftCell="A35" zoomScale="72" zoomScaleNormal="70" workbookViewId="0">
      <selection activeCell="E43" sqref="E43"/>
    </sheetView>
  </sheetViews>
  <sheetFormatPr defaultColWidth="4" defaultRowHeight="24" customHeight="1" x14ac:dyDescent="0.35"/>
  <cols>
    <col min="1" max="1" width="4" style="12"/>
    <col min="2" max="2" width="4" style="12" hidden="1" customWidth="1"/>
    <col min="3" max="3" width="75" style="12" bestFit="1" customWidth="1"/>
    <col min="4" max="4" width="2.81640625" style="12" customWidth="1"/>
    <col min="5" max="5" width="44.453125" style="12" bestFit="1" customWidth="1"/>
    <col min="6" max="6" width="2.81640625" style="12" customWidth="1"/>
    <col min="7" max="7" width="40.1796875" style="12" bestFit="1" customWidth="1"/>
    <col min="8" max="16384" width="4" style="12"/>
  </cols>
  <sheetData>
    <row r="1" spans="1:7" ht="16" x14ac:dyDescent="0.35">
      <c r="B1" s="13"/>
    </row>
    <row r="2" spans="1:7" ht="16" x14ac:dyDescent="0.35">
      <c r="B2" s="13"/>
      <c r="C2" s="332" t="s">
        <v>1868</v>
      </c>
      <c r="D2" s="332"/>
      <c r="E2" s="332"/>
      <c r="F2" s="332"/>
      <c r="G2" s="332"/>
    </row>
    <row r="3" spans="1:7" s="208" customFormat="1" ht="22.5" x14ac:dyDescent="0.35">
      <c r="B3" s="207"/>
      <c r="C3" s="333" t="s">
        <v>1642</v>
      </c>
      <c r="D3" s="333"/>
      <c r="E3" s="333"/>
      <c r="F3" s="333"/>
      <c r="G3" s="333"/>
    </row>
    <row r="4" spans="1:7" ht="12.75" customHeight="1" x14ac:dyDescent="0.35">
      <c r="B4" s="13"/>
      <c r="C4" s="334" t="s">
        <v>1869</v>
      </c>
      <c r="D4" s="334"/>
      <c r="E4" s="334"/>
      <c r="F4" s="334"/>
      <c r="G4" s="334"/>
    </row>
    <row r="5" spans="1:7" ht="12.75" customHeight="1" x14ac:dyDescent="0.35">
      <c r="B5" s="13"/>
      <c r="C5" s="335" t="s">
        <v>1639</v>
      </c>
      <c r="D5" s="335"/>
      <c r="E5" s="335"/>
      <c r="F5" s="335"/>
      <c r="G5" s="335"/>
    </row>
    <row r="6" spans="1:7" ht="12.75" customHeight="1" x14ac:dyDescent="0.35">
      <c r="B6" s="13"/>
      <c r="C6" s="335" t="s">
        <v>1870</v>
      </c>
      <c r="D6" s="335"/>
      <c r="E6" s="335"/>
      <c r="F6" s="335"/>
      <c r="G6" s="335"/>
    </row>
    <row r="7" spans="1:7" ht="12.75" customHeight="1" x14ac:dyDescent="0.4">
      <c r="B7" s="13"/>
      <c r="C7" s="339" t="s">
        <v>1871</v>
      </c>
      <c r="D7" s="339"/>
      <c r="E7" s="339"/>
      <c r="F7" s="339"/>
      <c r="G7" s="339"/>
    </row>
    <row r="8" spans="1:7" ht="16" x14ac:dyDescent="0.35">
      <c r="B8" s="13"/>
      <c r="C8" s="26"/>
      <c r="D8" s="81"/>
      <c r="E8" s="81"/>
      <c r="F8" s="26"/>
      <c r="G8" s="26"/>
    </row>
    <row r="9" spans="1:7" ht="16" x14ac:dyDescent="0.35">
      <c r="B9" s="13"/>
      <c r="C9" s="66" t="s">
        <v>1943</v>
      </c>
      <c r="D9" s="30"/>
      <c r="E9" s="34" t="s">
        <v>1942</v>
      </c>
      <c r="F9" s="30"/>
      <c r="G9" s="35" t="s">
        <v>1648</v>
      </c>
    </row>
    <row r="10" spans="1:7" ht="16" x14ac:dyDescent="0.35">
      <c r="B10" s="13"/>
      <c r="C10" s="26"/>
      <c r="D10" s="81"/>
      <c r="E10" s="81"/>
      <c r="F10" s="26"/>
      <c r="G10" s="26"/>
    </row>
    <row r="11" spans="1:7" s="208" customFormat="1" ht="22.5" x14ac:dyDescent="0.35">
      <c r="B11" s="210"/>
      <c r="C11" s="224" t="s">
        <v>1634</v>
      </c>
      <c r="D11" s="207"/>
      <c r="E11" s="209"/>
      <c r="F11" s="207"/>
      <c r="G11" s="207"/>
    </row>
    <row r="12" spans="1:7" ht="19.5" thickBot="1" x14ac:dyDescent="0.4">
      <c r="A12" s="20"/>
      <c r="B12" s="21"/>
      <c r="C12" s="225" t="s">
        <v>1327</v>
      </c>
      <c r="D12" s="226"/>
      <c r="E12" s="227" t="s">
        <v>1005</v>
      </c>
      <c r="F12" s="226"/>
      <c r="G12" s="228" t="s">
        <v>1339</v>
      </c>
    </row>
    <row r="13" spans="1:7" ht="16.5" thickBot="1" x14ac:dyDescent="0.4">
      <c r="B13" s="22"/>
      <c r="C13" s="82" t="s">
        <v>993</v>
      </c>
      <c r="D13" s="83"/>
      <c r="E13" s="84"/>
      <c r="F13" s="83"/>
      <c r="G13" s="84"/>
    </row>
    <row r="14" spans="1:7" ht="16" x14ac:dyDescent="0.35">
      <c r="A14" s="18"/>
      <c r="B14" s="15" t="s">
        <v>993</v>
      </c>
      <c r="C14" s="85" t="s">
        <v>983</v>
      </c>
      <c r="D14" s="43"/>
      <c r="E14" s="120" t="s">
        <v>672</v>
      </c>
      <c r="F14" s="43"/>
      <c r="G14" s="86"/>
    </row>
    <row r="15" spans="1:7" ht="16" x14ac:dyDescent="0.35">
      <c r="A15" s="18"/>
      <c r="B15" s="15" t="s">
        <v>993</v>
      </c>
      <c r="C15" s="85" t="s">
        <v>737</v>
      </c>
      <c r="D15" s="43"/>
      <c r="E15" s="88" t="str">
        <f>IFERROR(VLOOKUP($E$14,Table1_Country_codes_and_currencies[],3,FALSE),"")</f>
        <v>UKR</v>
      </c>
      <c r="F15" s="43"/>
      <c r="G15" s="86"/>
    </row>
    <row r="16" spans="1:7" ht="16" x14ac:dyDescent="0.35">
      <c r="B16" s="15" t="s">
        <v>993</v>
      </c>
      <c r="C16" s="85" t="s">
        <v>1325</v>
      </c>
      <c r="D16" s="43"/>
      <c r="E16" s="88" t="str">
        <f>IFERROR(VLOOKUP($E$14,Table1_Country_codes_and_currencies[],7,FALSE),"")</f>
        <v>Ukrainian Hryvnia</v>
      </c>
      <c r="F16" s="43"/>
      <c r="G16" s="86"/>
    </row>
    <row r="17" spans="1:9" ht="16.5" thickBot="1" x14ac:dyDescent="0.4">
      <c r="B17" s="15" t="s">
        <v>993</v>
      </c>
      <c r="C17" s="92" t="s">
        <v>1326</v>
      </c>
      <c r="D17" s="89"/>
      <c r="E17" s="90" t="str">
        <f>IFERROR(VLOOKUP($E$14,Table1_Country_codes_and_currencies[],5,FALSE),"")</f>
        <v>UAH</v>
      </c>
      <c r="F17" s="89"/>
      <c r="G17" s="91"/>
    </row>
    <row r="18" spans="1:9" ht="16.5" thickBot="1" x14ac:dyDescent="0.4">
      <c r="B18" s="22"/>
      <c r="C18" s="82" t="s">
        <v>994</v>
      </c>
      <c r="D18" s="83"/>
      <c r="E18" s="84"/>
      <c r="F18" s="83"/>
      <c r="G18" s="84"/>
    </row>
    <row r="19" spans="1:9" ht="16" x14ac:dyDescent="0.35">
      <c r="A19" s="18"/>
      <c r="B19" s="15" t="s">
        <v>994</v>
      </c>
      <c r="C19" s="85" t="s">
        <v>984</v>
      </c>
      <c r="D19" s="43"/>
      <c r="E19" s="121">
        <v>43831</v>
      </c>
      <c r="F19" s="43"/>
      <c r="G19" s="86"/>
    </row>
    <row r="20" spans="1:9" ht="16.5" thickBot="1" x14ac:dyDescent="0.4">
      <c r="A20" s="18"/>
      <c r="B20" s="15" t="s">
        <v>994</v>
      </c>
      <c r="C20" s="92" t="s">
        <v>985</v>
      </c>
      <c r="D20" s="89"/>
      <c r="E20" s="121">
        <v>44196</v>
      </c>
      <c r="F20" s="89"/>
      <c r="G20" s="91"/>
    </row>
    <row r="21" spans="1:9" ht="16.5" thickBot="1" x14ac:dyDescent="0.4">
      <c r="B21" s="22"/>
      <c r="C21" s="82" t="s">
        <v>1328</v>
      </c>
      <c r="D21" s="83"/>
      <c r="E21" s="93"/>
      <c r="F21" s="83"/>
      <c r="G21" s="84"/>
    </row>
    <row r="22" spans="1:9" ht="16" x14ac:dyDescent="0.35">
      <c r="B22" s="15" t="s">
        <v>1328</v>
      </c>
      <c r="C22" s="94" t="s">
        <v>995</v>
      </c>
      <c r="D22" s="43"/>
      <c r="E22" s="120" t="s">
        <v>996</v>
      </c>
      <c r="F22" s="43"/>
      <c r="G22" s="86"/>
    </row>
    <row r="23" spans="1:9" ht="16" x14ac:dyDescent="0.35">
      <c r="A23" s="18"/>
      <c r="B23" s="15" t="s">
        <v>1328</v>
      </c>
      <c r="C23" s="85" t="s">
        <v>1004</v>
      </c>
      <c r="D23" s="43"/>
      <c r="E23" s="122" t="s">
        <v>1953</v>
      </c>
      <c r="F23" s="43"/>
      <c r="G23" s="86"/>
    </row>
    <row r="24" spans="1:9" ht="16" x14ac:dyDescent="0.35">
      <c r="B24" s="15" t="s">
        <v>1328</v>
      </c>
      <c r="C24" s="85" t="s">
        <v>1002</v>
      </c>
      <c r="D24" s="43"/>
      <c r="E24" s="123">
        <v>44593</v>
      </c>
      <c r="F24" s="43"/>
      <c r="G24" s="86"/>
    </row>
    <row r="25" spans="1:9" ht="90" x14ac:dyDescent="0.35">
      <c r="A25" s="18"/>
      <c r="B25" s="15" t="s">
        <v>1328</v>
      </c>
      <c r="C25" s="85" t="s">
        <v>1332</v>
      </c>
      <c r="D25" s="43"/>
      <c r="E25" s="281" t="s">
        <v>2007</v>
      </c>
      <c r="F25" s="43"/>
      <c r="G25" s="265" t="s">
        <v>2756</v>
      </c>
    </row>
    <row r="26" spans="1:9" ht="16" x14ac:dyDescent="0.35">
      <c r="B26" s="15" t="s">
        <v>1328</v>
      </c>
      <c r="C26" s="95" t="s">
        <v>1749</v>
      </c>
      <c r="D26" s="96"/>
      <c r="E26" s="122" t="s">
        <v>996</v>
      </c>
      <c r="F26" s="96"/>
      <c r="G26" s="97"/>
    </row>
    <row r="27" spans="1:9" ht="16" x14ac:dyDescent="0.35">
      <c r="B27" s="15" t="s">
        <v>1328</v>
      </c>
      <c r="C27" s="85" t="s">
        <v>1658</v>
      </c>
      <c r="D27" s="43"/>
      <c r="E27" s="123">
        <v>44593</v>
      </c>
      <c r="F27" s="43"/>
      <c r="G27" s="98"/>
    </row>
    <row r="28" spans="1:9" ht="120" x14ac:dyDescent="0.35">
      <c r="A28" s="18"/>
      <c r="B28" s="15" t="s">
        <v>1328</v>
      </c>
      <c r="C28" s="85" t="s">
        <v>1674</v>
      </c>
      <c r="D28" s="43"/>
      <c r="E28" s="281" t="s">
        <v>2758</v>
      </c>
      <c r="F28" s="43"/>
      <c r="G28" s="265" t="s">
        <v>2757</v>
      </c>
      <c r="I28" s="283"/>
    </row>
    <row r="29" spans="1:9" ht="16" x14ac:dyDescent="0.35">
      <c r="B29" s="15" t="s">
        <v>1328</v>
      </c>
      <c r="C29" s="95" t="s">
        <v>1329</v>
      </c>
      <c r="D29" s="96"/>
      <c r="E29" s="122" t="s">
        <v>996</v>
      </c>
      <c r="F29" s="99"/>
      <c r="G29" s="100"/>
    </row>
    <row r="30" spans="1:9" ht="16" x14ac:dyDescent="0.35">
      <c r="A30" s="18"/>
      <c r="B30" s="15" t="s">
        <v>1328</v>
      </c>
      <c r="C30" s="85" t="s">
        <v>1330</v>
      </c>
      <c r="D30" s="43"/>
      <c r="E30" s="123">
        <v>44593</v>
      </c>
      <c r="F30" s="43"/>
      <c r="G30" s="86"/>
    </row>
    <row r="31" spans="1:9" ht="16.5" thickBot="1" x14ac:dyDescent="0.4">
      <c r="A31" s="18"/>
      <c r="B31" s="15" t="s">
        <v>1328</v>
      </c>
      <c r="C31" s="85" t="s">
        <v>1331</v>
      </c>
      <c r="D31" s="101"/>
      <c r="E31" s="266" t="s">
        <v>2007</v>
      </c>
      <c r="F31" s="89"/>
      <c r="G31" s="102"/>
    </row>
    <row r="32" spans="1:9" ht="16" customHeight="1" thickBot="1" x14ac:dyDescent="0.4">
      <c r="A32" s="13"/>
      <c r="C32" s="223" t="s">
        <v>1937</v>
      </c>
      <c r="D32" s="103"/>
      <c r="E32" s="45"/>
      <c r="F32" s="104"/>
      <c r="G32" s="46"/>
    </row>
    <row r="33" spans="1:7" ht="30" x14ac:dyDescent="0.35">
      <c r="A33" s="15"/>
      <c r="B33" s="17"/>
      <c r="C33" s="105" t="s">
        <v>1651</v>
      </c>
      <c r="D33" s="43"/>
      <c r="E33" s="124" t="s">
        <v>1661</v>
      </c>
      <c r="F33" s="28"/>
      <c r="G33" s="267" t="s">
        <v>2009</v>
      </c>
    </row>
    <row r="34" spans="1:7" ht="16.5" thickBot="1" x14ac:dyDescent="0.4">
      <c r="A34" s="13"/>
      <c r="B34" s="15" t="s">
        <v>1337</v>
      </c>
      <c r="C34" s="106" t="s">
        <v>1432</v>
      </c>
      <c r="D34" s="89"/>
      <c r="E34" s="281" t="s">
        <v>2007</v>
      </c>
      <c r="F34" s="83"/>
      <c r="G34" s="107"/>
    </row>
    <row r="35" spans="1:7" ht="18" customHeight="1" thickBot="1" x14ac:dyDescent="0.4">
      <c r="A35" s="18"/>
      <c r="B35" s="15" t="s">
        <v>1337</v>
      </c>
      <c r="C35" s="82" t="s">
        <v>1337</v>
      </c>
      <c r="D35" s="83"/>
      <c r="E35" s="104"/>
      <c r="F35" s="83"/>
      <c r="G35" s="104"/>
    </row>
    <row r="36" spans="1:7" ht="15.65" customHeight="1" x14ac:dyDescent="0.35">
      <c r="B36" s="15" t="s">
        <v>1337</v>
      </c>
      <c r="C36" s="87" t="s">
        <v>1003</v>
      </c>
      <c r="D36" s="43"/>
      <c r="E36" s="88"/>
      <c r="F36" s="43"/>
      <c r="G36" s="43"/>
    </row>
    <row r="37" spans="1:7" ht="16.5" customHeight="1" x14ac:dyDescent="0.35">
      <c r="A37" s="18"/>
      <c r="B37" s="15" t="s">
        <v>1337</v>
      </c>
      <c r="C37" s="108" t="s">
        <v>986</v>
      </c>
      <c r="D37" s="43"/>
      <c r="E37" s="122" t="s">
        <v>996</v>
      </c>
      <c r="F37" s="43"/>
      <c r="G37" s="98"/>
    </row>
    <row r="38" spans="1:7" ht="16.5" customHeight="1" x14ac:dyDescent="0.35">
      <c r="A38" s="18"/>
      <c r="B38" s="15" t="s">
        <v>1337</v>
      </c>
      <c r="C38" s="108" t="s">
        <v>987</v>
      </c>
      <c r="D38" s="43"/>
      <c r="E38" s="122" t="s">
        <v>996</v>
      </c>
      <c r="F38" s="43"/>
      <c r="G38" s="98"/>
    </row>
    <row r="39" spans="1:7" ht="15.65" customHeight="1" x14ac:dyDescent="0.35">
      <c r="B39" s="15" t="s">
        <v>1337</v>
      </c>
      <c r="C39" s="108" t="s">
        <v>1430</v>
      </c>
      <c r="D39" s="43"/>
      <c r="E39" s="122" t="s">
        <v>996</v>
      </c>
      <c r="F39" s="43"/>
      <c r="G39" s="98"/>
    </row>
    <row r="40" spans="1:7" ht="18" customHeight="1" x14ac:dyDescent="0.35">
      <c r="B40" s="15" t="s">
        <v>1337</v>
      </c>
      <c r="C40" s="108" t="s">
        <v>1825</v>
      </c>
      <c r="D40" s="43"/>
      <c r="E40" s="122" t="s">
        <v>999</v>
      </c>
      <c r="F40" s="43"/>
      <c r="G40" s="98"/>
    </row>
    <row r="41" spans="1:7" ht="16" x14ac:dyDescent="0.35">
      <c r="B41" s="15" t="s">
        <v>1337</v>
      </c>
      <c r="C41" s="109" t="s">
        <v>1649</v>
      </c>
      <c r="D41" s="43"/>
      <c r="E41" s="122"/>
      <c r="F41" s="43"/>
      <c r="G41" s="98"/>
    </row>
    <row r="42" spans="1:7" ht="60" x14ac:dyDescent="0.35">
      <c r="B42" s="15" t="s">
        <v>1337</v>
      </c>
      <c r="C42" s="108" t="s">
        <v>1748</v>
      </c>
      <c r="D42" s="43"/>
      <c r="E42" s="122">
        <v>4</v>
      </c>
      <c r="F42" s="43"/>
      <c r="G42" s="251" t="s">
        <v>2759</v>
      </c>
    </row>
    <row r="43" spans="1:7" ht="16" x14ac:dyDescent="0.35">
      <c r="B43" s="15" t="s">
        <v>1337</v>
      </c>
      <c r="C43" s="108" t="s">
        <v>1824</v>
      </c>
      <c r="D43" s="110"/>
      <c r="E43" s="122">
        <v>54</v>
      </c>
      <c r="F43" s="43"/>
      <c r="G43" s="111"/>
    </row>
    <row r="44" spans="1:7" ht="16" x14ac:dyDescent="0.35">
      <c r="B44" s="15" t="s">
        <v>1337</v>
      </c>
      <c r="C44" s="112" t="s">
        <v>1872</v>
      </c>
      <c r="D44" s="43"/>
      <c r="E44" s="125" t="s">
        <v>1196</v>
      </c>
      <c r="F44" s="96"/>
      <c r="G44" s="98"/>
    </row>
    <row r="45" spans="1:7" ht="16" x14ac:dyDescent="0.35">
      <c r="B45" s="15" t="s">
        <v>1337</v>
      </c>
      <c r="C45" s="113" t="s">
        <v>1333</v>
      </c>
      <c r="D45" s="43"/>
      <c r="E45" s="126">
        <v>26.957524502533701</v>
      </c>
      <c r="F45" s="43"/>
      <c r="G45" s="98" t="s">
        <v>1954</v>
      </c>
    </row>
    <row r="46" spans="1:7" ht="16.5" thickBot="1" x14ac:dyDescent="0.4">
      <c r="B46" s="15" t="s">
        <v>1337</v>
      </c>
      <c r="C46" s="222" t="s">
        <v>1747</v>
      </c>
      <c r="D46" s="89"/>
      <c r="E46" s="249" t="s">
        <v>1955</v>
      </c>
      <c r="F46" s="89"/>
      <c r="G46" s="133"/>
    </row>
    <row r="47" spans="1:7" s="20" customFormat="1" ht="16.5" thickBot="1" x14ac:dyDescent="0.4">
      <c r="A47" s="12"/>
      <c r="B47" s="15" t="s">
        <v>1337</v>
      </c>
      <c r="C47" s="220" t="s">
        <v>1935</v>
      </c>
      <c r="D47" s="89"/>
      <c r="E47" s="221"/>
      <c r="F47" s="89"/>
      <c r="G47" s="133"/>
    </row>
    <row r="48" spans="1:7" ht="15.65" customHeight="1" x14ac:dyDescent="0.35">
      <c r="B48" s="15" t="s">
        <v>1337</v>
      </c>
      <c r="C48" s="108" t="s">
        <v>1334</v>
      </c>
      <c r="D48" s="43"/>
      <c r="E48" s="122" t="s">
        <v>996</v>
      </c>
      <c r="F48" s="43"/>
      <c r="G48" s="98"/>
    </row>
    <row r="49" spans="1:7" s="18" customFormat="1" ht="16" x14ac:dyDescent="0.35">
      <c r="A49" s="12"/>
      <c r="B49" s="15"/>
      <c r="C49" s="108" t="s">
        <v>1431</v>
      </c>
      <c r="D49" s="43"/>
      <c r="E49" s="122" t="s">
        <v>996</v>
      </c>
      <c r="F49" s="43"/>
      <c r="G49" s="98"/>
    </row>
    <row r="50" spans="1:7" s="18" customFormat="1" ht="15.65" customHeight="1" x14ac:dyDescent="0.35">
      <c r="A50" s="12"/>
      <c r="B50" s="15"/>
      <c r="C50" s="108" t="s">
        <v>1335</v>
      </c>
      <c r="D50" s="43"/>
      <c r="E50" s="122" t="s">
        <v>996</v>
      </c>
      <c r="F50" s="43"/>
      <c r="G50" s="98"/>
    </row>
    <row r="51" spans="1:7" ht="16.5" thickBot="1" x14ac:dyDescent="0.4">
      <c r="B51" s="15"/>
      <c r="C51" s="131" t="s">
        <v>1336</v>
      </c>
      <c r="D51" s="89"/>
      <c r="E51" s="132" t="s">
        <v>1001</v>
      </c>
      <c r="F51" s="89"/>
      <c r="G51" s="133"/>
    </row>
    <row r="52" spans="1:7" ht="16.5" thickBot="1" x14ac:dyDescent="0.4">
      <c r="B52" s="15"/>
      <c r="C52" s="128" t="s">
        <v>1873</v>
      </c>
      <c r="D52" s="129"/>
      <c r="E52" s="130">
        <f>SUM(E53:E56)</f>
        <v>1</v>
      </c>
      <c r="F52" s="129"/>
      <c r="G52" s="129"/>
    </row>
    <row r="53" spans="1:7" ht="16" x14ac:dyDescent="0.35">
      <c r="B53" s="15"/>
      <c r="C53" s="85" t="s">
        <v>1627</v>
      </c>
      <c r="D53" s="43"/>
      <c r="E53" s="114">
        <f>COUNTIF('Part 2 - Disclosure checklist'!$D:$D,Lists!$K$4)/SUM(COUNTIF('Part 2 - Disclosure checklist'!$D:$D,"*EITI Reporting or systematically disclosed?*"),COUNTIF('Part 2 - Disclosure checklist'!$D:$D,Lists!$K$4),COUNTIF('Part 2 - Disclosure checklist'!$D:$D,Lists!$K$5),COUNTIF('Part 2 - Disclosure checklist'!$D:$D,Lists!$K$6),COUNTIF('Part 2 - Disclosure checklist'!$D:$D,Lists!$K$7))</f>
        <v>0.28712871287128711</v>
      </c>
      <c r="F53" s="43"/>
      <c r="G53" s="115" t="s">
        <v>1628</v>
      </c>
    </row>
    <row r="54" spans="1:7" s="18" customFormat="1" ht="16" x14ac:dyDescent="0.35">
      <c r="B54" s="22"/>
      <c r="C54" s="85" t="s">
        <v>1662</v>
      </c>
      <c r="D54" s="43"/>
      <c r="E54" s="114">
        <f>COUNTIF('Part 2 - Disclosure checklist'!$D:$D,Lists!$K$5)/SUM(COUNTIF('Part 2 - Disclosure checklist'!$D:$D,"*EITI Reporting or systematically disclosed?*"),COUNTIF('Part 2 - Disclosure checklist'!$D:$D,Lists!$K$4),COUNTIF('Part 2 - Disclosure checklist'!$D:$D,Lists!$K$5),COUNTIF('Part 2 - Disclosure checklist'!$D:$D,Lists!$K$6),COUNTIF('Part 2 - Disclosure checklist'!$D:$D,Lists!$K$7))</f>
        <v>0.49504950495049505</v>
      </c>
      <c r="F54" s="43"/>
      <c r="G54" s="115" t="s">
        <v>1628</v>
      </c>
    </row>
    <row r="55" spans="1:7" s="18" customFormat="1" ht="16" x14ac:dyDescent="0.35">
      <c r="A55" s="12"/>
      <c r="B55" s="15" t="s">
        <v>1338</v>
      </c>
      <c r="C55" s="85" t="s">
        <v>1000</v>
      </c>
      <c r="D55" s="43"/>
      <c r="E55" s="114">
        <f>COUNTIF('Part 2 - Disclosure checklist'!$D:$D,Lists!$K$6)/SUM(COUNTIF('Part 2 - Disclosure checklist'!$D:$D,"*EITI Reporting or systematically disclosed?*"),COUNTIF('Part 2 - Disclosure checklist'!$D:$D,Lists!$K$4),COUNTIF('Part 2 - Disclosure checklist'!$D:$D,Lists!$K$5),COUNTIF('Part 2 - Disclosure checklist'!$D:$D,Lists!$K$6),COUNTIF('Part 2 - Disclosure checklist'!$D:$D,Lists!$K$7))</f>
        <v>8.9108910891089105E-2</v>
      </c>
      <c r="F55" s="43"/>
      <c r="G55" s="115" t="s">
        <v>1628</v>
      </c>
    </row>
    <row r="56" spans="1:7" ht="15" customHeight="1" thickBot="1" x14ac:dyDescent="0.4">
      <c r="B56" s="15" t="s">
        <v>1338</v>
      </c>
      <c r="C56" s="85" t="s">
        <v>1582</v>
      </c>
      <c r="D56" s="43"/>
      <c r="E56" s="114">
        <f>COUNTIF('Part 2 - Disclosure checklist'!$D:$D,Lists!$K$7)/SUM(COUNTIF('Part 2 - Disclosure checklist'!$D:$D,"*EITI Reporting or systematically disclosed?*"),COUNTIF('Part 2 - Disclosure checklist'!$D:$D,Lists!$K$4),COUNTIF('Part 2 - Disclosure checklist'!$D:$D,Lists!$K$5),COUNTIF('Part 2 - Disclosure checklist'!$D:$D,Lists!$K$6),COUNTIF('Part 2 - Disclosure checklist'!$D:$D,Lists!$K$7))</f>
        <v>0.12871287128712872</v>
      </c>
      <c r="F56" s="43"/>
      <c r="G56" s="115" t="s">
        <v>1628</v>
      </c>
    </row>
    <row r="57" spans="1:7" ht="16.5" thickBot="1" x14ac:dyDescent="0.4">
      <c r="B57" s="15" t="s">
        <v>1338</v>
      </c>
      <c r="C57" s="116" t="s">
        <v>1650</v>
      </c>
      <c r="D57" s="117"/>
      <c r="E57" s="118"/>
      <c r="F57" s="117"/>
      <c r="G57" s="117"/>
    </row>
    <row r="58" spans="1:7" s="18" customFormat="1" ht="16" x14ac:dyDescent="0.35">
      <c r="A58" s="12"/>
      <c r="B58" s="15" t="s">
        <v>1338</v>
      </c>
      <c r="C58" s="85" t="s">
        <v>990</v>
      </c>
      <c r="D58" s="43"/>
      <c r="E58" s="120" t="s">
        <v>1956</v>
      </c>
      <c r="F58" s="43"/>
      <c r="G58" s="86"/>
    </row>
    <row r="59" spans="1:7" ht="16" x14ac:dyDescent="0.35">
      <c r="B59" s="13"/>
      <c r="C59" s="85" t="s">
        <v>991</v>
      </c>
      <c r="D59" s="43"/>
      <c r="E59" s="120" t="s">
        <v>1957</v>
      </c>
      <c r="F59" s="43"/>
      <c r="G59" s="86"/>
    </row>
    <row r="60" spans="1:7" ht="16" x14ac:dyDescent="0.35">
      <c r="B60" s="13"/>
      <c r="C60" s="85" t="s">
        <v>992</v>
      </c>
      <c r="D60" s="43"/>
      <c r="E60" s="120" t="s">
        <v>1958</v>
      </c>
      <c r="F60" s="43"/>
      <c r="G60" s="86"/>
    </row>
    <row r="61" spans="1:7" ht="16.5" thickBot="1" x14ac:dyDescent="0.4">
      <c r="B61" s="13"/>
      <c r="C61" s="119"/>
      <c r="D61" s="89"/>
      <c r="E61" s="90"/>
      <c r="F61" s="89"/>
      <c r="G61" s="101"/>
    </row>
    <row r="62" spans="1:7" s="18" customFormat="1" ht="16.5" thickBot="1" x14ac:dyDescent="0.4">
      <c r="A62" s="12"/>
      <c r="B62" s="12"/>
      <c r="C62" s="336"/>
      <c r="D62" s="336"/>
      <c r="E62" s="336"/>
      <c r="F62" s="336"/>
      <c r="G62" s="336"/>
    </row>
    <row r="63" spans="1:7" s="26" customFormat="1" ht="15.5" thickBot="1" x14ac:dyDescent="0.4">
      <c r="B63" s="28"/>
      <c r="C63" s="327" t="s">
        <v>1842</v>
      </c>
      <c r="D63" s="328"/>
      <c r="E63" s="328"/>
      <c r="F63" s="328"/>
      <c r="G63" s="329"/>
    </row>
    <row r="64" spans="1:7" s="26" customFormat="1" ht="15.5" thickBot="1" x14ac:dyDescent="0.4">
      <c r="C64" s="327" t="s">
        <v>1861</v>
      </c>
      <c r="D64" s="328"/>
      <c r="E64" s="328"/>
      <c r="F64" s="328"/>
      <c r="G64" s="329"/>
    </row>
    <row r="65" spans="2:7" s="26" customFormat="1" ht="15.5" thickBot="1" x14ac:dyDescent="0.4">
      <c r="C65" s="337"/>
      <c r="D65" s="337"/>
      <c r="E65" s="337"/>
      <c r="F65" s="337"/>
      <c r="G65" s="337"/>
    </row>
    <row r="66" spans="2:7" s="26" customFormat="1" ht="18.75" customHeight="1" x14ac:dyDescent="0.35">
      <c r="C66" s="338" t="s">
        <v>1841</v>
      </c>
      <c r="D66" s="338"/>
      <c r="E66" s="338"/>
      <c r="F66" s="338"/>
      <c r="G66" s="338"/>
    </row>
    <row r="67" spans="2:7" s="26" customFormat="1" ht="15" x14ac:dyDescent="0.35">
      <c r="C67" s="322" t="s">
        <v>1862</v>
      </c>
      <c r="D67" s="322"/>
      <c r="E67" s="322"/>
      <c r="F67" s="322"/>
      <c r="G67" s="322"/>
    </row>
    <row r="68" spans="2:7" s="26" customFormat="1" ht="15" x14ac:dyDescent="0.35">
      <c r="B68" s="43" t="s">
        <v>993</v>
      </c>
      <c r="C68" s="331" t="s">
        <v>1863</v>
      </c>
      <c r="D68" s="331"/>
      <c r="E68" s="331"/>
      <c r="F68" s="331"/>
      <c r="G68" s="331"/>
    </row>
    <row r="69" spans="2:7" ht="16" x14ac:dyDescent="0.35">
      <c r="B69" s="13"/>
      <c r="C69" s="16"/>
      <c r="D69" s="15"/>
      <c r="E69" s="16"/>
      <c r="F69" s="15"/>
      <c r="G69" s="15"/>
    </row>
    <row r="70" spans="2:7" ht="15" customHeight="1" x14ac:dyDescent="0.35">
      <c r="B70" s="13"/>
      <c r="C70" s="14"/>
      <c r="D70" s="14"/>
      <c r="E70" s="14"/>
      <c r="F70" s="14"/>
      <c r="G70" s="13"/>
    </row>
    <row r="71" spans="2:7" ht="15" customHeight="1" x14ac:dyDescent="0.35">
      <c r="C71" s="13"/>
      <c r="D71" s="13"/>
      <c r="E71" s="13"/>
      <c r="F71" s="13"/>
      <c r="G71" s="13"/>
    </row>
    <row r="72" spans="2:7" ht="16" x14ac:dyDescent="0.35">
      <c r="C72" s="341"/>
      <c r="D72" s="341"/>
      <c r="E72" s="341"/>
      <c r="F72" s="341"/>
      <c r="G72" s="341"/>
    </row>
    <row r="73" spans="2:7" ht="16" x14ac:dyDescent="0.35">
      <c r="C73" s="341"/>
      <c r="D73" s="341"/>
      <c r="E73" s="341"/>
      <c r="F73" s="341"/>
      <c r="G73" s="341"/>
    </row>
    <row r="74" spans="2:7" ht="18.75" customHeight="1" x14ac:dyDescent="0.35">
      <c r="C74" s="341"/>
      <c r="D74" s="341"/>
      <c r="E74" s="341"/>
      <c r="F74" s="341"/>
      <c r="G74" s="341"/>
    </row>
    <row r="75" spans="2:7" ht="16" x14ac:dyDescent="0.35">
      <c r="C75" s="341"/>
      <c r="D75" s="341"/>
      <c r="E75" s="341"/>
      <c r="F75" s="341"/>
      <c r="G75" s="341"/>
    </row>
    <row r="76" spans="2:7" ht="16" x14ac:dyDescent="0.35">
      <c r="C76" s="14"/>
      <c r="D76" s="14"/>
      <c r="E76" s="14"/>
      <c r="F76" s="14"/>
      <c r="G76" s="13"/>
    </row>
    <row r="77" spans="2:7" ht="16" x14ac:dyDescent="0.35">
      <c r="C77" s="340"/>
      <c r="D77" s="340"/>
      <c r="E77" s="340"/>
      <c r="F77" s="13"/>
      <c r="G77" s="13"/>
    </row>
    <row r="78" spans="2:7" ht="16" x14ac:dyDescent="0.35">
      <c r="C78" s="340"/>
      <c r="D78" s="340"/>
      <c r="E78" s="340"/>
      <c r="F78" s="13"/>
      <c r="G78" s="13"/>
    </row>
    <row r="79" spans="2:7" ht="16" x14ac:dyDescent="0.35">
      <c r="C79" s="13"/>
      <c r="D79" s="13"/>
      <c r="E79" s="13"/>
      <c r="F79" s="13"/>
      <c r="G79" s="13"/>
    </row>
    <row r="80" spans="2:7" ht="16" x14ac:dyDescent="0.35"/>
    <row r="81" ht="16" x14ac:dyDescent="0.35"/>
    <row r="82" ht="16" x14ac:dyDescent="0.35"/>
    <row r="83" ht="16" x14ac:dyDescent="0.35"/>
    <row r="84" ht="16" x14ac:dyDescent="0.35"/>
    <row r="85" ht="16" x14ac:dyDescent="0.35"/>
    <row r="86" ht="16" x14ac:dyDescent="0.35"/>
    <row r="87" ht="16" x14ac:dyDescent="0.35"/>
    <row r="88" ht="16" x14ac:dyDescent="0.35"/>
    <row r="89" ht="16" x14ac:dyDescent="0.35"/>
    <row r="90" ht="16" x14ac:dyDescent="0.35"/>
    <row r="91" ht="16" x14ac:dyDescent="0.35"/>
    <row r="92" ht="16" x14ac:dyDescent="0.35"/>
    <row r="93" ht="16" x14ac:dyDescent="0.35"/>
    <row r="94" ht="16" x14ac:dyDescent="0.35"/>
    <row r="95" ht="16" x14ac:dyDescent="0.35"/>
  </sheetData>
  <sheetProtection selectLockedCells="1"/>
  <dataConsolidate/>
  <mergeCells count="19">
    <mergeCell ref="C78:E78"/>
    <mergeCell ref="C72:G72"/>
    <mergeCell ref="C73:G73"/>
    <mergeCell ref="C74:G74"/>
    <mergeCell ref="C75:G75"/>
    <mergeCell ref="C77:E77"/>
    <mergeCell ref="C68:G68"/>
    <mergeCell ref="C2:G2"/>
    <mergeCell ref="C3:G3"/>
    <mergeCell ref="C4:G4"/>
    <mergeCell ref="C5:G5"/>
    <mergeCell ref="C6:G6"/>
    <mergeCell ref="C64:G64"/>
    <mergeCell ref="C67:G67"/>
    <mergeCell ref="C63:G63"/>
    <mergeCell ref="C62:G62"/>
    <mergeCell ref="C65:G65"/>
    <mergeCell ref="C66:G66"/>
    <mergeCell ref="C7:G7"/>
  </mergeCells>
  <dataValidations xWindow="1195" yWindow="633" count="16">
    <dataValidation type="date" allowBlank="1" showInputMessage="1" showErrorMessage="1" errorTitle="Incorrect format" error="Please revise information according to specified format" promptTitle="Input date in specific format" prompt="YYYY-MM-DD" sqref="E19:E20 E24 E27 E30" xr:uid="{F8800322-AA7E-4331-9E06-6D5947305C1D}">
      <formula1>36161</formula1>
      <formula2>47848</formula2>
    </dataValidation>
    <dataValidation allowBlank="1" showInputMessage="1" showErrorMessage="1" promptTitle="EITI Report URL" prompt="Please insert direct URL to EITI Report (or report folder)." sqref="E25 E28" xr:uid="{C65CA56D-377E-4702-A9BF-B225A66D02F6}"/>
    <dataValidation allowBlank="1" showInputMessage="1" showErrorMessage="1" promptTitle="Entity name" prompt="Insert name of the organisation, company, or government agency here" sqref="E23" xr:uid="{00000000-0002-0000-0100-000004000000}"/>
    <dataValidation type="decimal" allowBlank="1" showInputMessage="1" showErrorMessage="1" errorTitle="Non-number value detected" error="Only input numbers in this cell. If additional information is appropriate, please include in appropriate columns on the right." promptTitle="Exchange/conversion rate" prompt="Please input the relevant exchange rate from 1 USD to the currency reported above._x000a__x000a_If additional information is relevant, include this in comment section." sqref="E45" xr:uid="{00000000-0002-0000-0100-000005000000}">
      <formula1>0</formula1>
      <formula2>9999999999999990000</formula2>
    </dataValidation>
    <dataValidation allowBlank="1" showInputMessage="1" showErrorMessage="1" promptTitle="URL" prompt="Please insert direct URL to the reference document" sqref="E34 E46" xr:uid="{4D2ABA4E-F97B-4744-98AC-EC39576AE8B7}"/>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9 E48:E51 E22 E26 E37:E40" xr:uid="{5DD73E25-8898-41B4-B745-2A92CCEC7068}">
      <formula1>Simple_options_list</formula1>
    </dataValidation>
    <dataValidation type="date" allowBlank="1" showInputMessage="1" showErrorMessage="1" errorTitle="Incorrect format" error="Please revise information according to specified format" promptTitle="EITI Report URL" prompt="Please insert direct URL to EITI Report (or report folder) on National EITI website." sqref="E25 E28" xr:uid="{93883956-635E-425A-8EDF-4B4BB66068B0}">
      <formula1>36161</formula1>
      <formula2>47848</formula2>
    </dataValidation>
    <dataValidation allowBlank="1" showInputMessage="1" showErrorMessage="1" promptTitle="Additional relevant files" prompt="If several files relevant to the report exist, please indicate as such here. If several, please copy this into several rows." sqref="E31" xr:uid="{48F7CDB2-1CCA-4F17-A500-C0810AED8199}"/>
    <dataValidation type="whole" operator="greaterThanOrEqual" allowBlank="1" showInputMessage="1" showErrorMessage="1" errorTitle="Number" error="Please input a number in this cell" sqref="E42:E43" xr:uid="{BE4C30A4-913A-424A-83E0-F3633D1BE779}">
      <formula1>1</formula1>
    </dataValidation>
    <dataValidation type="list" allowBlank="1" showInputMessage="1" showErrorMessage="1" promptTitle="Reporting type" prompt="Please indicate which type of reporting, between:_x000a__x000a_Systematic disclosure_x000a_EITI Report_x000a_Not available_x000a_Not applicable" sqref="E33" xr:uid="{E192EF1E-9B5F-4EB1-BF02-36F681E971D7}">
      <formula1>Reporting_options_list</formula1>
    </dataValidation>
    <dataValidation allowBlank="1" showInputMessage="1" showErrorMessage="1" promptTitle="URL" prompt="Please input URL" sqref="E31" xr:uid="{97B8CAB1-C726-4263-96E6-64E40EFEF989}"/>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5 E28" xr:uid="{869B1086-07A8-49CE-958C-F3E4AEAB592F}">
      <formula1>#REF!</formula1>
    </dataValidation>
    <dataValidation type="whole" showInputMessage="1" showErrorMessage="1" sqref="F1 D14:D61 G18 E21:G21 E15:E18 E32:G32 E35:G36 E47 C33:C68 F8:F61 G1:G2 D61:G61 C1:C31 D8:G13 D1:E2 F69:F1048576 E52:G57" xr:uid="{D09E7034-0A68-488C-8B6C-257C98242EEB}">
      <formula1>999999</formula1>
      <formula2>99999999</formula2>
    </dataValidation>
    <dataValidation allowBlank="1" showInputMessage="1" showErrorMessage="1" errorTitle="Invalid entry" error="_x000a_Please choose among the following:_x000a__x000a_Yes_x000a_No_x000a_Partially_x000a_Not applicable" promptTitle="Other Sector" prompt="Please specify the name of the other sector(s) covered by the Report" sqref="E41" xr:uid="{F764E781-2310-491A-86D6-C1AC29AAD5FA}"/>
    <dataValidation showInputMessage="1" showErrorMessage="1" sqref="C32" xr:uid="{3B195440-C157-4A9A-897D-85E53B314DB4}"/>
    <dataValidation type="list" allowBlank="1" showInputMessage="1" showErrorMessage="1" promptTitle="Choose from drop-down menu" prompt="Please select the relevant country from the drop-down menu" sqref="E14" xr:uid="{1CB46A44-D96A-4A66-B2C8-C22A48734DCD}">
      <formula1>Countries_list</formula1>
    </dataValidation>
  </dataValidations>
  <hyperlinks>
    <hyperlink ref="C44" r:id="rId1" display="Reporting currency (ISO-4217)" xr:uid="{3F918DE8-E6E1-4830-805E-96AFBEFB916F}"/>
    <hyperlink ref="C47" r:id="rId2" location="r4-7" xr:uid="{51DB007D-E0B5-4FA0-A7A5-53C533F157EC}"/>
    <hyperlink ref="C7" r:id="rId3" xr:uid="{629C1DD5-0578-447B-BEDB-44D5374C75B4}"/>
    <hyperlink ref="C32" r:id="rId4" location="r7-2" display="Public debate (Requirement 7.1)" xr:uid="{00000000-0004-0000-0200-000026000000}"/>
    <hyperlink ref="E34" r:id="rId5" xr:uid="{C609C896-8CE1-4438-91D0-93E5995EC415}"/>
    <hyperlink ref="E46" r:id="rId6" xr:uid="{21D0DF79-7267-4341-9F35-3C2D36B236E9}"/>
    <hyperlink ref="E31" r:id="rId7" xr:uid="{A94F849D-FD12-46A6-B6C9-DCEFAFBD35C7}"/>
    <hyperlink ref="E25" r:id="rId8" xr:uid="{77F123FA-AC99-41A5-96A9-084B6CFC8C9E}"/>
    <hyperlink ref="E28" r:id="rId9" xr:uid="{78A70B5D-6216-4E7E-A992-C5A02504FA99}"/>
  </hyperlinks>
  <pageMargins left="0.25" right="0.25" top="0.75" bottom="0.75" header="0.3" footer="0.3"/>
  <pageSetup paperSize="8" fitToHeight="0" orientation="landscape" horizontalDpi="2400" verticalDpi="2400" r:id="rId10"/>
  <extLst>
    <ext xmlns:x14="http://schemas.microsoft.com/office/spreadsheetml/2009/9/main" uri="{CCE6A557-97BC-4b89-ADB6-D9C93CAAB3DF}">
      <x14:dataValidations xmlns:xm="http://schemas.microsoft.com/office/excel/2006/main" xWindow="1195" yWindow="633" count="1">
        <x14:dataValidation type="list" allowBlank="1" showInputMessage="1" showErrorMessage="1" errorTitle="Non ISO currency code detected" error="Please revise according to description" promptTitle="Input 3-letter ISO currency code" prompt="Input 3-letter ISO 4217 currency code:_x000a_If unsure, visit https://en.wikipedia.org/wiki/ISO_4217" xr:uid="{00000000-0002-0000-0100-000009000000}">
          <x14:formula1>
            <xm:f>Lists!$E$2:$E$246</xm:f>
          </x14:formula1>
          <xm:sqref>E44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R251"/>
  <sheetViews>
    <sheetView showGridLines="0" topLeftCell="A26" zoomScale="56" zoomScaleNormal="56" workbookViewId="0">
      <selection activeCell="I122" sqref="I122"/>
    </sheetView>
  </sheetViews>
  <sheetFormatPr defaultColWidth="4" defaultRowHeight="16" x14ac:dyDescent="0.35"/>
  <cols>
    <col min="1" max="1" width="4" style="12"/>
    <col min="2" max="2" width="56.54296875" style="12" customWidth="1"/>
    <col min="3" max="3" width="4" style="12"/>
    <col min="4" max="4" width="50.54296875" style="300" customWidth="1"/>
    <col min="5" max="5" width="5.453125" style="12" customWidth="1"/>
    <col min="6" max="6" width="58.90625" style="12" customWidth="1"/>
    <col min="7" max="7" width="4" style="12"/>
    <col min="8" max="8" width="66.08984375" style="12" customWidth="1"/>
    <col min="9" max="9" width="4" style="12"/>
    <col min="10" max="10" width="104.54296875" style="12" customWidth="1"/>
    <col min="11" max="15" width="4" style="12"/>
    <col min="16" max="16" width="42" style="12" bestFit="1" customWidth="1"/>
    <col min="17" max="16384" width="4" style="12"/>
  </cols>
  <sheetData>
    <row r="1" spans="1:16" x14ac:dyDescent="0.35">
      <c r="A1" s="13"/>
      <c r="I1" s="13"/>
    </row>
    <row r="2" spans="1:16" s="26" customFormat="1" ht="15" x14ac:dyDescent="0.35">
      <c r="A2" s="28"/>
      <c r="B2" s="62" t="s">
        <v>1874</v>
      </c>
      <c r="C2" s="62"/>
      <c r="D2" s="301"/>
      <c r="E2" s="62"/>
      <c r="F2" s="62"/>
      <c r="G2" s="62"/>
      <c r="H2" s="62"/>
      <c r="I2" s="28"/>
    </row>
    <row r="3" spans="1:16" s="208" customFormat="1" ht="22.5" x14ac:dyDescent="0.35">
      <c r="A3" s="207"/>
      <c r="B3" s="333" t="s">
        <v>1642</v>
      </c>
      <c r="C3" s="333"/>
      <c r="D3" s="333"/>
      <c r="E3" s="333"/>
      <c r="F3" s="333"/>
      <c r="G3" s="333"/>
      <c r="H3" s="333"/>
      <c r="I3" s="207"/>
    </row>
    <row r="4" spans="1:16" s="26" customFormat="1" ht="15" x14ac:dyDescent="0.35">
      <c r="A4" s="28"/>
      <c r="B4" s="342" t="s">
        <v>1637</v>
      </c>
      <c r="C4" s="342"/>
      <c r="D4" s="342"/>
      <c r="E4" s="342"/>
      <c r="F4" s="342"/>
      <c r="G4" s="342"/>
      <c r="H4" s="342"/>
      <c r="I4" s="28"/>
    </row>
    <row r="5" spans="1:16" s="26" customFormat="1" ht="15" x14ac:dyDescent="0.35">
      <c r="A5" s="28"/>
      <c r="B5" s="335" t="s">
        <v>1875</v>
      </c>
      <c r="C5" s="335"/>
      <c r="D5" s="335"/>
      <c r="E5" s="335"/>
      <c r="F5" s="335"/>
      <c r="G5" s="335"/>
      <c r="H5" s="335"/>
      <c r="I5" s="28"/>
    </row>
    <row r="6" spans="1:16" s="26" customFormat="1" ht="15" x14ac:dyDescent="0.4">
      <c r="A6" s="28"/>
      <c r="B6" s="335" t="s">
        <v>1638</v>
      </c>
      <c r="C6" s="335"/>
      <c r="D6" s="335"/>
      <c r="E6" s="335"/>
      <c r="F6" s="335"/>
      <c r="G6" s="335"/>
      <c r="H6" s="335"/>
      <c r="I6" s="28"/>
      <c r="P6" s="23"/>
    </row>
    <row r="7" spans="1:16" s="26" customFormat="1" ht="15" x14ac:dyDescent="0.35">
      <c r="A7" s="28"/>
      <c r="B7" s="335" t="s">
        <v>1876</v>
      </c>
      <c r="C7" s="335"/>
      <c r="D7" s="335"/>
      <c r="E7" s="335"/>
      <c r="F7" s="335"/>
      <c r="G7" s="335"/>
      <c r="H7" s="335"/>
      <c r="I7" s="28"/>
    </row>
    <row r="8" spans="1:16" s="26" customFormat="1" ht="15" x14ac:dyDescent="0.35">
      <c r="A8" s="28"/>
      <c r="B8" s="335" t="s">
        <v>1877</v>
      </c>
      <c r="C8" s="335"/>
      <c r="D8" s="335"/>
      <c r="E8" s="335"/>
      <c r="F8" s="335"/>
      <c r="G8" s="335"/>
      <c r="H8" s="335"/>
      <c r="I8" s="28"/>
    </row>
    <row r="9" spans="1:16" s="26" customFormat="1" ht="15" x14ac:dyDescent="0.4">
      <c r="A9" s="28"/>
      <c r="B9" s="347" t="s">
        <v>1878</v>
      </c>
      <c r="C9" s="347"/>
      <c r="D9" s="347"/>
      <c r="E9" s="347"/>
      <c r="F9" s="347"/>
      <c r="G9" s="347"/>
      <c r="H9" s="347"/>
      <c r="I9" s="28"/>
    </row>
    <row r="10" spans="1:16" s="26" customFormat="1" ht="15" x14ac:dyDescent="0.4">
      <c r="A10" s="28"/>
      <c r="D10" s="302"/>
      <c r="E10" s="134"/>
      <c r="F10" s="134"/>
      <c r="G10" s="134"/>
      <c r="H10" s="134"/>
      <c r="I10" s="28"/>
    </row>
    <row r="11" spans="1:16" s="26" customFormat="1" x14ac:dyDescent="0.35">
      <c r="A11" s="28"/>
      <c r="B11" s="66" t="s">
        <v>1943</v>
      </c>
      <c r="C11" s="30"/>
      <c r="D11" s="303" t="s">
        <v>1942</v>
      </c>
      <c r="E11" s="30"/>
      <c r="F11" s="35" t="s">
        <v>1648</v>
      </c>
      <c r="G11" s="13"/>
      <c r="H11" s="28"/>
      <c r="I11" s="28"/>
      <c r="P11" s="214"/>
    </row>
    <row r="12" spans="1:16" s="26" customFormat="1" ht="15" x14ac:dyDescent="0.35">
      <c r="A12" s="28"/>
      <c r="D12" s="302"/>
      <c r="I12" s="28"/>
    </row>
    <row r="13" spans="1:16" s="208" customFormat="1" ht="22.5" x14ac:dyDescent="0.35">
      <c r="A13" s="207"/>
      <c r="B13" s="24" t="s">
        <v>1635</v>
      </c>
      <c r="C13" s="207"/>
      <c r="D13" s="304"/>
      <c r="E13" s="207"/>
      <c r="F13" s="209"/>
      <c r="G13" s="207"/>
      <c r="H13" s="207"/>
      <c r="I13" s="207"/>
    </row>
    <row r="14" spans="1:16" s="26" customFormat="1" ht="15" x14ac:dyDescent="0.35">
      <c r="A14" s="28"/>
      <c r="B14" s="45" t="s">
        <v>1879</v>
      </c>
      <c r="C14" s="28"/>
      <c r="D14" s="305"/>
      <c r="E14" s="28"/>
      <c r="F14" s="45"/>
      <c r="G14" s="28"/>
      <c r="H14" s="28"/>
      <c r="I14" s="28"/>
    </row>
    <row r="15" spans="1:16" s="26" customFormat="1" ht="15" x14ac:dyDescent="0.35">
      <c r="A15" s="28"/>
      <c r="B15" s="48"/>
      <c r="C15" s="28"/>
      <c r="D15" s="306"/>
      <c r="E15" s="28"/>
      <c r="F15" s="135"/>
      <c r="G15" s="28"/>
      <c r="H15" s="28"/>
      <c r="I15" s="28"/>
    </row>
    <row r="16" spans="1:16" s="232" customFormat="1" ht="19" x14ac:dyDescent="0.35">
      <c r="A16" s="229"/>
      <c r="B16" s="230" t="s">
        <v>3</v>
      </c>
      <c r="C16" s="229"/>
      <c r="D16" s="307" t="s">
        <v>4</v>
      </c>
      <c r="E16" s="229"/>
      <c r="F16" s="230" t="s">
        <v>1608</v>
      </c>
      <c r="G16" s="229"/>
      <c r="H16" s="231" t="s">
        <v>2</v>
      </c>
      <c r="I16" s="229"/>
    </row>
    <row r="17" spans="1:16" s="26" customFormat="1" ht="15" x14ac:dyDescent="0.35">
      <c r="A17" s="28"/>
      <c r="B17" s="136" t="s">
        <v>1880</v>
      </c>
      <c r="C17" s="28"/>
      <c r="D17" s="308"/>
      <c r="E17" s="28"/>
      <c r="F17" s="137"/>
      <c r="G17" s="28"/>
      <c r="H17" s="138"/>
      <c r="I17" s="28"/>
    </row>
    <row r="18" spans="1:16" s="26" customFormat="1" ht="15" x14ac:dyDescent="0.35">
      <c r="A18" s="28"/>
      <c r="B18" s="139" t="s">
        <v>1516</v>
      </c>
      <c r="C18" s="28"/>
      <c r="D18" s="309"/>
      <c r="E18" s="28"/>
      <c r="F18" s="140"/>
      <c r="G18" s="28"/>
      <c r="H18" s="141"/>
      <c r="I18" s="28"/>
    </row>
    <row r="19" spans="1:16" s="26" customFormat="1" ht="30" x14ac:dyDescent="0.35">
      <c r="A19" s="28"/>
      <c r="B19" s="142" t="s">
        <v>1517</v>
      </c>
      <c r="C19" s="28"/>
      <c r="D19" s="298" t="s">
        <v>1581</v>
      </c>
      <c r="E19" s="28"/>
      <c r="F19" s="262" t="s">
        <v>2003</v>
      </c>
      <c r="G19" s="28"/>
      <c r="H19" s="252" t="s">
        <v>1959</v>
      </c>
      <c r="I19" s="28"/>
    </row>
    <row r="20" spans="1:16" s="26" customFormat="1" ht="15" x14ac:dyDescent="0.35">
      <c r="A20" s="28"/>
      <c r="B20" s="142" t="s">
        <v>1583</v>
      </c>
      <c r="C20" s="28"/>
      <c r="D20" s="298" t="s">
        <v>1661</v>
      </c>
      <c r="E20" s="28"/>
      <c r="F20" s="170" t="str">
        <f>IF(D20=Lists!$K$4,"&lt; Input URL to data source &gt;",IF(D20=Lists!$K$5,"EITI Report, Section 6.2",IF(D20=Lists!$K$6,"&lt; Reference evidence of non-applicability &gt;","")))</f>
        <v>EITI Report, Section 6.2</v>
      </c>
      <c r="G20" s="28"/>
      <c r="H20" s="253"/>
      <c r="I20" s="28"/>
    </row>
    <row r="21" spans="1:16" s="26" customFormat="1" ht="90" x14ac:dyDescent="0.35">
      <c r="A21" s="28"/>
      <c r="B21" s="142" t="s">
        <v>1944</v>
      </c>
      <c r="C21" s="28"/>
      <c r="D21" s="298" t="s">
        <v>1661</v>
      </c>
      <c r="E21" s="28"/>
      <c r="F21" s="170" t="str">
        <f>IF(D21=Lists!$K$4,"&lt; Input URL to data source &gt;",IF(D21=Lists!$K$5,"EITI Report, Section 6.6",IF(D21=Lists!$K$6,"&lt; Reference evidence of non-applicability &gt;","")))</f>
        <v>EITI Report, Section 6.6</v>
      </c>
      <c r="G21" s="28"/>
      <c r="H21" s="252" t="s">
        <v>2760</v>
      </c>
      <c r="I21" s="28"/>
      <c r="K21" s="235"/>
      <c r="M21" s="235"/>
      <c r="O21" s="214"/>
      <c r="P21" s="235"/>
    </row>
    <row r="22" spans="1:16" s="26" customFormat="1" ht="30" x14ac:dyDescent="0.35">
      <c r="A22" s="28"/>
      <c r="B22" s="143" t="s">
        <v>1518</v>
      </c>
      <c r="C22" s="28"/>
      <c r="D22" s="296" t="s">
        <v>1581</v>
      </c>
      <c r="E22" s="28"/>
      <c r="F22" s="262" t="s">
        <v>2761</v>
      </c>
      <c r="G22" s="28"/>
      <c r="H22" s="254" t="s">
        <v>1960</v>
      </c>
      <c r="I22" s="28"/>
    </row>
    <row r="23" spans="1:16" s="26" customFormat="1" ht="15" x14ac:dyDescent="0.35">
      <c r="A23" s="28"/>
      <c r="B23" s="48"/>
      <c r="C23" s="28"/>
      <c r="D23" s="306"/>
      <c r="E23" s="28"/>
      <c r="F23" s="135"/>
      <c r="G23" s="28"/>
      <c r="H23" s="28"/>
      <c r="I23" s="28"/>
    </row>
    <row r="24" spans="1:16" s="26" customFormat="1" ht="15" x14ac:dyDescent="0.35">
      <c r="A24" s="28"/>
      <c r="B24" s="136" t="s">
        <v>1881</v>
      </c>
      <c r="C24" s="28"/>
      <c r="D24" s="308"/>
      <c r="E24" s="28"/>
      <c r="F24" s="137"/>
      <c r="G24" s="28"/>
      <c r="H24" s="138"/>
      <c r="I24" s="28"/>
    </row>
    <row r="25" spans="1:16" s="26" customFormat="1" ht="15" x14ac:dyDescent="0.35">
      <c r="A25" s="28"/>
      <c r="B25" s="139" t="s">
        <v>1516</v>
      </c>
      <c r="C25" s="28"/>
      <c r="D25" s="309"/>
      <c r="E25" s="28"/>
      <c r="F25" s="140"/>
      <c r="G25" s="28"/>
      <c r="H25" s="141"/>
      <c r="I25" s="28"/>
    </row>
    <row r="26" spans="1:16" s="26" customFormat="1" ht="75" x14ac:dyDescent="0.35">
      <c r="A26" s="28"/>
      <c r="B26" s="142" t="s">
        <v>1585</v>
      </c>
      <c r="C26" s="28"/>
      <c r="D26" s="298" t="s">
        <v>1581</v>
      </c>
      <c r="E26" s="28"/>
      <c r="F26" s="170" t="s">
        <v>1973</v>
      </c>
      <c r="G26" s="257"/>
      <c r="H26" s="252" t="s">
        <v>1974</v>
      </c>
      <c r="I26" s="28"/>
    </row>
    <row r="27" spans="1:16" s="26" customFormat="1" ht="75" x14ac:dyDescent="0.35">
      <c r="A27" s="145"/>
      <c r="B27" s="146" t="s">
        <v>1664</v>
      </c>
      <c r="C27" s="147"/>
      <c r="D27" s="298" t="s">
        <v>1581</v>
      </c>
      <c r="E27" s="28"/>
      <c r="F27" s="170" t="s">
        <v>1973</v>
      </c>
      <c r="G27" s="257"/>
      <c r="H27" s="252" t="s">
        <v>1974</v>
      </c>
      <c r="I27" s="28"/>
    </row>
    <row r="28" spans="1:16" s="26" customFormat="1" ht="75" x14ac:dyDescent="0.35">
      <c r="A28" s="28"/>
      <c r="B28" s="142" t="s">
        <v>1584</v>
      </c>
      <c r="C28" s="28"/>
      <c r="D28" s="298" t="s">
        <v>1581</v>
      </c>
      <c r="E28" s="28"/>
      <c r="F28" s="170" t="s">
        <v>1973</v>
      </c>
      <c r="G28" s="257"/>
      <c r="H28" s="252" t="s">
        <v>1974</v>
      </c>
      <c r="I28" s="28"/>
    </row>
    <row r="29" spans="1:16" s="26" customFormat="1" ht="75" x14ac:dyDescent="0.35">
      <c r="A29" s="28"/>
      <c r="B29" s="148" t="s">
        <v>1664</v>
      </c>
      <c r="C29" s="147"/>
      <c r="D29" s="298" t="s">
        <v>1581</v>
      </c>
      <c r="E29" s="28"/>
      <c r="F29" s="170" t="s">
        <v>1973</v>
      </c>
      <c r="G29" s="257"/>
      <c r="H29" s="252" t="s">
        <v>1974</v>
      </c>
      <c r="I29" s="28"/>
    </row>
    <row r="30" spans="1:16" s="26" customFormat="1" ht="75" x14ac:dyDescent="0.35">
      <c r="A30" s="28"/>
      <c r="B30" s="142" t="s">
        <v>1586</v>
      </c>
      <c r="C30" s="28"/>
      <c r="D30" s="298" t="s">
        <v>1581</v>
      </c>
      <c r="E30" s="28"/>
      <c r="F30" s="170" t="s">
        <v>1973</v>
      </c>
      <c r="G30" s="257"/>
      <c r="H30" s="252" t="s">
        <v>1974</v>
      </c>
      <c r="I30" s="28"/>
    </row>
    <row r="31" spans="1:16" s="26" customFormat="1" ht="45" x14ac:dyDescent="0.35">
      <c r="A31" s="28"/>
      <c r="B31" s="149" t="s">
        <v>1663</v>
      </c>
      <c r="C31" s="147"/>
      <c r="D31" s="296">
        <v>136</v>
      </c>
      <c r="E31" s="28"/>
      <c r="F31" s="170" t="str">
        <f>IF(D26=Lists!$K$4,"http://geoinf.kiev.ua/specdozvoli/",IF(D26=Lists!$K$5,"&lt; Reference section in EITI Report or URL &gt;",IF(D26=Lists!$K$6,"&lt; Reference evidence of non-applicability &gt;","")))</f>
        <v>http://geoinf.kiev.ua/specdozvoli/</v>
      </c>
      <c r="G31" s="28"/>
      <c r="H31" s="252" t="s">
        <v>1975</v>
      </c>
      <c r="I31" s="28"/>
    </row>
    <row r="32" spans="1:16" s="26" customFormat="1" ht="15" x14ac:dyDescent="0.35">
      <c r="A32" s="28"/>
      <c r="B32" s="150"/>
      <c r="C32" s="28"/>
      <c r="D32" s="306"/>
      <c r="E32" s="28"/>
      <c r="F32" s="135"/>
      <c r="G32" s="28"/>
      <c r="H32" s="151"/>
      <c r="I32" s="28"/>
    </row>
    <row r="33" spans="1:18" s="26" customFormat="1" ht="15" x14ac:dyDescent="0.35">
      <c r="A33" s="28"/>
      <c r="B33" s="136" t="s">
        <v>1882</v>
      </c>
      <c r="C33" s="28"/>
      <c r="D33" s="310"/>
      <c r="E33" s="28"/>
      <c r="F33" s="152"/>
      <c r="G33" s="28"/>
      <c r="H33" s="138"/>
      <c r="I33" s="28"/>
    </row>
    <row r="34" spans="1:18" s="26" customFormat="1" ht="90" x14ac:dyDescent="0.35">
      <c r="A34" s="28"/>
      <c r="B34" s="139" t="s">
        <v>1341</v>
      </c>
      <c r="C34" s="28"/>
      <c r="D34" s="298" t="s">
        <v>1581</v>
      </c>
      <c r="E34" s="28"/>
      <c r="F34" s="170" t="str">
        <f>IF(D34=Lists!$K$4,"http://geoinf.kiev.ua/specdozvoli/",IF(D34=Lists!$K$5,"&lt; Reference section in EITI Report or URL &gt;",IF(D34=Lists!$K$6,"&lt; Reference evidence of non-applicability &gt;","")))</f>
        <v>http://geoinf.kiev.ua/specdozvoli/</v>
      </c>
      <c r="G34" s="28"/>
      <c r="H34" s="252" t="s">
        <v>2762</v>
      </c>
      <c r="I34" s="28"/>
    </row>
    <row r="35" spans="1:18" s="26" customFormat="1" ht="90" x14ac:dyDescent="0.35">
      <c r="A35" s="28"/>
      <c r="B35" s="139" t="s">
        <v>1342</v>
      </c>
      <c r="C35" s="28"/>
      <c r="D35" s="298" t="s">
        <v>1581</v>
      </c>
      <c r="E35" s="28"/>
      <c r="F35" s="170" t="str">
        <f>IF(D35=Lists!$K$4,"http://geoinf.kiev.ua/specdozvoli/",IF(D35=Lists!$K$5,"&lt; Reference section in EITI Report or URL &gt;",IF(D35=Lists!$K$6,"&lt; Reference evidence of non-applicability &gt;","")))</f>
        <v>http://geoinf.kiev.ua/specdozvoli/</v>
      </c>
      <c r="G35" s="28"/>
      <c r="H35" s="252" t="s">
        <v>2762</v>
      </c>
      <c r="I35" s="28"/>
    </row>
    <row r="36" spans="1:18" s="26" customFormat="1" ht="75" x14ac:dyDescent="0.35">
      <c r="A36" s="28"/>
      <c r="B36" s="153" t="s">
        <v>1343</v>
      </c>
      <c r="C36" s="28"/>
      <c r="D36" s="298" t="s">
        <v>1581</v>
      </c>
      <c r="E36" s="28"/>
      <c r="F36" s="170" t="s">
        <v>2768</v>
      </c>
      <c r="G36" s="28"/>
      <c r="H36" s="254" t="s">
        <v>2767</v>
      </c>
      <c r="I36" s="285"/>
      <c r="J36" s="273"/>
      <c r="O36" s="286"/>
    </row>
    <row r="37" spans="1:18" s="26" customFormat="1" ht="15" x14ac:dyDescent="0.35">
      <c r="A37" s="28"/>
      <c r="B37" s="48"/>
      <c r="C37" s="28"/>
      <c r="D37" s="306"/>
      <c r="E37" s="28"/>
      <c r="F37" s="135"/>
      <c r="G37" s="28"/>
      <c r="H37" s="28"/>
      <c r="I37" s="28"/>
    </row>
    <row r="38" spans="1:18" s="26" customFormat="1" ht="15" x14ac:dyDescent="0.35">
      <c r="A38" s="28"/>
      <c r="B38" s="136" t="s">
        <v>1883</v>
      </c>
      <c r="C38" s="28"/>
      <c r="D38" s="310"/>
      <c r="E38" s="28"/>
      <c r="F38" s="152"/>
      <c r="G38" s="28"/>
      <c r="H38" s="138"/>
      <c r="I38" s="28"/>
    </row>
    <row r="39" spans="1:18" s="26" customFormat="1" ht="75" x14ac:dyDescent="0.35">
      <c r="A39" s="28"/>
      <c r="B39" s="139" t="s">
        <v>1344</v>
      </c>
      <c r="C39" s="28"/>
      <c r="D39" s="298" t="s">
        <v>1581</v>
      </c>
      <c r="E39" s="28"/>
      <c r="F39" s="170" t="s">
        <v>2763</v>
      </c>
      <c r="G39" s="257"/>
      <c r="H39" s="252" t="s">
        <v>2764</v>
      </c>
      <c r="I39" s="28"/>
      <c r="P39" s="273"/>
      <c r="R39" s="273"/>
    </row>
    <row r="40" spans="1:18" s="26" customFormat="1" ht="45" x14ac:dyDescent="0.35">
      <c r="A40" s="28"/>
      <c r="B40" s="142" t="s">
        <v>1931</v>
      </c>
      <c r="C40" s="28"/>
      <c r="D40" s="298" t="s">
        <v>1581</v>
      </c>
      <c r="E40" s="28"/>
      <c r="F40" s="262" t="s">
        <v>2766</v>
      </c>
      <c r="G40" s="28"/>
      <c r="H40" s="252" t="s">
        <v>2765</v>
      </c>
      <c r="I40" s="28"/>
      <c r="O40" s="214"/>
    </row>
    <row r="41" spans="1:18" s="26" customFormat="1" ht="45" x14ac:dyDescent="0.35">
      <c r="A41" s="28"/>
      <c r="B41" s="139" t="s">
        <v>1587</v>
      </c>
      <c r="C41" s="28"/>
      <c r="D41" s="298" t="s">
        <v>1581</v>
      </c>
      <c r="E41" s="28"/>
      <c r="F41" s="262" t="s">
        <v>2766</v>
      </c>
      <c r="G41" s="28"/>
      <c r="H41" s="252" t="s">
        <v>2765</v>
      </c>
      <c r="I41" s="28"/>
    </row>
    <row r="42" spans="1:18" s="26" customFormat="1" ht="45" x14ac:dyDescent="0.35">
      <c r="A42" s="28"/>
      <c r="B42" s="139" t="s">
        <v>1588</v>
      </c>
      <c r="C42" s="28"/>
      <c r="D42" s="298" t="s">
        <v>1581</v>
      </c>
      <c r="E42" s="28"/>
      <c r="F42" s="262" t="s">
        <v>2766</v>
      </c>
      <c r="G42" s="28"/>
      <c r="H42" s="252" t="s">
        <v>2765</v>
      </c>
      <c r="I42" s="28"/>
    </row>
    <row r="43" spans="1:18" s="26" customFormat="1" ht="45" x14ac:dyDescent="0.35">
      <c r="A43" s="28"/>
      <c r="B43" s="153" t="s">
        <v>1589</v>
      </c>
      <c r="C43" s="28"/>
      <c r="D43" s="296" t="s">
        <v>1581</v>
      </c>
      <c r="E43" s="28"/>
      <c r="F43" s="288" t="s">
        <v>2766</v>
      </c>
      <c r="G43" s="28"/>
      <c r="H43" s="254" t="s">
        <v>2765</v>
      </c>
      <c r="I43" s="28"/>
    </row>
    <row r="44" spans="1:18" s="26" customFormat="1" ht="15" x14ac:dyDescent="0.35">
      <c r="A44" s="28"/>
      <c r="B44" s="48"/>
      <c r="C44" s="28"/>
      <c r="D44" s="306"/>
      <c r="E44" s="28"/>
      <c r="F44" s="135"/>
      <c r="G44" s="28"/>
      <c r="H44" s="28"/>
      <c r="I44" s="28"/>
    </row>
    <row r="45" spans="1:18" s="26" customFormat="1" ht="15" x14ac:dyDescent="0.35">
      <c r="A45" s="28"/>
      <c r="B45" s="136" t="s">
        <v>1884</v>
      </c>
      <c r="C45" s="28"/>
      <c r="D45" s="311"/>
      <c r="E45" s="28"/>
      <c r="F45" s="154"/>
      <c r="G45" s="28"/>
      <c r="H45" s="138"/>
      <c r="I45" s="28"/>
    </row>
    <row r="46" spans="1:18" s="26" customFormat="1" ht="75" x14ac:dyDescent="0.35">
      <c r="A46" s="28"/>
      <c r="B46" s="139" t="s">
        <v>1345</v>
      </c>
      <c r="C46" s="28"/>
      <c r="D46" s="298" t="s">
        <v>1581</v>
      </c>
      <c r="E46" s="28"/>
      <c r="F46" s="170" t="s">
        <v>2769</v>
      </c>
      <c r="G46" s="257"/>
      <c r="H46" s="252" t="s">
        <v>2770</v>
      </c>
      <c r="I46" s="28"/>
      <c r="J46" s="273"/>
    </row>
    <row r="47" spans="1:18" s="26" customFormat="1" ht="60" customHeight="1" x14ac:dyDescent="0.35">
      <c r="A47" s="28"/>
      <c r="B47" s="142" t="s">
        <v>1654</v>
      </c>
      <c r="C47" s="28"/>
      <c r="D47" s="298" t="s">
        <v>1581</v>
      </c>
      <c r="E47" s="28"/>
      <c r="F47" s="170" t="s">
        <v>2772</v>
      </c>
      <c r="G47" s="257"/>
      <c r="H47" s="252" t="s">
        <v>2771</v>
      </c>
      <c r="I47" s="28"/>
      <c r="J47" s="235"/>
    </row>
    <row r="48" spans="1:18" s="26" customFormat="1" ht="30" x14ac:dyDescent="0.35">
      <c r="A48" s="28"/>
      <c r="B48" s="153" t="s">
        <v>1346</v>
      </c>
      <c r="C48" s="28"/>
      <c r="D48" s="312" t="s">
        <v>1977</v>
      </c>
      <c r="E48" s="28"/>
      <c r="F48" s="170" t="s">
        <v>1976</v>
      </c>
      <c r="G48" s="257"/>
      <c r="H48" s="254"/>
      <c r="I48" s="28"/>
    </row>
    <row r="49" spans="1:10" s="26" customFormat="1" ht="15" x14ac:dyDescent="0.35">
      <c r="A49" s="28"/>
      <c r="B49" s="48"/>
      <c r="C49" s="28"/>
      <c r="D49" s="306"/>
      <c r="E49" s="28"/>
      <c r="F49" s="135"/>
      <c r="G49" s="28"/>
      <c r="H49" s="28"/>
      <c r="I49" s="28"/>
    </row>
    <row r="50" spans="1:10" s="26" customFormat="1" ht="15" x14ac:dyDescent="0.35">
      <c r="A50" s="28"/>
      <c r="B50" s="136" t="s">
        <v>1885</v>
      </c>
      <c r="C50" s="28"/>
      <c r="D50" s="311"/>
      <c r="E50" s="28"/>
      <c r="F50" s="154"/>
      <c r="G50" s="28"/>
      <c r="H50" s="138"/>
      <c r="I50" s="28"/>
    </row>
    <row r="51" spans="1:10" s="26" customFormat="1" ht="135" x14ac:dyDescent="0.35">
      <c r="A51" s="28"/>
      <c r="B51" s="155" t="s">
        <v>1347</v>
      </c>
      <c r="C51" s="28"/>
      <c r="D51" s="298" t="s">
        <v>1581</v>
      </c>
      <c r="E51" s="28"/>
      <c r="F51" s="170" t="s">
        <v>2773</v>
      </c>
      <c r="G51" s="257"/>
      <c r="H51" s="252" t="s">
        <v>2774</v>
      </c>
      <c r="I51" s="28"/>
      <c r="J51" s="273"/>
    </row>
    <row r="52" spans="1:10" s="26" customFormat="1" ht="45" x14ac:dyDescent="0.35">
      <c r="A52" s="28"/>
      <c r="B52" s="156" t="s">
        <v>1930</v>
      </c>
      <c r="C52" s="28"/>
      <c r="D52" s="298" t="s">
        <v>1661</v>
      </c>
      <c r="E52" s="28"/>
      <c r="F52" s="170" t="s">
        <v>1978</v>
      </c>
      <c r="G52" s="257"/>
      <c r="H52" s="252" t="s">
        <v>2775</v>
      </c>
      <c r="I52" s="28"/>
      <c r="J52" s="235"/>
    </row>
    <row r="53" spans="1:10" s="279" customFormat="1" ht="15" x14ac:dyDescent="0.35">
      <c r="A53" s="28"/>
      <c r="B53" s="156"/>
      <c r="C53" s="28"/>
      <c r="D53" s="298" t="s">
        <v>1661</v>
      </c>
      <c r="E53" s="28"/>
      <c r="F53" s="262" t="s">
        <v>2776</v>
      </c>
      <c r="G53" s="257"/>
      <c r="H53" s="256" t="s">
        <v>2027</v>
      </c>
      <c r="I53" s="28"/>
      <c r="J53" s="235"/>
    </row>
    <row r="54" spans="1:10" s="279" customFormat="1" ht="15" x14ac:dyDescent="0.35">
      <c r="A54" s="28"/>
      <c r="B54" s="156"/>
      <c r="C54" s="28"/>
      <c r="D54" s="298" t="s">
        <v>1661</v>
      </c>
      <c r="E54" s="28"/>
      <c r="F54" s="262" t="s">
        <v>2777</v>
      </c>
      <c r="G54" s="257"/>
      <c r="H54" s="256" t="s">
        <v>2028</v>
      </c>
      <c r="I54" s="28"/>
      <c r="J54" s="235"/>
    </row>
    <row r="55" spans="1:10" s="279" customFormat="1" ht="15" x14ac:dyDescent="0.35">
      <c r="A55" s="28"/>
      <c r="B55" s="156"/>
      <c r="C55" s="28"/>
      <c r="D55" s="298" t="s">
        <v>1661</v>
      </c>
      <c r="E55" s="28"/>
      <c r="F55" s="262" t="s">
        <v>2778</v>
      </c>
      <c r="G55" s="257"/>
      <c r="H55" s="256" t="s">
        <v>2029</v>
      </c>
      <c r="I55" s="28"/>
      <c r="J55" s="235"/>
    </row>
    <row r="56" spans="1:10" s="279" customFormat="1" ht="15" x14ac:dyDescent="0.35">
      <c r="A56" s="28"/>
      <c r="B56" s="156"/>
      <c r="C56" s="28"/>
      <c r="D56" s="298" t="s">
        <v>1661</v>
      </c>
      <c r="E56" s="28"/>
      <c r="F56" s="262" t="s">
        <v>2779</v>
      </c>
      <c r="G56" s="257"/>
      <c r="H56" s="256" t="s">
        <v>2037</v>
      </c>
      <c r="I56" s="28"/>
      <c r="J56" s="235"/>
    </row>
    <row r="57" spans="1:10" s="279" customFormat="1" ht="15" x14ac:dyDescent="0.35">
      <c r="A57" s="28"/>
      <c r="B57" s="156"/>
      <c r="C57" s="28"/>
      <c r="D57" s="298" t="s">
        <v>1661</v>
      </c>
      <c r="E57" s="28"/>
      <c r="F57" s="262" t="s">
        <v>2780</v>
      </c>
      <c r="G57" s="257"/>
      <c r="H57" s="256" t="s">
        <v>2063</v>
      </c>
      <c r="I57" s="28"/>
      <c r="J57" s="235"/>
    </row>
    <row r="58" spans="1:10" s="279" customFormat="1" ht="15" x14ac:dyDescent="0.35">
      <c r="A58" s="28"/>
      <c r="B58" s="156"/>
      <c r="C58" s="28"/>
      <c r="D58" s="298" t="s">
        <v>1661</v>
      </c>
      <c r="E58" s="28"/>
      <c r="F58" s="262" t="s">
        <v>2782</v>
      </c>
      <c r="G58" s="257"/>
      <c r="H58" s="256" t="s">
        <v>2064</v>
      </c>
      <c r="I58" s="28"/>
      <c r="J58" s="235"/>
    </row>
    <row r="59" spans="1:10" s="279" customFormat="1" ht="15" x14ac:dyDescent="0.35">
      <c r="A59" s="28"/>
      <c r="B59" s="156"/>
      <c r="C59" s="28"/>
      <c r="D59" s="298" t="s">
        <v>1661</v>
      </c>
      <c r="E59" s="28"/>
      <c r="F59" s="262" t="s">
        <v>2783</v>
      </c>
      <c r="G59" s="257"/>
      <c r="H59" s="256" t="s">
        <v>2065</v>
      </c>
      <c r="I59" s="28"/>
      <c r="J59" s="235"/>
    </row>
    <row r="60" spans="1:10" s="279" customFormat="1" ht="15" x14ac:dyDescent="0.35">
      <c r="A60" s="28"/>
      <c r="B60" s="156"/>
      <c r="C60" s="28"/>
      <c r="D60" s="298" t="s">
        <v>1661</v>
      </c>
      <c r="E60" s="28"/>
      <c r="F60" s="262" t="s">
        <v>2784</v>
      </c>
      <c r="G60" s="257"/>
      <c r="H60" s="256" t="s">
        <v>2088</v>
      </c>
      <c r="I60" s="28"/>
      <c r="J60" s="235"/>
    </row>
    <row r="61" spans="1:10" s="279" customFormat="1" ht="15" x14ac:dyDescent="0.35">
      <c r="A61" s="28"/>
      <c r="B61" s="156"/>
      <c r="C61" s="28"/>
      <c r="D61" s="298" t="s">
        <v>1661</v>
      </c>
      <c r="E61" s="28"/>
      <c r="F61" s="262" t="s">
        <v>2785</v>
      </c>
      <c r="G61" s="257"/>
      <c r="H61" s="256" t="s">
        <v>2102</v>
      </c>
      <c r="I61" s="28"/>
      <c r="J61" s="235"/>
    </row>
    <row r="62" spans="1:10" s="279" customFormat="1" ht="15" x14ac:dyDescent="0.35">
      <c r="A62" s="28"/>
      <c r="B62" s="156"/>
      <c r="C62" s="28"/>
      <c r="D62" s="298" t="s">
        <v>1582</v>
      </c>
      <c r="E62" s="28"/>
      <c r="F62" s="170"/>
      <c r="G62" s="257"/>
      <c r="H62" s="256" t="s">
        <v>2103</v>
      </c>
      <c r="I62" s="28"/>
      <c r="J62" s="235"/>
    </row>
    <row r="63" spans="1:10" s="279" customFormat="1" ht="15" x14ac:dyDescent="0.35">
      <c r="A63" s="28"/>
      <c r="B63" s="156"/>
      <c r="C63" s="28"/>
      <c r="D63" s="298" t="s">
        <v>1661</v>
      </c>
      <c r="E63" s="28"/>
      <c r="F63" s="262" t="s">
        <v>2786</v>
      </c>
      <c r="G63" s="257"/>
      <c r="H63" s="256" t="s">
        <v>2104</v>
      </c>
      <c r="I63" s="28"/>
      <c r="J63" s="235"/>
    </row>
    <row r="64" spans="1:10" s="279" customFormat="1" ht="15" x14ac:dyDescent="0.35">
      <c r="A64" s="28"/>
      <c r="B64" s="156"/>
      <c r="C64" s="28"/>
      <c r="D64" s="298" t="s">
        <v>1661</v>
      </c>
      <c r="E64" s="28"/>
      <c r="F64" s="262" t="s">
        <v>2787</v>
      </c>
      <c r="G64" s="257"/>
      <c r="H64" s="256" t="s">
        <v>2105</v>
      </c>
      <c r="I64" s="28"/>
      <c r="J64" s="235"/>
    </row>
    <row r="65" spans="1:10" s="279" customFormat="1" ht="15" x14ac:dyDescent="0.35">
      <c r="A65" s="28"/>
      <c r="B65" s="156"/>
      <c r="C65" s="28"/>
      <c r="D65" s="298" t="s">
        <v>1661</v>
      </c>
      <c r="E65" s="28"/>
      <c r="F65" s="262" t="s">
        <v>2788</v>
      </c>
      <c r="G65" s="257"/>
      <c r="H65" s="256" t="s">
        <v>2106</v>
      </c>
      <c r="I65" s="28"/>
      <c r="J65" s="235"/>
    </row>
    <row r="66" spans="1:10" s="279" customFormat="1" ht="15" x14ac:dyDescent="0.35">
      <c r="A66" s="28"/>
      <c r="B66" s="156"/>
      <c r="C66" s="28"/>
      <c r="D66" s="298" t="s">
        <v>1661</v>
      </c>
      <c r="E66" s="28"/>
      <c r="F66" s="262" t="s">
        <v>2791</v>
      </c>
      <c r="G66" s="257"/>
      <c r="H66" s="256" t="s">
        <v>2108</v>
      </c>
      <c r="I66" s="28"/>
      <c r="J66" s="235"/>
    </row>
    <row r="67" spans="1:10" s="279" customFormat="1" ht="15" x14ac:dyDescent="0.35">
      <c r="A67" s="28"/>
      <c r="B67" s="156"/>
      <c r="C67" s="28"/>
      <c r="D67" s="298" t="s">
        <v>1661</v>
      </c>
      <c r="E67" s="28"/>
      <c r="F67" s="262" t="s">
        <v>2792</v>
      </c>
      <c r="G67" s="257"/>
      <c r="H67" s="256" t="s">
        <v>2109</v>
      </c>
      <c r="I67" s="28"/>
      <c r="J67" s="235"/>
    </row>
    <row r="68" spans="1:10" s="279" customFormat="1" ht="15" x14ac:dyDescent="0.35">
      <c r="A68" s="28"/>
      <c r="B68" s="156"/>
      <c r="C68" s="28"/>
      <c r="D68" s="298" t="s">
        <v>1661</v>
      </c>
      <c r="E68" s="28"/>
      <c r="F68" s="262" t="s">
        <v>2793</v>
      </c>
      <c r="G68" s="257"/>
      <c r="H68" s="256" t="s">
        <v>2110</v>
      </c>
      <c r="I68" s="28"/>
      <c r="J68" s="235"/>
    </row>
    <row r="69" spans="1:10" s="279" customFormat="1" ht="15" x14ac:dyDescent="0.35">
      <c r="A69" s="28"/>
      <c r="B69" s="156"/>
      <c r="C69" s="28"/>
      <c r="D69" s="298" t="s">
        <v>1661</v>
      </c>
      <c r="E69" s="28"/>
      <c r="F69" s="262" t="s">
        <v>2794</v>
      </c>
      <c r="G69" s="257"/>
      <c r="H69" s="256" t="s">
        <v>2111</v>
      </c>
      <c r="I69" s="28"/>
      <c r="J69" s="235"/>
    </row>
    <row r="70" spans="1:10" s="279" customFormat="1" ht="15" x14ac:dyDescent="0.35">
      <c r="A70" s="28"/>
      <c r="B70" s="156"/>
      <c r="C70" s="28"/>
      <c r="D70" s="298" t="s">
        <v>1582</v>
      </c>
      <c r="E70" s="28"/>
      <c r="F70" s="170"/>
      <c r="G70" s="257"/>
      <c r="H70" s="256" t="s">
        <v>2112</v>
      </c>
      <c r="I70" s="28"/>
      <c r="J70" s="235"/>
    </row>
    <row r="71" spans="1:10" s="279" customFormat="1" ht="30" x14ac:dyDescent="0.35">
      <c r="A71" s="28"/>
      <c r="B71" s="156" t="s">
        <v>1929</v>
      </c>
      <c r="C71" s="28"/>
      <c r="D71" s="298" t="s">
        <v>1661</v>
      </c>
      <c r="E71" s="28"/>
      <c r="F71" s="170" t="s">
        <v>1978</v>
      </c>
      <c r="G71" s="257"/>
      <c r="H71" s="256"/>
      <c r="I71" s="28"/>
      <c r="J71" s="235"/>
    </row>
    <row r="72" spans="1:10" s="279" customFormat="1" ht="30" x14ac:dyDescent="0.35">
      <c r="A72" s="28"/>
      <c r="B72" s="156"/>
      <c r="C72" s="28"/>
      <c r="D72" s="298" t="s">
        <v>1661</v>
      </c>
      <c r="E72" s="28"/>
      <c r="F72" s="170" t="s">
        <v>2042</v>
      </c>
      <c r="G72" s="257"/>
      <c r="H72" s="256" t="s">
        <v>2027</v>
      </c>
      <c r="I72" s="28"/>
      <c r="J72" s="235"/>
    </row>
    <row r="73" spans="1:10" s="279" customFormat="1" ht="45" x14ac:dyDescent="0.35">
      <c r="A73" s="28"/>
      <c r="B73" s="156"/>
      <c r="C73" s="28"/>
      <c r="D73" s="298" t="s">
        <v>1661</v>
      </c>
      <c r="E73" s="28"/>
      <c r="F73" s="170" t="s">
        <v>2043</v>
      </c>
      <c r="G73" s="257"/>
      <c r="H73" s="256" t="s">
        <v>2028</v>
      </c>
      <c r="I73" s="28"/>
      <c r="J73" s="235"/>
    </row>
    <row r="74" spans="1:10" s="279" customFormat="1" ht="45" x14ac:dyDescent="0.35">
      <c r="A74" s="28"/>
      <c r="B74" s="156"/>
      <c r="C74" s="28"/>
      <c r="D74" s="298" t="s">
        <v>1661</v>
      </c>
      <c r="E74" s="28"/>
      <c r="F74" s="170" t="s">
        <v>2044</v>
      </c>
      <c r="G74" s="257"/>
      <c r="H74" s="256" t="s">
        <v>2029</v>
      </c>
      <c r="I74" s="28"/>
      <c r="J74" s="235"/>
    </row>
    <row r="75" spans="1:10" s="279" customFormat="1" ht="15" x14ac:dyDescent="0.35">
      <c r="A75" s="28"/>
      <c r="B75" s="156"/>
      <c r="C75" s="28"/>
      <c r="D75" s="298" t="s">
        <v>1661</v>
      </c>
      <c r="E75" s="28"/>
      <c r="F75" s="170" t="s">
        <v>2052</v>
      </c>
      <c r="G75" s="257"/>
      <c r="H75" s="256" t="s">
        <v>2037</v>
      </c>
      <c r="I75" s="28"/>
      <c r="J75" s="235"/>
    </row>
    <row r="76" spans="1:10" s="279" customFormat="1" ht="30" x14ac:dyDescent="0.35">
      <c r="A76" s="28"/>
      <c r="B76" s="156"/>
      <c r="C76" s="28"/>
      <c r="D76" s="298" t="s">
        <v>1661</v>
      </c>
      <c r="E76" s="28"/>
      <c r="F76" s="170" t="s">
        <v>2073</v>
      </c>
      <c r="G76" s="257"/>
      <c r="H76" s="256" t="s">
        <v>2063</v>
      </c>
      <c r="I76" s="28"/>
      <c r="J76" s="235"/>
    </row>
    <row r="77" spans="1:10" s="279" customFormat="1" ht="28" x14ac:dyDescent="0.35">
      <c r="A77" s="28"/>
      <c r="B77" s="156"/>
      <c r="C77" s="28"/>
      <c r="D77" s="298" t="s">
        <v>1661</v>
      </c>
      <c r="E77" s="28"/>
      <c r="F77" s="262" t="s">
        <v>2781</v>
      </c>
      <c r="G77" s="257"/>
      <c r="H77" s="256" t="s">
        <v>2064</v>
      </c>
      <c r="I77" s="28"/>
      <c r="J77" s="235"/>
    </row>
    <row r="78" spans="1:10" s="279" customFormat="1" ht="45" x14ac:dyDescent="0.35">
      <c r="A78" s="28"/>
      <c r="B78" s="156"/>
      <c r="C78" s="28"/>
      <c r="D78" s="298" t="s">
        <v>1661</v>
      </c>
      <c r="E78" s="28"/>
      <c r="F78" s="170" t="s">
        <v>2074</v>
      </c>
      <c r="G78" s="257"/>
      <c r="H78" s="256" t="s">
        <v>2065</v>
      </c>
      <c r="I78" s="28"/>
      <c r="J78" s="235"/>
    </row>
    <row r="79" spans="1:10" s="279" customFormat="1" ht="45" x14ac:dyDescent="0.35">
      <c r="A79" s="28"/>
      <c r="B79" s="156"/>
      <c r="C79" s="28"/>
      <c r="D79" s="298" t="s">
        <v>1661</v>
      </c>
      <c r="E79" s="28"/>
      <c r="F79" s="170" t="s">
        <v>2097</v>
      </c>
      <c r="G79" s="257"/>
      <c r="H79" s="256" t="s">
        <v>2088</v>
      </c>
      <c r="I79" s="28"/>
      <c r="J79" s="235"/>
    </row>
    <row r="80" spans="1:10" s="279" customFormat="1" ht="30" x14ac:dyDescent="0.35">
      <c r="A80" s="28"/>
      <c r="B80" s="156"/>
      <c r="C80" s="28"/>
      <c r="D80" s="298" t="s">
        <v>1661</v>
      </c>
      <c r="E80" s="28"/>
      <c r="F80" s="170" t="s">
        <v>2115</v>
      </c>
      <c r="G80" s="257"/>
      <c r="H80" s="256" t="s">
        <v>2102</v>
      </c>
      <c r="I80" s="28"/>
      <c r="J80" s="235"/>
    </row>
    <row r="81" spans="1:10" s="279" customFormat="1" ht="30" x14ac:dyDescent="0.35">
      <c r="A81" s="28"/>
      <c r="B81" s="156"/>
      <c r="C81" s="28"/>
      <c r="D81" s="298" t="s">
        <v>1661</v>
      </c>
      <c r="E81" s="28"/>
      <c r="F81" s="170" t="s">
        <v>2116</v>
      </c>
      <c r="G81" s="257"/>
      <c r="H81" s="256" t="s">
        <v>2103</v>
      </c>
      <c r="I81" s="28"/>
      <c r="J81" s="235"/>
    </row>
    <row r="82" spans="1:10" s="279" customFormat="1" ht="30" x14ac:dyDescent="0.35">
      <c r="A82" s="28"/>
      <c r="B82" s="156"/>
      <c r="C82" s="28"/>
      <c r="D82" s="298" t="s">
        <v>1661</v>
      </c>
      <c r="E82" s="28"/>
      <c r="F82" s="170" t="s">
        <v>2117</v>
      </c>
      <c r="G82" s="257"/>
      <c r="H82" s="256" t="s">
        <v>2104</v>
      </c>
      <c r="I82" s="28"/>
      <c r="J82" s="235"/>
    </row>
    <row r="83" spans="1:10" s="279" customFormat="1" ht="15" x14ac:dyDescent="0.35">
      <c r="A83" s="28"/>
      <c r="B83" s="156"/>
      <c r="C83" s="28"/>
      <c r="D83" s="298" t="s">
        <v>1661</v>
      </c>
      <c r="E83" s="28"/>
      <c r="F83" s="170" t="s">
        <v>2118</v>
      </c>
      <c r="G83" s="257"/>
      <c r="H83" s="256" t="s">
        <v>2105</v>
      </c>
      <c r="I83" s="28"/>
      <c r="J83" s="235"/>
    </row>
    <row r="84" spans="1:10" s="279" customFormat="1" ht="56" x14ac:dyDescent="0.35">
      <c r="A84" s="28"/>
      <c r="B84" s="156"/>
      <c r="C84" s="28"/>
      <c r="D84" s="298" t="s">
        <v>1661</v>
      </c>
      <c r="E84" s="28"/>
      <c r="F84" s="262" t="s">
        <v>2789</v>
      </c>
      <c r="G84" s="257"/>
      <c r="H84" s="256" t="s">
        <v>2106</v>
      </c>
      <c r="I84" s="28"/>
      <c r="J84" s="235"/>
    </row>
    <row r="85" spans="1:10" s="279" customFormat="1" ht="84" x14ac:dyDescent="0.35">
      <c r="A85" s="28"/>
      <c r="B85" s="156"/>
      <c r="C85" s="28"/>
      <c r="D85" s="298" t="s">
        <v>1661</v>
      </c>
      <c r="E85" s="28"/>
      <c r="F85" s="262" t="s">
        <v>2790</v>
      </c>
      <c r="G85" s="257"/>
      <c r="H85" s="256" t="s">
        <v>2108</v>
      </c>
      <c r="I85" s="28"/>
      <c r="J85" s="235"/>
    </row>
    <row r="86" spans="1:10" s="279" customFormat="1" ht="15" x14ac:dyDescent="0.35">
      <c r="A86" s="28"/>
      <c r="B86" s="156"/>
      <c r="C86" s="28"/>
      <c r="D86" s="298" t="s">
        <v>1582</v>
      </c>
      <c r="E86" s="28"/>
      <c r="F86" s="170"/>
      <c r="G86" s="257"/>
      <c r="H86" s="256" t="s">
        <v>2109</v>
      </c>
      <c r="I86" s="28"/>
      <c r="J86" s="235"/>
    </row>
    <row r="87" spans="1:10" s="279" customFormat="1" ht="30" x14ac:dyDescent="0.35">
      <c r="A87" s="28"/>
      <c r="B87" s="156"/>
      <c r="C87" s="28"/>
      <c r="D87" s="298" t="s">
        <v>1661</v>
      </c>
      <c r="E87" s="28"/>
      <c r="F87" s="170" t="s">
        <v>2119</v>
      </c>
      <c r="G87" s="257"/>
      <c r="H87" s="256" t="s">
        <v>2110</v>
      </c>
      <c r="I87" s="28"/>
      <c r="J87" s="235"/>
    </row>
    <row r="88" spans="1:10" s="279" customFormat="1" ht="15" x14ac:dyDescent="0.35">
      <c r="A88" s="28"/>
      <c r="B88" s="156"/>
      <c r="C88" s="28"/>
      <c r="D88" s="298" t="s">
        <v>1661</v>
      </c>
      <c r="E88" s="28"/>
      <c r="F88" s="170" t="s">
        <v>2120</v>
      </c>
      <c r="G88" s="257"/>
      <c r="H88" s="256" t="s">
        <v>2111</v>
      </c>
      <c r="I88" s="28"/>
      <c r="J88" s="235"/>
    </row>
    <row r="89" spans="1:10" s="26" customFormat="1" ht="15" x14ac:dyDescent="0.35">
      <c r="A89" s="28"/>
      <c r="B89" s="157"/>
      <c r="C89" s="28"/>
      <c r="D89" s="296" t="s">
        <v>1582</v>
      </c>
      <c r="E89" s="28"/>
      <c r="F89" s="171"/>
      <c r="G89" s="257"/>
      <c r="H89" s="254" t="s">
        <v>2112</v>
      </c>
      <c r="I89" s="28"/>
    </row>
    <row r="90" spans="1:10" s="26" customFormat="1" ht="15" x14ac:dyDescent="0.35">
      <c r="A90" s="28"/>
      <c r="B90" s="48"/>
      <c r="C90" s="28"/>
      <c r="D90" s="306"/>
      <c r="E90" s="28"/>
      <c r="F90" s="135"/>
      <c r="G90" s="28"/>
      <c r="H90" s="28"/>
      <c r="I90" s="28"/>
    </row>
    <row r="91" spans="1:10" s="26" customFormat="1" ht="15" x14ac:dyDescent="0.35">
      <c r="A91" s="28"/>
      <c r="B91" s="136" t="s">
        <v>1886</v>
      </c>
      <c r="C91" s="28"/>
      <c r="D91" s="311"/>
      <c r="E91" s="28"/>
      <c r="F91" s="154"/>
      <c r="G91" s="28"/>
      <c r="H91" s="138"/>
      <c r="I91" s="28"/>
    </row>
    <row r="92" spans="1:10" s="26" customFormat="1" ht="30" x14ac:dyDescent="0.35">
      <c r="A92" s="28"/>
      <c r="B92" s="158" t="s">
        <v>1590</v>
      </c>
      <c r="C92" s="28"/>
      <c r="D92" s="298" t="s">
        <v>1661</v>
      </c>
      <c r="E92" s="28"/>
      <c r="F92" s="171" t="s">
        <v>1979</v>
      </c>
      <c r="G92" s="28"/>
      <c r="H92" s="144"/>
      <c r="I92" s="28"/>
    </row>
    <row r="93" spans="1:10" s="26" customFormat="1" ht="15" x14ac:dyDescent="0.35">
      <c r="A93" s="28"/>
      <c r="B93" s="48"/>
      <c r="C93" s="28"/>
      <c r="D93" s="306"/>
      <c r="E93" s="28"/>
      <c r="F93" s="135"/>
      <c r="G93" s="28"/>
      <c r="H93" s="28"/>
      <c r="I93" s="28"/>
    </row>
    <row r="94" spans="1:10" s="26" customFormat="1" ht="15" x14ac:dyDescent="0.35">
      <c r="A94" s="28"/>
      <c r="B94" s="136" t="s">
        <v>1933</v>
      </c>
      <c r="C94" s="28"/>
      <c r="D94" s="311"/>
      <c r="E94" s="28"/>
      <c r="F94" s="154"/>
      <c r="G94" s="28"/>
      <c r="H94" s="138"/>
      <c r="I94" s="28"/>
    </row>
    <row r="95" spans="1:10" s="26" customFormat="1" ht="15" x14ac:dyDescent="0.35">
      <c r="A95" s="28"/>
      <c r="B95" s="236" t="s">
        <v>1932</v>
      </c>
      <c r="C95" s="28"/>
      <c r="D95" s="313"/>
      <c r="E95" s="28"/>
      <c r="F95" s="215"/>
      <c r="G95" s="28"/>
      <c r="H95" s="141"/>
      <c r="I95" s="28"/>
    </row>
    <row r="96" spans="1:10" s="26" customFormat="1" ht="60" x14ac:dyDescent="0.35">
      <c r="A96" s="28"/>
      <c r="B96" s="155" t="s">
        <v>1349</v>
      </c>
      <c r="C96" s="28"/>
      <c r="D96" s="298" t="s">
        <v>1661</v>
      </c>
      <c r="E96" s="28"/>
      <c r="F96" s="170" t="s">
        <v>2010</v>
      </c>
      <c r="G96" s="257"/>
      <c r="H96" s="252" t="s">
        <v>2796</v>
      </c>
      <c r="I96" s="28"/>
      <c r="J96" s="235"/>
    </row>
    <row r="97" spans="1:11" s="26" customFormat="1" ht="60" x14ac:dyDescent="0.35">
      <c r="A97" s="28"/>
      <c r="B97" s="155" t="s">
        <v>1350</v>
      </c>
      <c r="C97" s="28"/>
      <c r="D97" s="298" t="s">
        <v>1661</v>
      </c>
      <c r="E97" s="28"/>
      <c r="F97" s="170" t="s">
        <v>2011</v>
      </c>
      <c r="G97" s="257"/>
      <c r="H97" s="252" t="s">
        <v>2797</v>
      </c>
      <c r="I97" s="28"/>
    </row>
    <row r="98" spans="1:11" s="26" customFormat="1" ht="45" x14ac:dyDescent="0.35">
      <c r="A98" s="28"/>
      <c r="B98" s="172" t="s">
        <v>1689</v>
      </c>
      <c r="C98" s="28"/>
      <c r="D98" s="298">
        <v>1947552.4480000001</v>
      </c>
      <c r="E98" s="28"/>
      <c r="F98" s="170" t="s">
        <v>1428</v>
      </c>
      <c r="G98" s="28"/>
      <c r="H98" s="252" t="s">
        <v>2824</v>
      </c>
      <c r="I98" s="28"/>
    </row>
    <row r="99" spans="1:11" s="26" customFormat="1" ht="30" x14ac:dyDescent="0.35">
      <c r="A99" s="28"/>
      <c r="B99" s="156" t="str">
        <f>LEFT(B98,SEARCH(",",B98))&amp;" value"</f>
        <v>Crude oil (2709), value</v>
      </c>
      <c r="C99" s="28"/>
      <c r="D99" s="298">
        <v>10526920000</v>
      </c>
      <c r="E99" s="28"/>
      <c r="F99" s="170" t="s">
        <v>1196</v>
      </c>
      <c r="G99" s="28"/>
      <c r="H99" s="252" t="s">
        <v>1961</v>
      </c>
      <c r="I99" s="28"/>
    </row>
    <row r="100" spans="1:11" s="26" customFormat="1" ht="15" x14ac:dyDescent="0.35">
      <c r="A100" s="28"/>
      <c r="B100" s="172" t="s">
        <v>1713</v>
      </c>
      <c r="C100" s="28"/>
      <c r="D100" s="298">
        <v>20308000</v>
      </c>
      <c r="E100" s="28"/>
      <c r="F100" s="170" t="s">
        <v>2822</v>
      </c>
      <c r="G100" s="28"/>
      <c r="H100" s="253" t="s">
        <v>1966</v>
      </c>
      <c r="I100" s="28"/>
    </row>
    <row r="101" spans="1:11" s="26" customFormat="1" ht="30" x14ac:dyDescent="0.35">
      <c r="A101" s="28"/>
      <c r="B101" s="156" t="str">
        <f>LEFT(B100,SEARCH(",",B100))&amp;" value"</f>
        <v>Natural gas (2711), value</v>
      </c>
      <c r="C101" s="28"/>
      <c r="D101" s="298">
        <v>78886430000</v>
      </c>
      <c r="E101" s="28"/>
      <c r="F101" s="170" t="s">
        <v>1196</v>
      </c>
      <c r="G101" s="28"/>
      <c r="H101" s="252" t="s">
        <v>1961</v>
      </c>
      <c r="I101" s="28"/>
    </row>
    <row r="102" spans="1:11" s="26" customFormat="1" ht="15" x14ac:dyDescent="0.35">
      <c r="A102" s="28"/>
      <c r="B102" s="172" t="s">
        <v>1698</v>
      </c>
      <c r="C102" s="28"/>
      <c r="D102" s="298">
        <v>163304300</v>
      </c>
      <c r="E102" s="28"/>
      <c r="F102" s="170" t="s">
        <v>1429</v>
      </c>
      <c r="G102" s="28"/>
      <c r="H102" s="253" t="s">
        <v>1966</v>
      </c>
      <c r="I102" s="28"/>
    </row>
    <row r="103" spans="1:11" s="26" customFormat="1" ht="45" x14ac:dyDescent="0.35">
      <c r="A103" s="28"/>
      <c r="B103" s="258" t="str">
        <f>LEFT(B102,SEARCH(",",B102))&amp;" value"</f>
        <v>Iron (2601), value</v>
      </c>
      <c r="C103" s="28"/>
      <c r="D103" s="298">
        <v>156781200000</v>
      </c>
      <c r="E103" s="28"/>
      <c r="F103" s="170" t="s">
        <v>1196</v>
      </c>
      <c r="G103" s="28"/>
      <c r="H103" s="252" t="s">
        <v>2804</v>
      </c>
      <c r="I103" s="28"/>
    </row>
    <row r="104" spans="1:11" s="26" customFormat="1" ht="15" x14ac:dyDescent="0.35">
      <c r="A104" s="28"/>
      <c r="B104" s="172" t="s">
        <v>1743</v>
      </c>
      <c r="C104" s="28"/>
      <c r="D104" s="298">
        <v>564000</v>
      </c>
      <c r="E104" s="28"/>
      <c r="F104" s="170" t="s">
        <v>1429</v>
      </c>
      <c r="G104" s="28"/>
      <c r="H104" s="252" t="s">
        <v>1964</v>
      </c>
      <c r="I104" s="28"/>
    </row>
    <row r="105" spans="1:11" s="26" customFormat="1" ht="75" x14ac:dyDescent="0.35">
      <c r="A105" s="28"/>
      <c r="B105" s="258" t="s">
        <v>1962</v>
      </c>
      <c r="C105" s="28"/>
      <c r="D105" s="298">
        <v>3707490000</v>
      </c>
      <c r="E105" s="28"/>
      <c r="F105" s="170" t="s">
        <v>1196</v>
      </c>
      <c r="G105" s="28"/>
      <c r="H105" s="252" t="s">
        <v>1965</v>
      </c>
      <c r="I105" s="28"/>
    </row>
    <row r="106" spans="1:11" s="26" customFormat="1" ht="15" x14ac:dyDescent="0.35">
      <c r="A106" s="28"/>
      <c r="B106" s="172" t="s">
        <v>1684</v>
      </c>
      <c r="C106" s="28"/>
      <c r="D106" s="298">
        <v>28818091.999999996</v>
      </c>
      <c r="E106" s="28"/>
      <c r="F106" s="170" t="s">
        <v>1429</v>
      </c>
      <c r="G106" s="28"/>
      <c r="H106" s="256" t="s">
        <v>2012</v>
      </c>
      <c r="I106" s="28"/>
    </row>
    <row r="107" spans="1:11" s="26" customFormat="1" ht="45" x14ac:dyDescent="0.35">
      <c r="A107" s="28"/>
      <c r="B107" s="156" t="str">
        <f>LEFT(B106,SEARCH(",",B106))&amp;" value"</f>
        <v>Coal (2701), value</v>
      </c>
      <c r="C107" s="28"/>
      <c r="D107" s="298">
        <v>57142500000</v>
      </c>
      <c r="E107" s="28"/>
      <c r="F107" s="170" t="s">
        <v>1196</v>
      </c>
      <c r="G107" s="28"/>
      <c r="H107" s="252" t="s">
        <v>2807</v>
      </c>
      <c r="I107" s="28"/>
    </row>
    <row r="108" spans="1:11" s="26" customFormat="1" ht="15" x14ac:dyDescent="0.35">
      <c r="A108" s="28"/>
      <c r="B108" s="172" t="s">
        <v>1704</v>
      </c>
      <c r="C108" s="28"/>
      <c r="D108" s="298">
        <v>3849500</v>
      </c>
      <c r="E108" s="28"/>
      <c r="F108" s="170" t="s">
        <v>1429</v>
      </c>
      <c r="G108" s="28"/>
      <c r="H108" s="252" t="s">
        <v>1966</v>
      </c>
      <c r="I108" s="28"/>
    </row>
    <row r="109" spans="1:11" s="26" customFormat="1" ht="90" x14ac:dyDescent="0.35">
      <c r="A109" s="28"/>
      <c r="B109" s="258" t="str">
        <f>LEFT(B108,SEARCH(",",B108))&amp;" value"</f>
        <v>Manganese (2602), value</v>
      </c>
      <c r="C109" s="28"/>
      <c r="D109" s="298">
        <v>2706080000</v>
      </c>
      <c r="E109" s="28"/>
      <c r="F109" s="170" t="s">
        <v>1196</v>
      </c>
      <c r="G109" s="28"/>
      <c r="H109" s="252" t="s">
        <v>1967</v>
      </c>
      <c r="I109" s="28"/>
    </row>
    <row r="110" spans="1:11" s="26" customFormat="1" ht="30" x14ac:dyDescent="0.35">
      <c r="A110" s="28"/>
      <c r="B110" s="172" t="s">
        <v>1721</v>
      </c>
      <c r="C110" s="28"/>
      <c r="D110" s="298">
        <v>4547889.9999999991</v>
      </c>
      <c r="E110" s="28"/>
      <c r="F110" s="170" t="s">
        <v>1429</v>
      </c>
      <c r="G110" s="28"/>
      <c r="H110" s="252" t="s">
        <v>2809</v>
      </c>
      <c r="I110" s="28"/>
    </row>
    <row r="111" spans="1:11" s="26" customFormat="1" ht="120" x14ac:dyDescent="0.35">
      <c r="A111" s="28"/>
      <c r="B111" s="258" t="str">
        <f>LEFT(B110,SEARCH(",",B110))&amp;" value"</f>
        <v>Other clays (2508), value</v>
      </c>
      <c r="C111" s="28"/>
      <c r="D111" s="298">
        <v>6158620000</v>
      </c>
      <c r="E111" s="28"/>
      <c r="F111" s="170" t="s">
        <v>1196</v>
      </c>
      <c r="G111" s="28"/>
      <c r="H111" s="252" t="s">
        <v>2810</v>
      </c>
      <c r="I111" s="28"/>
      <c r="J111" s="235"/>
      <c r="K111" s="250"/>
    </row>
    <row r="112" spans="1:11" s="250" customFormat="1" ht="30" x14ac:dyDescent="0.35">
      <c r="A112" s="28"/>
      <c r="B112" s="172" t="s">
        <v>1721</v>
      </c>
      <c r="C112" s="28"/>
      <c r="D112" s="298">
        <v>210216</v>
      </c>
      <c r="E112" s="28"/>
      <c r="F112" s="170" t="s">
        <v>1429</v>
      </c>
      <c r="G112" s="28"/>
      <c r="H112" s="253" t="s">
        <v>1968</v>
      </c>
      <c r="I112" s="260"/>
    </row>
    <row r="113" spans="1:10" s="250" customFormat="1" ht="135" x14ac:dyDescent="0.35">
      <c r="A113" s="28"/>
      <c r="B113" s="258" t="str">
        <f>LEFT(B112,SEARCH(",",B112))&amp;" value"</f>
        <v>Other clays (2508), value</v>
      </c>
      <c r="C113" s="28"/>
      <c r="D113" s="298" t="s">
        <v>1582</v>
      </c>
      <c r="E113" s="28"/>
      <c r="F113" s="170" t="s">
        <v>1196</v>
      </c>
      <c r="G113" s="28"/>
      <c r="H113" s="253" t="s">
        <v>1971</v>
      </c>
      <c r="I113" s="28"/>
      <c r="J113" s="235"/>
    </row>
    <row r="114" spans="1:10" s="250" customFormat="1" ht="30" x14ac:dyDescent="0.35">
      <c r="A114" s="28"/>
      <c r="B114" s="172" t="s">
        <v>1733</v>
      </c>
      <c r="C114" s="28"/>
      <c r="D114" s="298">
        <v>1421730</v>
      </c>
      <c r="E114" s="28"/>
      <c r="F114" s="170" t="s">
        <v>1429</v>
      </c>
      <c r="G114" s="28"/>
      <c r="H114" s="252" t="s">
        <v>1969</v>
      </c>
      <c r="I114" s="28"/>
    </row>
    <row r="115" spans="1:10" s="250" customFormat="1" ht="135" x14ac:dyDescent="0.35">
      <c r="A115" s="28"/>
      <c r="B115" s="258" t="str">
        <f>LEFT(B114,SEARCH(",",B114))&amp;" value"</f>
        <v>Quartz (2506), value</v>
      </c>
      <c r="C115" s="28"/>
      <c r="D115" s="298" t="s">
        <v>1582</v>
      </c>
      <c r="E115" s="28"/>
      <c r="F115" s="170" t="s">
        <v>1196</v>
      </c>
      <c r="G115" s="28"/>
      <c r="H115" s="253" t="s">
        <v>1970</v>
      </c>
      <c r="I115" s="260"/>
    </row>
    <row r="116" spans="1:10" s="26" customFormat="1" ht="30" x14ac:dyDescent="0.35">
      <c r="A116" s="28"/>
      <c r="B116" s="172" t="s">
        <v>1963</v>
      </c>
      <c r="C116" s="28"/>
      <c r="D116" s="298">
        <v>38960480</v>
      </c>
      <c r="E116" s="28"/>
      <c r="F116" s="170" t="s">
        <v>1428</v>
      </c>
      <c r="G116" s="28"/>
      <c r="H116" s="253" t="s">
        <v>1972</v>
      </c>
      <c r="I116" s="28"/>
    </row>
    <row r="117" spans="1:10" s="26" customFormat="1" ht="135" x14ac:dyDescent="0.35">
      <c r="A117" s="28"/>
      <c r="B117" s="259" t="str">
        <f>LEFT(B116,SEARCH(",",B116))&amp;" value"</f>
        <v>Building stone (6802), value</v>
      </c>
      <c r="C117" s="28"/>
      <c r="D117" s="296" t="s">
        <v>1582</v>
      </c>
      <c r="E117" s="28"/>
      <c r="F117" s="171" t="s">
        <v>1196</v>
      </c>
      <c r="G117" s="28"/>
      <c r="H117" s="261" t="s">
        <v>1980</v>
      </c>
      <c r="I117" s="28"/>
    </row>
    <row r="118" spans="1:10" s="26" customFormat="1" ht="15" x14ac:dyDescent="0.35">
      <c r="A118" s="28"/>
      <c r="B118" s="48"/>
      <c r="C118" s="28"/>
      <c r="D118" s="306"/>
      <c r="E118" s="28"/>
      <c r="F118" s="135"/>
      <c r="G118" s="28"/>
      <c r="H118" s="28"/>
      <c r="I118" s="28"/>
    </row>
    <row r="119" spans="1:10" s="26" customFormat="1" ht="15" x14ac:dyDescent="0.35">
      <c r="A119" s="28"/>
      <c r="B119" s="136" t="s">
        <v>1887</v>
      </c>
      <c r="C119" s="28"/>
      <c r="D119" s="311"/>
      <c r="E119" s="28"/>
      <c r="F119" s="154"/>
      <c r="G119" s="28"/>
      <c r="H119" s="138"/>
      <c r="I119" s="28"/>
    </row>
    <row r="120" spans="1:10" s="26" customFormat="1" ht="30" x14ac:dyDescent="0.35">
      <c r="A120" s="28"/>
      <c r="B120" s="155" t="s">
        <v>1348</v>
      </c>
      <c r="C120" s="28"/>
      <c r="D120" s="298" t="s">
        <v>1581</v>
      </c>
      <c r="E120" s="28"/>
      <c r="F120" s="262" t="s">
        <v>1981</v>
      </c>
      <c r="G120" s="257"/>
      <c r="H120" s="252" t="s">
        <v>2013</v>
      </c>
      <c r="I120" s="28"/>
    </row>
    <row r="121" spans="1:10" s="26" customFormat="1" ht="30" x14ac:dyDescent="0.35">
      <c r="A121" s="28"/>
      <c r="B121" s="155" t="s">
        <v>1351</v>
      </c>
      <c r="C121" s="28"/>
      <c r="D121" s="298" t="s">
        <v>1581</v>
      </c>
      <c r="E121" s="28"/>
      <c r="F121" s="262" t="s">
        <v>1981</v>
      </c>
      <c r="G121" s="257"/>
      <c r="H121" s="252" t="s">
        <v>2013</v>
      </c>
      <c r="I121" s="28"/>
    </row>
    <row r="122" spans="1:10" s="26" customFormat="1" ht="15" x14ac:dyDescent="0.35">
      <c r="A122" s="28"/>
      <c r="B122" s="172" t="s">
        <v>1689</v>
      </c>
      <c r="C122" s="28"/>
      <c r="D122" s="298">
        <v>93240.092999999993</v>
      </c>
      <c r="E122" s="28"/>
      <c r="F122" s="170" t="s">
        <v>1428</v>
      </c>
      <c r="G122" s="28"/>
      <c r="H122" s="256" t="s">
        <v>2823</v>
      </c>
      <c r="I122" s="28"/>
    </row>
    <row r="123" spans="1:10" s="26" customFormat="1" ht="15" x14ac:dyDescent="0.35">
      <c r="A123" s="28"/>
      <c r="B123" s="156" t="str">
        <f>LEFT(B122,SEARCH(",",B122))&amp;" value"</f>
        <v>Crude oil (2709), value</v>
      </c>
      <c r="C123" s="28"/>
      <c r="D123" s="298">
        <v>24350926</v>
      </c>
      <c r="E123" s="28"/>
      <c r="F123" s="170" t="s">
        <v>1199</v>
      </c>
      <c r="G123" s="28"/>
      <c r="H123" s="256"/>
      <c r="I123" s="28"/>
    </row>
    <row r="124" spans="1:10" s="26" customFormat="1" ht="15" x14ac:dyDescent="0.35">
      <c r="A124" s="28"/>
      <c r="B124" s="172" t="s">
        <v>1713</v>
      </c>
      <c r="C124" s="28"/>
      <c r="D124" s="298">
        <v>20732</v>
      </c>
      <c r="E124" s="28"/>
      <c r="F124" s="170" t="s">
        <v>2822</v>
      </c>
      <c r="G124" s="28"/>
      <c r="H124" s="256"/>
      <c r="I124" s="28"/>
    </row>
    <row r="125" spans="1:10" s="26" customFormat="1" ht="15" x14ac:dyDescent="0.35">
      <c r="A125" s="28"/>
      <c r="B125" s="156" t="str">
        <f>LEFT(B124,SEARCH(",",B124))&amp;" value"</f>
        <v>Natural gas (2711), value</v>
      </c>
      <c r="C125" s="28"/>
      <c r="D125" s="298">
        <v>3021</v>
      </c>
      <c r="E125" s="28"/>
      <c r="F125" s="170" t="s">
        <v>1199</v>
      </c>
      <c r="G125" s="28"/>
      <c r="H125" s="256"/>
      <c r="I125" s="28"/>
    </row>
    <row r="126" spans="1:10" s="26" customFormat="1" ht="30" x14ac:dyDescent="0.35">
      <c r="A126" s="28"/>
      <c r="B126" s="172" t="s">
        <v>1698</v>
      </c>
      <c r="C126" s="28"/>
      <c r="D126" s="298">
        <v>46292838.167999998</v>
      </c>
      <c r="E126" s="28"/>
      <c r="F126" s="170" t="s">
        <v>1429</v>
      </c>
      <c r="G126" s="28"/>
      <c r="H126" s="252" t="s">
        <v>1982</v>
      </c>
      <c r="I126" s="28"/>
    </row>
    <row r="127" spans="1:10" s="26" customFormat="1" ht="30" x14ac:dyDescent="0.35">
      <c r="A127" s="28"/>
      <c r="B127" s="258" t="str">
        <f>LEFT(B126,SEARCH(",",B126))&amp;" value"</f>
        <v>Iron (2601), value</v>
      </c>
      <c r="C127" s="28"/>
      <c r="D127" s="298">
        <v>1951305962.9400001</v>
      </c>
      <c r="E127" s="28"/>
      <c r="F127" s="170" t="s">
        <v>1199</v>
      </c>
      <c r="G127" s="28"/>
      <c r="H127" s="297" t="s">
        <v>1982</v>
      </c>
      <c r="I127" s="28"/>
    </row>
    <row r="128" spans="1:10" s="26" customFormat="1" ht="15" x14ac:dyDescent="0.35">
      <c r="A128" s="28"/>
      <c r="B128" s="172" t="s">
        <v>1743</v>
      </c>
      <c r="C128" s="28"/>
      <c r="D128" s="298">
        <v>536867.65500000003</v>
      </c>
      <c r="E128" s="28"/>
      <c r="F128" s="170" t="s">
        <v>1429</v>
      </c>
      <c r="G128" s="28"/>
      <c r="H128" s="256"/>
      <c r="I128" s="28"/>
    </row>
    <row r="129" spans="1:9" s="26" customFormat="1" ht="15" x14ac:dyDescent="0.35">
      <c r="A129" s="28"/>
      <c r="B129" s="258" t="s">
        <v>1962</v>
      </c>
      <c r="C129" s="28"/>
      <c r="D129" s="298">
        <v>138334282.26999992</v>
      </c>
      <c r="E129" s="28"/>
      <c r="F129" s="170" t="s">
        <v>1199</v>
      </c>
      <c r="G129" s="28"/>
      <c r="H129" s="256"/>
      <c r="I129" s="28"/>
    </row>
    <row r="130" spans="1:9" s="26" customFormat="1" ht="15" x14ac:dyDescent="0.35">
      <c r="A130" s="28"/>
      <c r="B130" s="172" t="s">
        <v>1684</v>
      </c>
      <c r="C130" s="28"/>
      <c r="D130" s="298">
        <v>2548</v>
      </c>
      <c r="E130" s="28"/>
      <c r="F130" s="170" t="s">
        <v>1429</v>
      </c>
      <c r="G130" s="28"/>
      <c r="H130" s="256"/>
      <c r="I130" s="28"/>
    </row>
    <row r="131" spans="1:9" s="26" customFormat="1" ht="15" x14ac:dyDescent="0.35">
      <c r="A131" s="28"/>
      <c r="B131" s="258" t="str">
        <f>LEFT(B130,SEARCH(",",B130))&amp;" value"</f>
        <v>Coal (2701), value</v>
      </c>
      <c r="C131" s="28"/>
      <c r="D131" s="298">
        <v>228762</v>
      </c>
      <c r="E131" s="28"/>
      <c r="F131" s="170" t="s">
        <v>1199</v>
      </c>
      <c r="G131" s="28"/>
      <c r="H131" s="256"/>
      <c r="I131" s="28"/>
    </row>
    <row r="132" spans="1:9" s="26" customFormat="1" ht="15" x14ac:dyDescent="0.35">
      <c r="A132" s="28"/>
      <c r="B132" s="172" t="s">
        <v>1704</v>
      </c>
      <c r="C132" s="28"/>
      <c r="D132" s="298">
        <v>69302.67</v>
      </c>
      <c r="E132" s="28"/>
      <c r="F132" s="170" t="s">
        <v>1429</v>
      </c>
      <c r="G132" s="28"/>
      <c r="H132" s="256"/>
      <c r="I132" s="28"/>
    </row>
    <row r="133" spans="1:9" s="26" customFormat="1" ht="15" x14ac:dyDescent="0.35">
      <c r="A133" s="28"/>
      <c r="B133" s="258" t="str">
        <f>LEFT(B132,SEARCH(",",B132))&amp;" value"</f>
        <v>Manganese (2602), value</v>
      </c>
      <c r="C133" s="28"/>
      <c r="D133" s="298">
        <v>10816339.650000002</v>
      </c>
      <c r="E133" s="28"/>
      <c r="F133" s="170" t="s">
        <v>1199</v>
      </c>
      <c r="G133" s="28"/>
      <c r="H133" s="256"/>
      <c r="I133" s="28"/>
    </row>
    <row r="134" spans="1:9" s="26" customFormat="1" ht="15" x14ac:dyDescent="0.35">
      <c r="A134" s="28"/>
      <c r="B134" s="172" t="s">
        <v>1721</v>
      </c>
      <c r="C134" s="28"/>
      <c r="D134" s="298">
        <v>4042644.3659999999</v>
      </c>
      <c r="E134" s="28"/>
      <c r="F134" s="170" t="s">
        <v>1429</v>
      </c>
      <c r="G134" s="28"/>
      <c r="H134" s="256" t="s">
        <v>2798</v>
      </c>
      <c r="I134" s="28"/>
    </row>
    <row r="135" spans="1:9" s="26" customFormat="1" ht="15" x14ac:dyDescent="0.35">
      <c r="A135" s="28"/>
      <c r="B135" s="258" t="str">
        <f>LEFT(B134,SEARCH(",",B134))&amp;" value"</f>
        <v>Other clays (2508), value</v>
      </c>
      <c r="C135" s="28"/>
      <c r="D135" s="298">
        <v>187821688.03000003</v>
      </c>
      <c r="E135" s="28"/>
      <c r="F135" s="170" t="s">
        <v>1199</v>
      </c>
      <c r="G135" s="28"/>
      <c r="H135" s="256" t="s">
        <v>2798</v>
      </c>
      <c r="I135" s="28"/>
    </row>
    <row r="136" spans="1:9" s="255" customFormat="1" ht="75" x14ac:dyDescent="0.35">
      <c r="A136" s="28"/>
      <c r="B136" s="172" t="s">
        <v>1721</v>
      </c>
      <c r="C136" s="28"/>
      <c r="D136" s="298" t="s">
        <v>1582</v>
      </c>
      <c r="E136" s="28"/>
      <c r="F136" s="170" t="s">
        <v>1429</v>
      </c>
      <c r="G136" s="28"/>
      <c r="H136" s="252" t="s">
        <v>2126</v>
      </c>
      <c r="I136" s="28"/>
    </row>
    <row r="137" spans="1:9" s="255" customFormat="1" ht="15" x14ac:dyDescent="0.35">
      <c r="A137" s="28"/>
      <c r="B137" s="258" t="str">
        <f>LEFT(B136,SEARCH(",",B136))&amp;" value"</f>
        <v>Other clays (2508), value</v>
      </c>
      <c r="C137" s="28"/>
      <c r="D137" s="298" t="s">
        <v>1582</v>
      </c>
      <c r="E137" s="28"/>
      <c r="F137" s="170" t="s">
        <v>1199</v>
      </c>
      <c r="G137" s="28"/>
      <c r="H137" s="256" t="s">
        <v>2799</v>
      </c>
      <c r="I137" s="28"/>
    </row>
    <row r="138" spans="1:9" s="255" customFormat="1" ht="75" x14ac:dyDescent="0.35">
      <c r="A138" s="28"/>
      <c r="B138" s="172" t="s">
        <v>1733</v>
      </c>
      <c r="C138" s="28"/>
      <c r="D138" s="298" t="s">
        <v>1582</v>
      </c>
      <c r="E138" s="28"/>
      <c r="F138" s="170" t="s">
        <v>1429</v>
      </c>
      <c r="G138" s="28"/>
      <c r="H138" s="252" t="s">
        <v>2127</v>
      </c>
      <c r="I138" s="28"/>
    </row>
    <row r="139" spans="1:9" s="255" customFormat="1" ht="15" x14ac:dyDescent="0.35">
      <c r="A139" s="28"/>
      <c r="B139" s="258" t="str">
        <f>LEFT(B138,SEARCH(",",B138))&amp;" value"</f>
        <v>Quartz (2506), value</v>
      </c>
      <c r="C139" s="28"/>
      <c r="D139" s="298" t="s">
        <v>1582</v>
      </c>
      <c r="E139" s="28"/>
      <c r="F139" s="170" t="s">
        <v>1199</v>
      </c>
      <c r="G139" s="28"/>
      <c r="H139" s="256" t="s">
        <v>2800</v>
      </c>
      <c r="I139" s="28"/>
    </row>
    <row r="140" spans="1:9" s="255" customFormat="1" ht="15" x14ac:dyDescent="0.35">
      <c r="A140" s="28"/>
      <c r="B140" s="172" t="s">
        <v>1963</v>
      </c>
      <c r="C140" s="28"/>
      <c r="D140" s="298">
        <v>3409188.1974049988</v>
      </c>
      <c r="E140" s="28"/>
      <c r="F140" s="170" t="s">
        <v>1429</v>
      </c>
      <c r="G140" s="28"/>
      <c r="H140" s="256" t="s">
        <v>1983</v>
      </c>
      <c r="I140" s="28"/>
    </row>
    <row r="141" spans="1:9" s="26" customFormat="1" ht="15" x14ac:dyDescent="0.35">
      <c r="A141" s="28"/>
      <c r="B141" s="259" t="str">
        <f>LEFT(B140,SEARCH(",",B140))&amp;" value"</f>
        <v>Building stone (6802), value</v>
      </c>
      <c r="C141" s="28"/>
      <c r="D141" s="296">
        <v>29765721.939999998</v>
      </c>
      <c r="E141" s="28"/>
      <c r="F141" s="171" t="s">
        <v>1199</v>
      </c>
      <c r="G141" s="28"/>
      <c r="H141" s="263" t="s">
        <v>1983</v>
      </c>
      <c r="I141" s="28"/>
    </row>
    <row r="142" spans="1:9" s="26" customFormat="1" ht="15" x14ac:dyDescent="0.35">
      <c r="A142" s="28"/>
      <c r="B142" s="48"/>
      <c r="C142" s="28"/>
      <c r="D142" s="306"/>
      <c r="E142" s="28"/>
      <c r="F142" s="135"/>
      <c r="G142" s="28"/>
      <c r="H142" s="28"/>
      <c r="I142" s="28"/>
    </row>
    <row r="143" spans="1:9" s="26" customFormat="1" ht="35.5" customHeight="1" x14ac:dyDescent="0.35">
      <c r="A143" s="28"/>
      <c r="B143" s="136" t="s">
        <v>1888</v>
      </c>
      <c r="C143" s="28"/>
      <c r="D143" s="311"/>
      <c r="E143" s="28"/>
      <c r="F143" s="159"/>
      <c r="G143" s="28"/>
      <c r="H143" s="138"/>
      <c r="I143" s="28"/>
    </row>
    <row r="144" spans="1:9" s="26" customFormat="1" ht="30" x14ac:dyDescent="0.35">
      <c r="A144" s="28"/>
      <c r="B144" s="155" t="s">
        <v>1591</v>
      </c>
      <c r="C144" s="28"/>
      <c r="D144" s="298" t="s">
        <v>1661</v>
      </c>
      <c r="E144" s="28"/>
      <c r="F144" s="170" t="s">
        <v>1984</v>
      </c>
      <c r="G144" s="28"/>
      <c r="H144" s="141"/>
      <c r="I144" s="28"/>
    </row>
    <row r="145" spans="1:16" s="26" customFormat="1" ht="30" x14ac:dyDescent="0.35">
      <c r="A145" s="28"/>
      <c r="B145" s="160" t="s">
        <v>1592</v>
      </c>
      <c r="C145" s="28"/>
      <c r="D145" s="298" t="s">
        <v>1661</v>
      </c>
      <c r="E145" s="28"/>
      <c r="F145" s="170" t="s">
        <v>1985</v>
      </c>
      <c r="G145" s="28"/>
      <c r="H145" s="141"/>
      <c r="I145" s="28"/>
    </row>
    <row r="146" spans="1:16" s="26" customFormat="1" ht="30" x14ac:dyDescent="0.35">
      <c r="A146" s="28"/>
      <c r="B146" s="161" t="s">
        <v>1605</v>
      </c>
      <c r="C146" s="28"/>
      <c r="D146" s="314">
        <f>SUM('Part 5 - Company data'!J1235/'Part 4 - Government revenues'!J47)</f>
        <v>0.97942986853872815</v>
      </c>
      <c r="E146" s="28"/>
      <c r="F146" s="162" t="s">
        <v>1934</v>
      </c>
      <c r="G146" s="28"/>
      <c r="H146" s="144"/>
      <c r="I146" s="28"/>
      <c r="P146" s="214"/>
    </row>
    <row r="147" spans="1:16" s="26" customFormat="1" ht="15" x14ac:dyDescent="0.35">
      <c r="A147" s="28"/>
      <c r="B147" s="48"/>
      <c r="C147" s="28"/>
      <c r="D147" s="306"/>
      <c r="E147" s="28"/>
      <c r="F147" s="135"/>
      <c r="G147" s="28"/>
      <c r="H147" s="28"/>
      <c r="I147" s="28"/>
    </row>
    <row r="148" spans="1:16" s="26" customFormat="1" ht="15" x14ac:dyDescent="0.35">
      <c r="A148" s="28"/>
      <c r="B148" s="136" t="s">
        <v>1889</v>
      </c>
      <c r="C148" s="28"/>
      <c r="D148" s="315"/>
      <c r="E148" s="28"/>
      <c r="F148" s="159"/>
      <c r="G148" s="28"/>
      <c r="H148" s="138"/>
      <c r="I148" s="28"/>
    </row>
    <row r="149" spans="1:16" s="26" customFormat="1" ht="90" x14ac:dyDescent="0.35">
      <c r="A149" s="28"/>
      <c r="B149" s="160" t="s">
        <v>1826</v>
      </c>
      <c r="C149" s="28"/>
      <c r="D149" s="298" t="s">
        <v>1000</v>
      </c>
      <c r="E149" s="28"/>
      <c r="F149" s="170"/>
      <c r="G149" s="28"/>
      <c r="H149" s="252" t="s">
        <v>2014</v>
      </c>
      <c r="I149" s="28"/>
    </row>
    <row r="150" spans="1:16" s="26" customFormat="1" ht="15" x14ac:dyDescent="0.35">
      <c r="A150" s="28"/>
      <c r="B150" s="217" t="s">
        <v>1833</v>
      </c>
      <c r="C150" s="218"/>
      <c r="D150" s="308"/>
      <c r="E150" s="218"/>
      <c r="F150" s="137"/>
      <c r="G150" s="28"/>
      <c r="H150" s="141"/>
      <c r="I150" s="28"/>
    </row>
    <row r="151" spans="1:16" s="26" customFormat="1" ht="15" x14ac:dyDescent="0.35">
      <c r="A151" s="28"/>
      <c r="B151" s="172" t="s">
        <v>1689</v>
      </c>
      <c r="C151" s="28"/>
      <c r="D151" s="298"/>
      <c r="E151" s="28"/>
      <c r="F151" s="170"/>
      <c r="G151" s="28"/>
      <c r="H151" s="141"/>
      <c r="I151" s="28"/>
    </row>
    <row r="152" spans="1:16" s="26" customFormat="1" ht="15" x14ac:dyDescent="0.35">
      <c r="A152" s="28"/>
      <c r="B152" s="172" t="s">
        <v>1713</v>
      </c>
      <c r="C152" s="28"/>
      <c r="D152" s="298"/>
      <c r="E152" s="28"/>
      <c r="F152" s="170"/>
      <c r="G152" s="28"/>
      <c r="H152" s="141"/>
      <c r="I152" s="28"/>
    </row>
    <row r="153" spans="1:16" s="26" customFormat="1" ht="15" x14ac:dyDescent="0.35">
      <c r="A153" s="28"/>
      <c r="B153" s="219" t="s">
        <v>1427</v>
      </c>
      <c r="C153" s="165"/>
      <c r="D153" s="296"/>
      <c r="E153" s="165"/>
      <c r="F153" s="171"/>
      <c r="G153" s="28"/>
      <c r="H153" s="141"/>
      <c r="I153" s="28"/>
    </row>
    <row r="154" spans="1:16" s="26" customFormat="1" ht="15" x14ac:dyDescent="0.35">
      <c r="A154" s="28"/>
      <c r="B154" s="217" t="s">
        <v>1834</v>
      </c>
      <c r="C154" s="218"/>
      <c r="D154" s="308"/>
      <c r="E154" s="218"/>
      <c r="F154" s="137"/>
      <c r="G154" s="28"/>
      <c r="H154" s="141"/>
      <c r="I154" s="28"/>
    </row>
    <row r="155" spans="1:16" s="26" customFormat="1" ht="15" x14ac:dyDescent="0.35">
      <c r="A155" s="28"/>
      <c r="B155" s="172" t="s">
        <v>1689</v>
      </c>
      <c r="C155" s="28"/>
      <c r="D155" s="298"/>
      <c r="E155" s="28"/>
      <c r="F155" s="170"/>
      <c r="G155" s="28"/>
      <c r="H155" s="141"/>
      <c r="I155" s="28"/>
    </row>
    <row r="156" spans="1:16" s="26" customFormat="1" ht="15" x14ac:dyDescent="0.35">
      <c r="A156" s="28"/>
      <c r="B156" s="156" t="str">
        <f>LEFT(B155,SEARCH(",",B155))&amp;" value"</f>
        <v>Crude oil (2709), value</v>
      </c>
      <c r="C156" s="28"/>
      <c r="D156" s="298"/>
      <c r="E156" s="28"/>
      <c r="F156" s="170"/>
      <c r="G156" s="28"/>
      <c r="H156" s="141"/>
      <c r="I156" s="28"/>
    </row>
    <row r="157" spans="1:16" s="26" customFormat="1" ht="15" x14ac:dyDescent="0.35">
      <c r="A157" s="28"/>
      <c r="B157" s="172" t="s">
        <v>1713</v>
      </c>
      <c r="C157" s="28"/>
      <c r="D157" s="298"/>
      <c r="E157" s="28"/>
      <c r="F157" s="170"/>
      <c r="G157" s="28"/>
      <c r="H157" s="141"/>
      <c r="I157" s="28"/>
    </row>
    <row r="158" spans="1:16" s="26" customFormat="1" ht="15" x14ac:dyDescent="0.35">
      <c r="A158" s="28"/>
      <c r="B158" s="156" t="str">
        <f>LEFT(B157,SEARCH(",",B157))&amp;" value"</f>
        <v>Natural gas (2711), value</v>
      </c>
      <c r="C158" s="28"/>
      <c r="D158" s="298"/>
      <c r="E158" s="28"/>
      <c r="F158" s="170"/>
      <c r="G158" s="28"/>
      <c r="H158" s="141"/>
      <c r="I158" s="28"/>
    </row>
    <row r="159" spans="1:16" s="26" customFormat="1" ht="15" x14ac:dyDescent="0.35">
      <c r="A159" s="28"/>
      <c r="B159" s="172" t="s">
        <v>1427</v>
      </c>
      <c r="C159" s="28"/>
      <c r="D159" s="298"/>
      <c r="E159" s="28"/>
      <c r="F159" s="170"/>
      <c r="G159" s="28"/>
      <c r="H159" s="141"/>
      <c r="I159" s="28"/>
    </row>
    <row r="160" spans="1:16" s="26" customFormat="1" ht="15" x14ac:dyDescent="0.35">
      <c r="A160" s="28"/>
      <c r="B160" s="156" t="str">
        <f>LEFT(B159,SEARCH(",",B159))&amp;" value"</f>
        <v>Add commodities here, value</v>
      </c>
      <c r="C160" s="28"/>
      <c r="D160" s="298"/>
      <c r="E160" s="28"/>
      <c r="F160" s="170"/>
      <c r="G160" s="28"/>
      <c r="H160" s="141"/>
      <c r="I160" s="28"/>
    </row>
    <row r="161" spans="1:10" s="26" customFormat="1" ht="30" x14ac:dyDescent="0.35">
      <c r="A161" s="28"/>
      <c r="B161" s="216" t="s">
        <v>1835</v>
      </c>
      <c r="C161" s="165"/>
      <c r="D161" s="296"/>
      <c r="E161" s="165"/>
      <c r="F161" s="171"/>
      <c r="G161" s="165"/>
      <c r="H161" s="144"/>
      <c r="I161" s="28"/>
    </row>
    <row r="162" spans="1:10" s="26" customFormat="1" ht="15" x14ac:dyDescent="0.35">
      <c r="A162" s="28"/>
      <c r="B162" s="48"/>
      <c r="C162" s="28"/>
      <c r="D162" s="316"/>
      <c r="E162" s="28"/>
      <c r="F162" s="37"/>
      <c r="G162" s="28"/>
      <c r="H162" s="28"/>
      <c r="I162" s="28"/>
    </row>
    <row r="163" spans="1:10" s="26" customFormat="1" ht="15" x14ac:dyDescent="0.35">
      <c r="A163" s="28"/>
      <c r="B163" s="136" t="s">
        <v>1890</v>
      </c>
      <c r="C163" s="28"/>
      <c r="D163" s="315"/>
      <c r="E163" s="28"/>
      <c r="F163" s="159"/>
      <c r="G163" s="28"/>
      <c r="H163" s="138"/>
      <c r="I163" s="28"/>
    </row>
    <row r="164" spans="1:10" s="26" customFormat="1" ht="90" x14ac:dyDescent="0.35">
      <c r="A164" s="28"/>
      <c r="B164" s="160" t="s">
        <v>1596</v>
      </c>
      <c r="C164" s="28"/>
      <c r="D164" s="298" t="s">
        <v>1000</v>
      </c>
      <c r="E164" s="28"/>
      <c r="F164" s="170"/>
      <c r="G164" s="28"/>
      <c r="H164" s="252" t="s">
        <v>2015</v>
      </c>
      <c r="I164" s="28"/>
    </row>
    <row r="165" spans="1:10" s="26" customFormat="1" ht="30" x14ac:dyDescent="0.35">
      <c r="A165" s="28"/>
      <c r="B165" s="164" t="s">
        <v>1593</v>
      </c>
      <c r="C165" s="28"/>
      <c r="D165" s="296"/>
      <c r="E165" s="28"/>
      <c r="F165" s="171"/>
      <c r="G165" s="28"/>
      <c r="H165" s="144"/>
      <c r="I165" s="28"/>
    </row>
    <row r="166" spans="1:10" s="26" customFormat="1" ht="15" x14ac:dyDescent="0.35">
      <c r="A166" s="28"/>
      <c r="B166" s="48"/>
      <c r="C166" s="28"/>
      <c r="D166" s="306"/>
      <c r="E166" s="28"/>
      <c r="F166" s="37"/>
      <c r="G166" s="28"/>
      <c r="H166" s="28"/>
      <c r="I166" s="28"/>
    </row>
    <row r="167" spans="1:10" s="26" customFormat="1" ht="15" x14ac:dyDescent="0.35">
      <c r="A167" s="28"/>
      <c r="B167" s="136" t="s">
        <v>1891</v>
      </c>
      <c r="C167" s="28"/>
      <c r="D167" s="315"/>
      <c r="E167" s="28"/>
      <c r="F167" s="159"/>
      <c r="G167" s="28"/>
      <c r="H167" s="138"/>
      <c r="I167" s="28"/>
    </row>
    <row r="168" spans="1:10" s="26" customFormat="1" ht="45" x14ac:dyDescent="0.35">
      <c r="A168" s="28"/>
      <c r="B168" s="160" t="s">
        <v>1597</v>
      </c>
      <c r="C168" s="28"/>
      <c r="D168" s="298" t="s">
        <v>1581</v>
      </c>
      <c r="E168" s="257"/>
      <c r="F168" s="170" t="s">
        <v>2802</v>
      </c>
      <c r="G168" s="257"/>
      <c r="H168" s="252" t="s">
        <v>2801</v>
      </c>
      <c r="I168" s="28"/>
    </row>
    <row r="169" spans="1:10" s="26" customFormat="1" ht="30" x14ac:dyDescent="0.35">
      <c r="A169" s="28"/>
      <c r="B169" s="164" t="s">
        <v>1594</v>
      </c>
      <c r="C169" s="28"/>
      <c r="D169" s="296">
        <f>53472930000+4512870000</f>
        <v>57985800000</v>
      </c>
      <c r="E169" s="28"/>
      <c r="F169" s="171" t="s">
        <v>1196</v>
      </c>
      <c r="G169" s="28"/>
      <c r="H169" s="254" t="s">
        <v>2821</v>
      </c>
      <c r="I169" s="28"/>
      <c r="J169" s="279"/>
    </row>
    <row r="170" spans="1:10" s="26" customFormat="1" ht="15" x14ac:dyDescent="0.35">
      <c r="A170" s="28"/>
      <c r="B170" s="48"/>
      <c r="C170" s="28"/>
      <c r="D170" s="306"/>
      <c r="E170" s="28"/>
      <c r="F170" s="37"/>
      <c r="G170" s="28"/>
      <c r="H170" s="28"/>
      <c r="I170" s="28"/>
    </row>
    <row r="171" spans="1:10" s="26" customFormat="1" ht="15" x14ac:dyDescent="0.35">
      <c r="A171" s="28"/>
      <c r="B171" s="136" t="s">
        <v>1892</v>
      </c>
      <c r="C171" s="28"/>
      <c r="D171" s="315"/>
      <c r="E171" s="28"/>
      <c r="F171" s="159"/>
      <c r="G171" s="28"/>
      <c r="H171" s="138"/>
      <c r="I171" s="28"/>
    </row>
    <row r="172" spans="1:10" s="26" customFormat="1" ht="120" x14ac:dyDescent="0.35">
      <c r="A172" s="28"/>
      <c r="B172" s="160" t="s">
        <v>1599</v>
      </c>
      <c r="C172" s="28"/>
      <c r="D172" s="298" t="s">
        <v>1661</v>
      </c>
      <c r="E172" s="28"/>
      <c r="F172" s="170" t="s">
        <v>2806</v>
      </c>
      <c r="G172" s="28"/>
      <c r="H172" s="252" t="s">
        <v>2805</v>
      </c>
      <c r="I172" s="28"/>
      <c r="J172" s="279"/>
    </row>
    <row r="173" spans="1:10" s="26" customFormat="1" ht="75" x14ac:dyDescent="0.35">
      <c r="A173" s="28"/>
      <c r="B173" s="164" t="s">
        <v>1595</v>
      </c>
      <c r="C173" s="28"/>
      <c r="D173" s="296">
        <v>14268843000</v>
      </c>
      <c r="E173" s="28"/>
      <c r="F173" s="171" t="s">
        <v>1196</v>
      </c>
      <c r="G173" s="28"/>
      <c r="H173" s="254" t="s">
        <v>2803</v>
      </c>
      <c r="I173" s="28"/>
      <c r="J173" s="235"/>
    </row>
    <row r="174" spans="1:10" s="26" customFormat="1" ht="15" x14ac:dyDescent="0.35">
      <c r="A174" s="28"/>
      <c r="B174" s="48"/>
      <c r="C174" s="28"/>
      <c r="D174" s="306"/>
      <c r="E174" s="28"/>
      <c r="F174" s="37"/>
      <c r="G174" s="28"/>
      <c r="H174" s="28"/>
      <c r="I174" s="28"/>
    </row>
    <row r="175" spans="1:10" s="26" customFormat="1" ht="15" x14ac:dyDescent="0.35">
      <c r="A175" s="28"/>
      <c r="B175" s="136" t="s">
        <v>1893</v>
      </c>
      <c r="C175" s="28"/>
      <c r="D175" s="315"/>
      <c r="E175" s="28"/>
      <c r="F175" s="159"/>
      <c r="G175" s="28"/>
      <c r="H175" s="138"/>
      <c r="I175" s="28"/>
    </row>
    <row r="176" spans="1:10" s="26" customFormat="1" ht="105" x14ac:dyDescent="0.35">
      <c r="A176" s="28"/>
      <c r="B176" s="160" t="str">
        <f>"Does the government disclose information on"&amp;RIGHT(B175,LEN(B175)-SEARCH(":",B175,1))&amp;"?"</f>
        <v>Does the government disclose information on Direct subnational payments?</v>
      </c>
      <c r="C176" s="28"/>
      <c r="D176" s="298" t="s">
        <v>1661</v>
      </c>
      <c r="E176" s="28"/>
      <c r="F176" s="170" t="s">
        <v>2016</v>
      </c>
      <c r="G176" s="28"/>
      <c r="H176" s="252"/>
      <c r="I176" s="28"/>
    </row>
    <row r="177" spans="1:9" s="26" customFormat="1" ht="45" x14ac:dyDescent="0.35">
      <c r="A177" s="28"/>
      <c r="B177" s="164" t="s">
        <v>1598</v>
      </c>
      <c r="C177" s="28"/>
      <c r="D177" s="296">
        <v>16781756152.370001</v>
      </c>
      <c r="E177" s="28"/>
      <c r="F177" s="171" t="s">
        <v>1196</v>
      </c>
      <c r="G177" s="28"/>
      <c r="H177" s="254" t="s">
        <v>2808</v>
      </c>
      <c r="I177" s="28"/>
    </row>
    <row r="178" spans="1:9" s="26" customFormat="1" ht="15" x14ac:dyDescent="0.35">
      <c r="A178" s="28"/>
      <c r="B178" s="48"/>
      <c r="C178" s="28"/>
      <c r="D178" s="306"/>
      <c r="E178" s="28"/>
      <c r="F178" s="37"/>
      <c r="G178" s="28"/>
      <c r="H178" s="28"/>
      <c r="I178" s="28"/>
    </row>
    <row r="179" spans="1:9" s="26" customFormat="1" ht="15" x14ac:dyDescent="0.35">
      <c r="A179" s="28"/>
      <c r="B179" s="136" t="s">
        <v>1894</v>
      </c>
      <c r="C179" s="28"/>
      <c r="D179" s="315"/>
      <c r="E179" s="28"/>
      <c r="F179" s="37"/>
      <c r="G179" s="28"/>
      <c r="H179" s="138"/>
      <c r="I179" s="28"/>
    </row>
    <row r="180" spans="1:9" s="26" customFormat="1" ht="30" x14ac:dyDescent="0.35">
      <c r="A180" s="28"/>
      <c r="B180" s="161" t="s">
        <v>1515</v>
      </c>
      <c r="C180" s="28"/>
      <c r="D180" s="317">
        <f>IFERROR(IF(_xlfn.DAYS('Part 1 - About'!$E$24,'Part 1 - About'!$E$20)/365&gt;0,_xlfn.DAYS('Part 1 - About'!$E$24,'Part 1 - About'!$E$20)/365,_xlfn.DAYS('Part 1 - About'!$E$27,'Part 1 - About'!$E$20)/365),"Automatically completed using the 1. About sheet")</f>
        <v>1.0876712328767124</v>
      </c>
      <c r="E180" s="28"/>
      <c r="F180" s="37"/>
      <c r="G180" s="28"/>
      <c r="H180" s="144"/>
      <c r="I180" s="28"/>
    </row>
    <row r="181" spans="1:9" s="26" customFormat="1" ht="15" x14ac:dyDescent="0.35">
      <c r="A181" s="28"/>
      <c r="B181" s="48"/>
      <c r="C181" s="28"/>
      <c r="D181" s="306"/>
      <c r="E181" s="28"/>
      <c r="F181" s="37"/>
      <c r="G181" s="28"/>
      <c r="H181" s="28"/>
      <c r="I181" s="28"/>
    </row>
    <row r="182" spans="1:9" s="26" customFormat="1" ht="15" x14ac:dyDescent="0.35">
      <c r="A182" s="28"/>
      <c r="B182" s="136" t="s">
        <v>1895</v>
      </c>
      <c r="C182" s="28"/>
      <c r="D182" s="315"/>
      <c r="E182" s="28"/>
      <c r="F182" s="159"/>
      <c r="G182" s="28"/>
      <c r="H182" s="138"/>
      <c r="I182" s="28"/>
    </row>
    <row r="183" spans="1:9" s="26" customFormat="1" ht="45" x14ac:dyDescent="0.35">
      <c r="A183" s="28"/>
      <c r="B183" s="155" t="s">
        <v>1653</v>
      </c>
      <c r="C183" s="28"/>
      <c r="D183" s="298" t="s">
        <v>1661</v>
      </c>
      <c r="E183" s="28"/>
      <c r="F183" s="170" t="str">
        <f>IF(D183=Lists!$K$4,"&lt; Input URL to data source &gt;",IF(D183=Lists!$K$5,"EITI report, Section 9, Annex 9",IF(D183=Lists!$K$6,"&lt; Reference evidence of non-applicability &gt;","")))</f>
        <v>EITI report, Section 9, Annex 9</v>
      </c>
      <c r="G183" s="28"/>
      <c r="H183" s="141"/>
      <c r="I183" s="28"/>
    </row>
    <row r="184" spans="1:9" s="26" customFormat="1" ht="60" x14ac:dyDescent="0.35">
      <c r="A184" s="28"/>
      <c r="B184" s="156" t="s">
        <v>1602</v>
      </c>
      <c r="C184" s="28"/>
      <c r="D184" s="298" t="s">
        <v>1661</v>
      </c>
      <c r="E184" s="28"/>
      <c r="F184" s="170" t="str">
        <f>IF(D184=Lists!$K$4,"&lt; Input URL to data source &gt;",IF(D184=Lists!$K$5,"EITI report, Annex 8",IF(D184=Lists!$K$6,"&lt; Reference evidence of non-applicability &gt;","")))</f>
        <v>EITI report, Annex 8</v>
      </c>
      <c r="G184" s="28"/>
      <c r="H184" s="252" t="s">
        <v>2811</v>
      </c>
      <c r="I184" s="28"/>
    </row>
    <row r="185" spans="1:9" s="26" customFormat="1" ht="105" x14ac:dyDescent="0.35">
      <c r="A185" s="28"/>
      <c r="B185" s="155" t="s">
        <v>1600</v>
      </c>
      <c r="C185" s="28"/>
      <c r="D185" s="298" t="s">
        <v>1581</v>
      </c>
      <c r="E185" s="28"/>
      <c r="F185" s="170" t="s">
        <v>2812</v>
      </c>
      <c r="G185" s="257"/>
      <c r="H185" s="252" t="s">
        <v>1986</v>
      </c>
      <c r="I185" s="28"/>
    </row>
    <row r="186" spans="1:9" s="26" customFormat="1" ht="15" x14ac:dyDescent="0.35">
      <c r="A186" s="28"/>
      <c r="B186" s="142" t="s">
        <v>1601</v>
      </c>
      <c r="C186" s="28"/>
      <c r="D186" s="298" t="s">
        <v>1582</v>
      </c>
      <c r="E186" s="28"/>
      <c r="F186" s="170" t="str">
        <f>IF(D186=Lists!$K$4,"&lt; Input URL to data source &gt;",IF(D186=Lists!$K$5,"&lt; Reference section in EITI Report or URL &gt;",IF(D186=Lists!$K$6,"&lt; Reference evidence of non-applicability &gt;","")))</f>
        <v/>
      </c>
      <c r="G186" s="28"/>
      <c r="H186" s="141"/>
      <c r="I186" s="28"/>
    </row>
    <row r="187" spans="1:9" s="26" customFormat="1" ht="135" x14ac:dyDescent="0.35">
      <c r="A187" s="28"/>
      <c r="B187" s="139" t="s">
        <v>1603</v>
      </c>
      <c r="C187" s="28"/>
      <c r="D187" s="298" t="s">
        <v>1581</v>
      </c>
      <c r="E187" s="28"/>
      <c r="F187" s="170" t="s">
        <v>2813</v>
      </c>
      <c r="G187" s="257"/>
      <c r="H187" s="252" t="s">
        <v>2017</v>
      </c>
      <c r="I187" s="28"/>
    </row>
    <row r="188" spans="1:9" s="26" customFormat="1" ht="15" x14ac:dyDescent="0.35">
      <c r="A188" s="28"/>
      <c r="B188" s="143" t="s">
        <v>1604</v>
      </c>
      <c r="C188" s="28"/>
      <c r="D188" s="296" t="s">
        <v>1661</v>
      </c>
      <c r="E188" s="28"/>
      <c r="F188" s="170" t="str">
        <f>IF(D188=Lists!$K$4,"&lt; Input URL to data source &gt;",IF(D188=Lists!$K$5,"EITI report, Annex 8",IF(D188=Lists!$K$6,"&lt; Reference evidence of non-applicability &gt;","")))</f>
        <v>EITI report, Annex 8</v>
      </c>
      <c r="G188" s="28"/>
      <c r="H188" s="254" t="s">
        <v>2814</v>
      </c>
      <c r="I188" s="28"/>
    </row>
    <row r="189" spans="1:9" s="26" customFormat="1" ht="15" x14ac:dyDescent="0.35">
      <c r="A189" s="28"/>
      <c r="B189" s="48"/>
      <c r="C189" s="28"/>
      <c r="D189" s="306"/>
      <c r="E189" s="28"/>
      <c r="F189" s="37"/>
      <c r="G189" s="28"/>
      <c r="H189" s="28"/>
      <c r="I189" s="28"/>
    </row>
    <row r="190" spans="1:9" s="26" customFormat="1" ht="30" x14ac:dyDescent="0.35">
      <c r="A190" s="28"/>
      <c r="B190" s="136" t="s">
        <v>1896</v>
      </c>
      <c r="C190" s="28"/>
      <c r="D190" s="315"/>
      <c r="E190" s="28"/>
      <c r="F190" s="159"/>
      <c r="G190" s="28"/>
      <c r="H190" s="138"/>
      <c r="I190" s="28"/>
    </row>
    <row r="191" spans="1:9" s="26" customFormat="1" ht="45" x14ac:dyDescent="0.35">
      <c r="A191" s="28"/>
      <c r="B191" s="160" t="s">
        <v>1606</v>
      </c>
      <c r="C191" s="28"/>
      <c r="D191" s="298" t="s">
        <v>1581</v>
      </c>
      <c r="E191" s="28"/>
      <c r="F191" s="170" t="s">
        <v>2816</v>
      </c>
      <c r="G191" s="257"/>
      <c r="H191" s="252" t="s">
        <v>2815</v>
      </c>
      <c r="I191" s="28"/>
    </row>
    <row r="192" spans="1:9" s="26" customFormat="1" ht="60" x14ac:dyDescent="0.35">
      <c r="A192" s="28"/>
      <c r="B192" s="164" t="s">
        <v>1659</v>
      </c>
      <c r="C192" s="28"/>
      <c r="D192" s="296">
        <v>0</v>
      </c>
      <c r="E192" s="28"/>
      <c r="F192" s="173" t="str">
        <f>IF(D192=Lists!$K$4,"&lt; Input URL to data source &gt;",IF(D192=Lists!$K$5,"&lt; Reference section in EITI Report &gt;",IF(D192=Lists!$K$6,"&lt; Reference evidence of non-applicability &gt;","")))</f>
        <v/>
      </c>
      <c r="G192" s="28"/>
      <c r="H192" s="254" t="s">
        <v>2008</v>
      </c>
      <c r="I192" s="28"/>
    </row>
    <row r="193" spans="1:16" s="26" customFormat="1" ht="15" x14ac:dyDescent="0.35">
      <c r="A193" s="28"/>
      <c r="B193" s="48"/>
      <c r="C193" s="28"/>
      <c r="D193" s="306"/>
      <c r="E193" s="28"/>
      <c r="F193" s="37"/>
      <c r="G193" s="28"/>
      <c r="H193" s="28"/>
      <c r="I193" s="28"/>
    </row>
    <row r="194" spans="1:16" s="26" customFormat="1" ht="15" x14ac:dyDescent="0.35">
      <c r="A194" s="28"/>
      <c r="B194" s="136" t="s">
        <v>1897</v>
      </c>
      <c r="C194" s="28"/>
      <c r="D194" s="315"/>
      <c r="E194" s="28"/>
      <c r="F194" s="159"/>
      <c r="G194" s="28"/>
      <c r="H194" s="138"/>
      <c r="I194" s="28"/>
    </row>
    <row r="195" spans="1:16" s="26" customFormat="1" ht="45" x14ac:dyDescent="0.35">
      <c r="A195" s="28"/>
      <c r="B195" s="160" t="s">
        <v>1607</v>
      </c>
      <c r="C195" s="28"/>
      <c r="D195" s="298" t="s">
        <v>1581</v>
      </c>
      <c r="E195" s="28"/>
      <c r="F195" s="170" t="s">
        <v>2818</v>
      </c>
      <c r="G195" s="257"/>
      <c r="H195" s="252" t="s">
        <v>2817</v>
      </c>
      <c r="I195" s="28"/>
    </row>
    <row r="196" spans="1:16" s="26" customFormat="1" ht="60" x14ac:dyDescent="0.35">
      <c r="A196" s="28"/>
      <c r="B196" s="163" t="s">
        <v>1609</v>
      </c>
      <c r="C196" s="28"/>
      <c r="D196" s="298" t="s">
        <v>1582</v>
      </c>
      <c r="E196" s="28"/>
      <c r="F196" s="170"/>
      <c r="G196" s="257"/>
      <c r="H196" s="252" t="s">
        <v>2018</v>
      </c>
      <c r="I196" s="28"/>
    </row>
    <row r="197" spans="1:16" s="26" customFormat="1" ht="180" x14ac:dyDescent="0.35">
      <c r="A197" s="28"/>
      <c r="B197" s="164" t="s">
        <v>1936</v>
      </c>
      <c r="C197" s="28"/>
      <c r="D197" s="296">
        <v>0</v>
      </c>
      <c r="E197" s="28"/>
      <c r="F197" s="171" t="s">
        <v>1196</v>
      </c>
      <c r="G197" s="257"/>
      <c r="H197" s="254" t="s">
        <v>2020</v>
      </c>
      <c r="I197" s="28"/>
      <c r="P197" s="214"/>
    </row>
    <row r="198" spans="1:16" s="26" customFormat="1" ht="15" x14ac:dyDescent="0.35">
      <c r="A198" s="28"/>
      <c r="B198" s="48"/>
      <c r="C198" s="28"/>
      <c r="D198" s="306"/>
      <c r="E198" s="28"/>
      <c r="F198" s="37"/>
      <c r="G198" s="28"/>
      <c r="H198" s="28"/>
      <c r="I198" s="28"/>
    </row>
    <row r="199" spans="1:16" s="26" customFormat="1" ht="30" x14ac:dyDescent="0.35">
      <c r="A199" s="28"/>
      <c r="B199" s="136" t="s">
        <v>1898</v>
      </c>
      <c r="C199" s="28"/>
      <c r="D199" s="315"/>
      <c r="E199" s="28"/>
      <c r="F199" s="159"/>
      <c r="G199" s="28"/>
      <c r="H199" s="138"/>
      <c r="I199" s="28"/>
    </row>
    <row r="200" spans="1:16" s="26" customFormat="1" ht="45" x14ac:dyDescent="0.35">
      <c r="A200" s="28"/>
      <c r="B200" s="160" t="s">
        <v>1610</v>
      </c>
      <c r="C200" s="28"/>
      <c r="D200" s="298" t="s">
        <v>1000</v>
      </c>
      <c r="E200" s="28"/>
      <c r="F200" s="170" t="s">
        <v>1987</v>
      </c>
      <c r="G200" s="257"/>
      <c r="H200" s="252" t="s">
        <v>1988</v>
      </c>
      <c r="I200" s="28"/>
    </row>
    <row r="201" spans="1:16" s="26" customFormat="1" ht="30" x14ac:dyDescent="0.35">
      <c r="A201" s="28"/>
      <c r="B201" s="160" t="s">
        <v>1611</v>
      </c>
      <c r="C201" s="28"/>
      <c r="D201" s="298" t="s">
        <v>1581</v>
      </c>
      <c r="E201" s="28"/>
      <c r="F201" s="262" t="s">
        <v>1989</v>
      </c>
      <c r="G201" s="257"/>
      <c r="H201" s="252" t="s">
        <v>2819</v>
      </c>
      <c r="I201" s="28"/>
    </row>
    <row r="202" spans="1:16" s="26" customFormat="1" ht="45" x14ac:dyDescent="0.35">
      <c r="A202" s="28"/>
      <c r="B202" s="161" t="s">
        <v>1612</v>
      </c>
      <c r="C202" s="28"/>
      <c r="D202" s="296" t="s">
        <v>1581</v>
      </c>
      <c r="E202" s="28"/>
      <c r="F202" s="171" t="s">
        <v>2820</v>
      </c>
      <c r="G202" s="257"/>
      <c r="H202" s="254" t="s">
        <v>1990</v>
      </c>
      <c r="I202" s="28"/>
    </row>
    <row r="203" spans="1:16" s="26" customFormat="1" ht="15" x14ac:dyDescent="0.35">
      <c r="A203" s="28"/>
      <c r="B203" s="48"/>
      <c r="C203" s="28"/>
      <c r="D203" s="306"/>
      <c r="E203" s="28"/>
      <c r="F203" s="37"/>
      <c r="G203" s="28"/>
      <c r="H203" s="28"/>
      <c r="I203" s="28"/>
    </row>
    <row r="204" spans="1:16" s="26" customFormat="1" ht="15" x14ac:dyDescent="0.35">
      <c r="A204" s="28"/>
      <c r="B204" s="136" t="s">
        <v>1899</v>
      </c>
      <c r="C204" s="28"/>
      <c r="D204" s="315"/>
      <c r="E204" s="28"/>
      <c r="F204" s="159"/>
      <c r="G204" s="28"/>
      <c r="H204" s="138"/>
      <c r="I204" s="28"/>
    </row>
    <row r="205" spans="1:16" s="26" customFormat="1" ht="30" x14ac:dyDescent="0.35">
      <c r="A205" s="28"/>
      <c r="B205" s="160" t="s">
        <v>1613</v>
      </c>
      <c r="C205" s="28"/>
      <c r="D205" s="298" t="s">
        <v>1000</v>
      </c>
      <c r="E205" s="28"/>
      <c r="F205" s="170" t="s">
        <v>2019</v>
      </c>
      <c r="G205" s="257"/>
      <c r="H205" s="252"/>
      <c r="I205" s="28"/>
    </row>
    <row r="206" spans="1:16" s="26" customFormat="1" ht="90" x14ac:dyDescent="0.35">
      <c r="A206" s="28"/>
      <c r="B206" s="163" t="s">
        <v>1665</v>
      </c>
      <c r="C206" s="28"/>
      <c r="D206" s="298" t="s">
        <v>1000</v>
      </c>
      <c r="E206" s="28"/>
      <c r="F206" s="170"/>
      <c r="G206" s="28"/>
      <c r="H206" s="252" t="s">
        <v>2753</v>
      </c>
      <c r="I206" s="28"/>
    </row>
    <row r="207" spans="1:16" s="26" customFormat="1" ht="30" x14ac:dyDescent="0.35">
      <c r="A207" s="28"/>
      <c r="B207" s="163" t="s">
        <v>1666</v>
      </c>
      <c r="C207" s="28"/>
      <c r="D207" s="298" t="s">
        <v>1000</v>
      </c>
      <c r="E207" s="145"/>
      <c r="F207" s="170"/>
      <c r="G207" s="28"/>
      <c r="H207" s="141"/>
      <c r="I207" s="28"/>
    </row>
    <row r="208" spans="1:16" s="26" customFormat="1" ht="15" x14ac:dyDescent="0.35">
      <c r="A208" s="28"/>
      <c r="B208" s="160" t="s">
        <v>1667</v>
      </c>
      <c r="C208" s="28"/>
      <c r="D208" s="298" t="s">
        <v>1661</v>
      </c>
      <c r="E208" s="28"/>
      <c r="F208" s="170" t="s">
        <v>1991</v>
      </c>
      <c r="G208" s="28"/>
      <c r="H208" s="141"/>
      <c r="I208" s="28"/>
    </row>
    <row r="209" spans="1:10" s="26" customFormat="1" ht="90" x14ac:dyDescent="0.35">
      <c r="A209" s="28"/>
      <c r="B209" s="163" t="s">
        <v>1668</v>
      </c>
      <c r="C209" s="28"/>
      <c r="D209" s="298">
        <v>0</v>
      </c>
      <c r="E209" s="28"/>
      <c r="F209" s="170" t="s">
        <v>1196</v>
      </c>
      <c r="G209" s="28"/>
      <c r="H209" s="252" t="s">
        <v>2753</v>
      </c>
      <c r="I209" s="28"/>
    </row>
    <row r="210" spans="1:10" s="26" customFormat="1" ht="30" x14ac:dyDescent="0.35">
      <c r="A210" s="28"/>
      <c r="B210" s="163" t="s">
        <v>1669</v>
      </c>
      <c r="C210" s="28"/>
      <c r="D210" s="298">
        <v>1152383740</v>
      </c>
      <c r="E210" s="28"/>
      <c r="F210" s="170" t="s">
        <v>1196</v>
      </c>
      <c r="G210" s="28"/>
      <c r="H210" s="141"/>
      <c r="I210" s="28"/>
    </row>
    <row r="211" spans="1:10" s="26" customFormat="1" ht="75" x14ac:dyDescent="0.35">
      <c r="A211" s="28"/>
      <c r="B211" s="160" t="s">
        <v>1837</v>
      </c>
      <c r="C211" s="28"/>
      <c r="D211" s="298" t="s">
        <v>1000</v>
      </c>
      <c r="E211" s="28"/>
      <c r="F211" s="170" t="s">
        <v>2019</v>
      </c>
      <c r="G211" s="28"/>
      <c r="H211" s="252" t="s">
        <v>2752</v>
      </c>
      <c r="I211" s="28"/>
    </row>
    <row r="212" spans="1:10" s="26" customFormat="1" ht="30" x14ac:dyDescent="0.35">
      <c r="A212" s="28"/>
      <c r="B212" s="163" t="s">
        <v>1838</v>
      </c>
      <c r="C212" s="28"/>
      <c r="D212" s="298" t="s">
        <v>1000</v>
      </c>
      <c r="E212" s="28"/>
      <c r="F212" s="170"/>
      <c r="G212" s="28"/>
      <c r="H212" s="141"/>
      <c r="I212" s="28"/>
    </row>
    <row r="213" spans="1:10" s="26" customFormat="1" ht="30" x14ac:dyDescent="0.35">
      <c r="A213" s="28"/>
      <c r="B213" s="164" t="s">
        <v>1839</v>
      </c>
      <c r="C213" s="28"/>
      <c r="D213" s="298" t="s">
        <v>1000</v>
      </c>
      <c r="E213" s="28"/>
      <c r="F213" s="170"/>
      <c r="G213" s="28"/>
      <c r="H213" s="144"/>
      <c r="I213" s="28"/>
    </row>
    <row r="214" spans="1:10" s="26" customFormat="1" ht="15" x14ac:dyDescent="0.35">
      <c r="A214" s="28"/>
      <c r="B214" s="48"/>
      <c r="C214" s="28"/>
      <c r="D214" s="306"/>
      <c r="E214" s="28"/>
      <c r="F214" s="37"/>
      <c r="G214" s="28"/>
      <c r="H214" s="28"/>
      <c r="I214" s="28"/>
    </row>
    <row r="215" spans="1:10" s="26" customFormat="1" ht="15" x14ac:dyDescent="0.35">
      <c r="A215" s="28"/>
      <c r="B215" s="136" t="s">
        <v>1900</v>
      </c>
      <c r="C215" s="28"/>
      <c r="D215" s="315"/>
      <c r="E215" s="28"/>
      <c r="F215" s="159"/>
      <c r="G215" s="28"/>
      <c r="H215" s="138"/>
      <c r="I215" s="28"/>
    </row>
    <row r="216" spans="1:10" s="26" customFormat="1" ht="30" x14ac:dyDescent="0.35">
      <c r="A216" s="28"/>
      <c r="B216" s="160" t="s">
        <v>1670</v>
      </c>
      <c r="C216" s="28"/>
      <c r="D216" s="298" t="s">
        <v>1661</v>
      </c>
      <c r="E216" s="28"/>
      <c r="F216" s="170" t="s">
        <v>1992</v>
      </c>
      <c r="G216" s="28"/>
      <c r="H216" s="141"/>
      <c r="I216" s="28"/>
    </row>
    <row r="217" spans="1:10" s="26" customFormat="1" ht="30" x14ac:dyDescent="0.35">
      <c r="A217" s="28"/>
      <c r="B217" s="164" t="s">
        <v>1614</v>
      </c>
      <c r="C217" s="28"/>
      <c r="D217" s="296">
        <v>37158778000</v>
      </c>
      <c r="E217" s="28"/>
      <c r="F217" s="171" t="s">
        <v>1196</v>
      </c>
      <c r="G217" s="28"/>
      <c r="H217" s="254" t="s">
        <v>1993</v>
      </c>
      <c r="I217" s="28"/>
    </row>
    <row r="218" spans="1:10" s="26" customFormat="1" ht="15" x14ac:dyDescent="0.35">
      <c r="A218" s="28"/>
      <c r="B218" s="48"/>
      <c r="C218" s="28"/>
      <c r="D218" s="306"/>
      <c r="E218" s="28"/>
      <c r="F218" s="37"/>
      <c r="G218" s="28"/>
      <c r="H218" s="28"/>
      <c r="I218" s="28"/>
    </row>
    <row r="219" spans="1:10" s="26" customFormat="1" ht="15" x14ac:dyDescent="0.35">
      <c r="A219" s="28"/>
      <c r="B219" s="136" t="s">
        <v>1901</v>
      </c>
      <c r="C219" s="28"/>
      <c r="D219" s="318"/>
      <c r="E219" s="28"/>
      <c r="F219" s="166"/>
      <c r="G219" s="28"/>
      <c r="H219" s="138"/>
      <c r="I219" s="28"/>
    </row>
    <row r="220" spans="1:10" s="26" customFormat="1" ht="30" x14ac:dyDescent="0.35">
      <c r="A220" s="28"/>
      <c r="B220" s="167" t="s">
        <v>1652</v>
      </c>
      <c r="C220" s="28"/>
      <c r="D220" s="298" t="s">
        <v>1661</v>
      </c>
      <c r="E220" s="28"/>
      <c r="F220" s="170" t="s">
        <v>1994</v>
      </c>
      <c r="G220" s="28"/>
      <c r="H220" s="141"/>
      <c r="I220" s="28"/>
    </row>
    <row r="221" spans="1:10" s="26" customFormat="1" ht="30" x14ac:dyDescent="0.35">
      <c r="A221" s="28"/>
      <c r="B221" s="160" t="s">
        <v>1923</v>
      </c>
      <c r="C221" s="28"/>
      <c r="D221" s="298">
        <v>190343000000</v>
      </c>
      <c r="E221" s="28"/>
      <c r="F221" s="170" t="s">
        <v>1196</v>
      </c>
      <c r="G221" s="28"/>
      <c r="H221" s="256" t="s">
        <v>1995</v>
      </c>
      <c r="I221" s="28"/>
      <c r="J221" s="299"/>
    </row>
    <row r="222" spans="1:10" s="26" customFormat="1" ht="45" x14ac:dyDescent="0.35">
      <c r="A222" s="28"/>
      <c r="B222" s="155" t="s">
        <v>1750</v>
      </c>
      <c r="C222" s="28"/>
      <c r="D222" s="298">
        <f>D221*0.41</f>
        <v>78040630000</v>
      </c>
      <c r="E222" s="28"/>
      <c r="F222" s="170" t="s">
        <v>1196</v>
      </c>
      <c r="G222" s="28"/>
      <c r="H222" s="252" t="s">
        <v>1996</v>
      </c>
      <c r="I222" s="28"/>
    </row>
    <row r="223" spans="1:10" s="26" customFormat="1" ht="15" x14ac:dyDescent="0.35">
      <c r="A223" s="28"/>
      <c r="B223" s="139" t="s">
        <v>1615</v>
      </c>
      <c r="C223" s="28"/>
      <c r="D223" s="298">
        <v>4194102000000</v>
      </c>
      <c r="E223" s="28"/>
      <c r="F223" s="170" t="s">
        <v>1196</v>
      </c>
      <c r="G223" s="28"/>
      <c r="H223" s="256"/>
      <c r="I223" s="28"/>
    </row>
    <row r="224" spans="1:10" s="26" customFormat="1" ht="15" x14ac:dyDescent="0.35">
      <c r="A224" s="28"/>
      <c r="B224" s="139" t="s">
        <v>1616</v>
      </c>
      <c r="C224" s="28"/>
      <c r="D224" s="298">
        <v>186658453510</v>
      </c>
      <c r="E224" s="28"/>
      <c r="F224" s="170" t="s">
        <v>1196</v>
      </c>
      <c r="G224" s="28"/>
      <c r="H224" s="141"/>
      <c r="I224" s="28"/>
      <c r="J224" s="279"/>
    </row>
    <row r="225" spans="1:10" s="26" customFormat="1" ht="30" x14ac:dyDescent="0.35">
      <c r="A225" s="28"/>
      <c r="B225" s="139" t="s">
        <v>1617</v>
      </c>
      <c r="C225" s="28"/>
      <c r="D225" s="298">
        <v>1665490257917.3999</v>
      </c>
      <c r="E225" s="28"/>
      <c r="F225" s="170" t="s">
        <v>1196</v>
      </c>
      <c r="G225" s="28"/>
      <c r="H225" s="253" t="s">
        <v>1997</v>
      </c>
      <c r="I225" s="28"/>
      <c r="J225" s="279"/>
    </row>
    <row r="226" spans="1:10" s="26" customFormat="1" ht="15" x14ac:dyDescent="0.35">
      <c r="A226" s="28"/>
      <c r="B226" s="139" t="s">
        <v>1618</v>
      </c>
      <c r="C226" s="28"/>
      <c r="D226" s="298">
        <v>2933557109.2599998</v>
      </c>
      <c r="E226" s="28"/>
      <c r="F226" s="170" t="s">
        <v>1199</v>
      </c>
      <c r="G226" s="28"/>
      <c r="H226" s="256" t="s">
        <v>1998</v>
      </c>
      <c r="I226" s="28"/>
      <c r="J226" s="279"/>
    </row>
    <row r="227" spans="1:10" s="26" customFormat="1" ht="15" x14ac:dyDescent="0.35">
      <c r="A227" s="28"/>
      <c r="B227" s="139" t="s">
        <v>1619</v>
      </c>
      <c r="C227" s="28"/>
      <c r="D227" s="298">
        <v>59367900000</v>
      </c>
      <c r="E227" s="28"/>
      <c r="F227" s="170" t="s">
        <v>1199</v>
      </c>
      <c r="G227" s="28"/>
      <c r="H227" s="141"/>
      <c r="I227" s="28"/>
      <c r="J227" s="279"/>
    </row>
    <row r="228" spans="1:10" s="26" customFormat="1" ht="60" x14ac:dyDescent="0.35">
      <c r="A228" s="28"/>
      <c r="B228" s="139" t="s">
        <v>1924</v>
      </c>
      <c r="C228" s="28"/>
      <c r="D228" s="298">
        <v>139200</v>
      </c>
      <c r="E228" s="28"/>
      <c r="F228" s="170" t="s">
        <v>1926</v>
      </c>
      <c r="G228" s="28"/>
      <c r="H228" s="252" t="s">
        <v>1999</v>
      </c>
      <c r="I228" s="28"/>
      <c r="J228" s="279"/>
    </row>
    <row r="229" spans="1:10" s="26" customFormat="1" ht="60" x14ac:dyDescent="0.35">
      <c r="A229" s="28"/>
      <c r="B229" s="139" t="s">
        <v>1925</v>
      </c>
      <c r="C229" s="28"/>
      <c r="D229" s="298">
        <v>47200</v>
      </c>
      <c r="E229" s="28"/>
      <c r="F229" s="170" t="s">
        <v>1926</v>
      </c>
      <c r="G229" s="28"/>
      <c r="H229" s="252" t="s">
        <v>1999</v>
      </c>
      <c r="I229" s="28"/>
    </row>
    <row r="230" spans="1:10" s="26" customFormat="1" ht="45" x14ac:dyDescent="0.35">
      <c r="A230" s="28"/>
      <c r="B230" s="139" t="s">
        <v>1620</v>
      </c>
      <c r="C230" s="28"/>
      <c r="D230" s="298">
        <v>186400</v>
      </c>
      <c r="E230" s="28"/>
      <c r="F230" s="170" t="s">
        <v>1926</v>
      </c>
      <c r="G230" s="28"/>
      <c r="H230" s="252" t="s">
        <v>2001</v>
      </c>
      <c r="I230" s="28"/>
    </row>
    <row r="231" spans="1:10" s="26" customFormat="1" ht="15" x14ac:dyDescent="0.35">
      <c r="A231" s="28"/>
      <c r="B231" s="139" t="s">
        <v>1621</v>
      </c>
      <c r="C231" s="28"/>
      <c r="D231" s="298">
        <v>7345000</v>
      </c>
      <c r="E231" s="28"/>
      <c r="F231" s="170" t="s">
        <v>1926</v>
      </c>
      <c r="G231" s="28"/>
      <c r="H231" s="256" t="s">
        <v>2000</v>
      </c>
      <c r="I231" s="28"/>
    </row>
    <row r="232" spans="1:10" s="26" customFormat="1" ht="15" x14ac:dyDescent="0.35">
      <c r="A232" s="28"/>
      <c r="B232" s="139" t="s">
        <v>1630</v>
      </c>
      <c r="C232" s="28"/>
      <c r="D232" s="298">
        <v>44755568000</v>
      </c>
      <c r="E232" s="28"/>
      <c r="F232" s="170" t="s">
        <v>1196</v>
      </c>
      <c r="G232" s="28"/>
      <c r="H232" s="256" t="s">
        <v>2002</v>
      </c>
      <c r="I232" s="28"/>
      <c r="J232" s="299"/>
    </row>
    <row r="233" spans="1:10" s="26" customFormat="1" ht="15" x14ac:dyDescent="0.35">
      <c r="A233" s="28"/>
      <c r="B233" s="153" t="s">
        <v>1631</v>
      </c>
      <c r="C233" s="28"/>
      <c r="D233" s="296">
        <v>419836662000</v>
      </c>
      <c r="E233" s="28"/>
      <c r="F233" s="171" t="s">
        <v>1196</v>
      </c>
      <c r="G233" s="28"/>
      <c r="H233" s="144"/>
      <c r="I233" s="28"/>
    </row>
    <row r="234" spans="1:10" s="26" customFormat="1" ht="15" x14ac:dyDescent="0.35">
      <c r="A234" s="28"/>
      <c r="B234" s="169"/>
      <c r="C234" s="28"/>
      <c r="D234" s="319"/>
      <c r="E234" s="28"/>
      <c r="F234" s="169"/>
      <c r="G234" s="28"/>
      <c r="H234" s="28"/>
      <c r="I234" s="28"/>
    </row>
    <row r="235" spans="1:10" s="26" customFormat="1" ht="15" x14ac:dyDescent="0.35">
      <c r="A235" s="28"/>
      <c r="B235" s="136" t="s">
        <v>1941</v>
      </c>
      <c r="C235" s="28"/>
      <c r="D235" s="308"/>
      <c r="E235" s="28"/>
      <c r="F235" s="137"/>
      <c r="G235" s="28"/>
      <c r="H235" s="138"/>
      <c r="I235" s="28"/>
    </row>
    <row r="236" spans="1:10" s="26" customFormat="1" ht="15" x14ac:dyDescent="0.35">
      <c r="A236" s="28"/>
      <c r="B236" s="139" t="s">
        <v>1516</v>
      </c>
      <c r="C236" s="28"/>
      <c r="D236" s="309"/>
      <c r="E236" s="28"/>
      <c r="F236" s="140"/>
      <c r="G236" s="28"/>
      <c r="H236" s="141"/>
      <c r="I236" s="28"/>
    </row>
    <row r="237" spans="1:10" s="26" customFormat="1" ht="45" x14ac:dyDescent="0.35">
      <c r="A237" s="28"/>
      <c r="B237" s="156" t="s">
        <v>1938</v>
      </c>
      <c r="C237" s="28"/>
      <c r="D237" s="298" t="s">
        <v>1581</v>
      </c>
      <c r="E237" s="28"/>
      <c r="F237" s="262" t="s">
        <v>2003</v>
      </c>
      <c r="G237" s="257"/>
      <c r="H237" s="252" t="s">
        <v>2006</v>
      </c>
      <c r="I237" s="28"/>
    </row>
    <row r="238" spans="1:10" s="26" customFormat="1" ht="75" x14ac:dyDescent="0.35">
      <c r="A238" s="145"/>
      <c r="B238" s="233" t="s">
        <v>1939</v>
      </c>
      <c r="C238" s="147"/>
      <c r="D238" s="298" t="s">
        <v>1581</v>
      </c>
      <c r="E238" s="28"/>
      <c r="F238" s="170" t="s">
        <v>2005</v>
      </c>
      <c r="G238" s="257"/>
      <c r="H238" s="252" t="s">
        <v>2004</v>
      </c>
      <c r="I238" s="28"/>
    </row>
    <row r="239" spans="1:10" s="26" customFormat="1" ht="60" x14ac:dyDescent="0.35">
      <c r="A239" s="28"/>
      <c r="B239" s="157" t="s">
        <v>1940</v>
      </c>
      <c r="C239" s="147"/>
      <c r="D239" s="296" t="s">
        <v>1661</v>
      </c>
      <c r="E239" s="28"/>
      <c r="F239" s="171" t="s">
        <v>2754</v>
      </c>
      <c r="G239" s="257"/>
      <c r="H239" s="254" t="s">
        <v>2755</v>
      </c>
      <c r="I239" s="28"/>
    </row>
    <row r="240" spans="1:10" s="26" customFormat="1" ht="15.5" thickBot="1" x14ac:dyDescent="0.4">
      <c r="A240" s="28"/>
      <c r="B240" s="168"/>
      <c r="C240" s="83"/>
      <c r="D240" s="320"/>
      <c r="E240" s="83"/>
      <c r="F240" s="168"/>
      <c r="G240" s="83"/>
      <c r="H240" s="83"/>
      <c r="I240" s="28"/>
    </row>
    <row r="241" spans="1:9" s="26" customFormat="1" ht="15" x14ac:dyDescent="0.35">
      <c r="A241" s="28"/>
      <c r="B241" s="169"/>
      <c r="C241" s="28"/>
      <c r="D241" s="319"/>
      <c r="E241" s="28"/>
      <c r="F241" s="169"/>
      <c r="G241" s="28"/>
      <c r="H241" s="28"/>
      <c r="I241" s="28"/>
    </row>
    <row r="242" spans="1:9" s="26" customFormat="1" ht="15.5" thickBot="1" x14ac:dyDescent="0.4">
      <c r="A242" s="28"/>
      <c r="B242" s="343" t="s">
        <v>1842</v>
      </c>
      <c r="C242" s="344"/>
      <c r="D242" s="344"/>
      <c r="E242" s="344"/>
      <c r="F242" s="344"/>
      <c r="G242" s="344"/>
      <c r="H242" s="344"/>
      <c r="I242" s="28"/>
    </row>
    <row r="243" spans="1:9" s="26" customFormat="1" ht="15" x14ac:dyDescent="0.35">
      <c r="A243" s="28"/>
      <c r="B243" s="345" t="s">
        <v>1861</v>
      </c>
      <c r="C243" s="346"/>
      <c r="D243" s="346"/>
      <c r="E243" s="346"/>
      <c r="F243" s="346"/>
      <c r="G243" s="346"/>
      <c r="H243" s="346"/>
      <c r="I243" s="28"/>
    </row>
    <row r="244" spans="1:9" s="26" customFormat="1" ht="15.5" thickBot="1" x14ac:dyDescent="0.4">
      <c r="A244" s="28"/>
      <c r="B244" s="238"/>
      <c r="C244" s="238"/>
      <c r="D244" s="321"/>
      <c r="E244" s="238"/>
      <c r="F244" s="238"/>
      <c r="G244" s="238"/>
      <c r="H244" s="238"/>
      <c r="I244" s="28"/>
    </row>
    <row r="245" spans="1:9" s="26" customFormat="1" ht="15" x14ac:dyDescent="0.35">
      <c r="A245" s="28"/>
      <c r="B245" s="331" t="s">
        <v>1841</v>
      </c>
      <c r="C245" s="331"/>
      <c r="D245" s="331"/>
      <c r="E245" s="331"/>
      <c r="F245" s="331"/>
      <c r="G245" s="331"/>
      <c r="H245" s="331"/>
      <c r="I245" s="28"/>
    </row>
    <row r="246" spans="1:9" s="26" customFormat="1" ht="15" x14ac:dyDescent="0.35">
      <c r="A246" s="28"/>
      <c r="B246" s="322" t="s">
        <v>1862</v>
      </c>
      <c r="C246" s="322"/>
      <c r="D246" s="322"/>
      <c r="E246" s="322"/>
      <c r="F246" s="322"/>
      <c r="G246" s="322"/>
      <c r="H246" s="322"/>
      <c r="I246" s="28"/>
    </row>
    <row r="247" spans="1:9" s="26" customFormat="1" ht="15" x14ac:dyDescent="0.35">
      <c r="A247" s="28"/>
      <c r="B247" s="331" t="s">
        <v>1863</v>
      </c>
      <c r="C247" s="331"/>
      <c r="D247" s="331"/>
      <c r="E247" s="331"/>
      <c r="F247" s="331"/>
      <c r="G247" s="331"/>
      <c r="H247" s="331"/>
      <c r="I247" s="28"/>
    </row>
    <row r="248" spans="1:9" s="26" customFormat="1" ht="15" x14ac:dyDescent="0.35">
      <c r="A248" s="28"/>
      <c r="B248" s="37"/>
      <c r="C248" s="28"/>
      <c r="D248" s="319"/>
      <c r="E248" s="28"/>
      <c r="F248" s="37"/>
      <c r="G248" s="28"/>
      <c r="H248" s="28"/>
      <c r="I248" s="28"/>
    </row>
    <row r="249" spans="1:9" s="26" customFormat="1" ht="15" x14ac:dyDescent="0.35">
      <c r="A249" s="28"/>
      <c r="B249" s="37"/>
      <c r="C249" s="28"/>
      <c r="D249" s="319"/>
      <c r="E249" s="28"/>
      <c r="F249" s="37"/>
      <c r="G249" s="28"/>
      <c r="H249" s="28"/>
      <c r="I249" s="28"/>
    </row>
    <row r="250" spans="1:9" s="26" customFormat="1" ht="15" x14ac:dyDescent="0.35">
      <c r="A250" s="28"/>
      <c r="B250" s="37"/>
      <c r="C250" s="28"/>
      <c r="D250" s="319"/>
      <c r="E250" s="28"/>
      <c r="F250" s="37"/>
      <c r="G250" s="28"/>
      <c r="H250" s="28"/>
      <c r="I250" s="28"/>
    </row>
    <row r="251" spans="1:9" s="26" customFormat="1" ht="15" x14ac:dyDescent="0.35">
      <c r="D251" s="302"/>
    </row>
  </sheetData>
  <mergeCells count="12">
    <mergeCell ref="B247:H247"/>
    <mergeCell ref="B3:H3"/>
    <mergeCell ref="B4:H4"/>
    <mergeCell ref="B5:H5"/>
    <mergeCell ref="B6:H6"/>
    <mergeCell ref="B7:H7"/>
    <mergeCell ref="B8:H8"/>
    <mergeCell ref="B242:H242"/>
    <mergeCell ref="B243:H243"/>
    <mergeCell ref="B245:H245"/>
    <mergeCell ref="B246:H246"/>
    <mergeCell ref="B9:H9"/>
  </mergeCells>
  <dataValidations xWindow="792" yWindow="695" count="33">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122:D141 D155:D160 D151:D153 D98:D117" xr:uid="{00000000-0002-0000-0200-000002000000}">
      <formula1>0</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F100 F102 F110 F104 F106 F108 F116 F122 F124 F126 F134 F128 F130 F132 F140 F159 F138 F157 F155 F151:F153 F112 F114 F136 F98" xr:uid="{00000000-0002-0000-0200-000003000000}">
      <formula1>"&lt;Select unit&gt;,Sm3,Sm3 o.e.,Barrels,Tonnes,oz,carats,Scf"</formula1>
    </dataValidation>
    <dataValidation type="list" showInputMessage="1" showErrorMessage="1" promptTitle="Reporting type" prompt="Please indicate which type of reporting, between:_x000a__x000a_Systematic disclosure_x000a_EITI reporting_x000a_Not available_x000a_Not applicable" sqref="D211:D213 D19:D22 D34:D36 D39:D43 D46:D47 D149 D92 D96:D97 D120:D121 D144:D145 D220 D164 D236:D239 D172 D176 D183:D188 D191 D195 D200:D202 D205:D208 D216 D168 D26:D30 D51:D89" xr:uid="{E192EF1E-9B5F-4EB1-BF02-36F681E971D7}">
      <formula1>Reporting_options_list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he total value of in-kind revenues._x000a__x000a_Please input only numbers in this cell. If other information is required, include this in comment section" sqref="D161" xr:uid="{7082261E-C7B1-4F74-81CF-A7794A2F9992}">
      <formula1>0</formula1>
    </dataValidation>
    <dataValidation type="textLength" allowBlank="1" showInputMessage="1" showErrorMessage="1" errorTitle="Please do not edit these cells" error="Please do not edit these cells" sqref="B179:B180 B182 B167:B169 B248:B250 B148 B163:B165 B171:B173 B175:B177 B143:B146 D146 D180" xr:uid="{D4F2C1B7-E8B6-42EE-B86F-A0243D6AFDD9}">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xports" prompt="This refers to the total exports from the relevant year, including revenues from non-extractive sectors._x000a__x000a_Please input only numbers in this cell. If other information is required, include this in comment section" sqref="D227" xr:uid="{7C642FB5-B843-4487-B063-21FFC47CF6AC}">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government revenues" prompt="This refers to the governments total revenues from the relevant year, including revenues from non-extractive sectors._x000a__x000a_Please input only numbers in this cell. If other information is required, include this in comment section" sqref="D225" xr:uid="{CE675DBA-0644-4A5C-BBDA-6E6C8E2AD241}">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overnment Revenues - Extractive" prompt="This refers to government revenues from extractives, including non-reconciled revenues._x000a__x000a_Please input only numbers in this cell. If other information is required, include this in comment section" sqref="D224" xr:uid="{924C8C9F-7671-436F-8D7A-DDAF8452F6F8}">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ross Domestic Product" prompt="This refers to Gross Domestic Product, in current USD or local currency._x000a__x000a_Please input only numbers in this cell. If other information is required, include this in comment section" sqref="D223" xr:uid="{002CC625-2364-4D55-AFF0-819D0C50C826}">
      <formula1>2</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Gross Value Added" prompt="Gross value added refers to the absolute number representing extractives' share of GDP._x000a__x000a_Please input only numbers in this cell. If other information is required, include this in comment section." sqref="D221:D222" xr:uid="{7E85E72D-BA05-418F-9613-B3350052F8DF}">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Exports - extractives" prompt="This refers to extractives share in total exports of a country, in absolute numbers._x000a__x000a_Please input only numbers in this cell. If other information is required, include this in comment section" sqref="D226" xr:uid="{ED4DF579-1686-4281-AC50-CFFF2A86B791}">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otal revenues._x000a__x000a_Please input only numbers in this cell. If other information is required, include this in comment section" sqref="D165 D169 D173 D177 D192 D209:D210 D196 D217" xr:uid="{F804F85A-1323-4293-B007-2F02CD36D823}">
      <formula1>0</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absolute number representing extractives' share of formal employment._x000a__x000a_Please input only numbers in this cell. If other information is required, include this in comment section." sqref="D230" xr:uid="{8629A22E-18D7-4AAD-9E2C-54ABE8863915}">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mployment" prompt="Employment refers to the absolute number representing total formal employment._x000a__x000a_Please input only numbers in this cell. If other information is required, include this in comment section" sqref="D231" xr:uid="{D32E1E08-44FE-43BA-868C-56404BB378B3}">
      <formula1>2</formula1>
    </dataValidation>
    <dataValidation type="list" operator="equal" showInputMessage="1" showErrorMessage="1" errorTitle="Invalid entry" error="Invalid entry" promptTitle="Please input unit" prompt="Please input currency according to 3-letter ISO currency code." sqref="F165 F169 F173 F177 F232:F233 F212:F213 F217 F206:F207 F221:F227 F209:F210 F196:F197" xr:uid="{AC31C3E7-FBB3-4643-8A12-05F034B46A91}">
      <formula1>Currency_code_list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 extractive sector" prompt="Please input the total investment in the extractive sector for the relevant Fiscal Year, in current USD or local currency._x000a__x000a_This could e.g. correspond to the total capital formation in the extractive sector." sqref="D232" xr:uid="{B6EA3FF2-B89F-4B2B-B945-54384AFBC68E}">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prompt="Please input the total investment in the economy for the relevant Fiscal Year, in current USD or local currency._x000a__x000a_This could e.g. correspond to the total capital formation in the economy." sqref="D233" xr:uid="{7832BB4F-2203-437C-94DA-63A7D7BCD388}">
      <formula1>2</formula1>
    </dataValidation>
    <dataValidation type="list" showInputMessage="1" showErrorMessage="1" errorTitle="Invalid commodity input" error="Please select a commodity as defined in the commodity list of the drop down menu" promptTitle="Select commodity" prompt="Please select commodity from the drop down menu" sqref="B159 B155 B151:B153 B106 B108 B110 B104 B134 B98 B100 B102 B112 B114 B116 B122 B124 B157 B128 B130 B126 B132 B136 B138 B140" xr:uid="{8E4A7729-626F-4674-B975-3B334A3975DE}">
      <formula1>Commodities_list</formula1>
    </dataValidation>
    <dataValidation type="whole" allowBlank="1" showInputMessage="1" showErrorMessage="1" errorTitle="Please do not edit these cells" error="Please do not edit these cells" sqref="B204:B210 B183:B188 B190:B192 B194:B197 B199:B202 B215:B217 B235:B239" xr:uid="{286182BE-B58B-4B5D-8529-F453ED5F7915}">
      <formula1>10000</formula1>
      <formula2>50000</formula2>
    </dataValidation>
    <dataValidation type="whole" allowBlank="1" showInputMessage="1" showErrorMessage="1" errorTitle="Please do not edit these cells" error="Please do not edit these cells" sqref="B240:H241 B219:B233" xr:uid="{41BDBFD2-EE60-47A7-B7DF-916D7BB2FB21}">
      <formula1>4</formula1>
      <formula2>5</formula2>
    </dataValidation>
    <dataValidation allowBlank="1" showInputMessage="1" showErrorMessage="1" promptTitle="Name of the registry" prompt="Please input the name of the Beneficial Ownership Registry" sqref="D48" xr:uid="{287ACE92-A725-4D81-A2C3-59D3ABAC6D9D}"/>
    <dataValidation allowBlank="1" showInputMessage="1" showErrorMessage="1" promptTitle="Additional relevant files" prompt="If several files relevant to the report exist, please indicate as such here. If several, please copy this into several rows." sqref="D48" xr:uid="{77DF68CE-E627-477E-9D28-A4E02F7A9BBF}"/>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percentage representing extractives' share of formal employment._x000a__x000a_Please input only numbers in this cell. If other information is required, include this in comment section." sqref="F228:F231" xr:uid="{541820E9-9F26-4712-A681-25A67BF16B28}">
      <formula1>0</formula1>
    </dataValidation>
    <dataValidation allowBlank="1" showInputMessage="1" showErrorMessage="1" errorTitle="Please do not edit these cells" error="Please do not edit these cells" sqref="B211:B213" xr:uid="{07FE9B1E-D8D5-4CDF-B4C7-CACFEBEDBF5D}"/>
    <dataValidation type="whole" allowBlank="1" showInputMessage="1" showErrorMessage="1" errorTitle="Do not edit these cells" error="Please do not edit these cells" sqref="B244" xr:uid="{E4F00D57-2632-4898-9727-4E3D1C975A91}">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Female employment" prompt="Employment refers to the absolute number representing total female employment in the sector._x000a__x000a_Please input only numbers in this cell. If other information is required, include this in comment section" sqref="D229" xr:uid="{F0C2DEB4-D0E5-46BE-9B4C-57C232E2EF47}">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Male employment" prompt="Employment refers to the absolute number representing total male employment in the sector._x000a__x000a_Please input only numbers in this cell. If other information is required, include this in comment section" sqref="D228" xr:uid="{D06DCB01-0C0E-444C-9C6D-1307A8C5A77D}">
      <formula1>2</formula1>
    </dataValidation>
    <dataValidation type="whole" showInputMessage="1" showErrorMessage="1" sqref="B105:C105 A107:C107 B111 A103:C103 B96:B97 A101:C101 A102 A108 F203:F204 B214:C214 D214:D215 F214:F215 B218:C218 D218:D219 F23:F25 D23:D25 F32:F33 D32:D33 F37:F38 D37:D38 F44:F45 D44:D45 F49:F50 D49:D50 F90:F91 D90:D91 B99 D118:D119 F118:F119 B142:C142 D142:D143 F142:F143 B147:C147 F146:F148 B150:G150 B154:G154 F218:F219 B156 B133 B162:C162 D162:D163 F162:F163 B166:C166 D166:D167 F166:F167 B170:C170 D170:D171 F170:F171 B174:C174 D174:D175 F174:F175 B178:C178 B181:C181 B189:C189 D189:D190 F189:F190 B193:C193 D193:D194 F193:F194 B198:C198 D198:D199 F198:F199 B203:C203 D203:D204 C102 C104 C106 C108 C143:C146 C148:C149 H166 C163:C165 C167:C169 C171:C173 C175:C177 C179:C180 C182:C188 C190:C192 C194:C197 C199:C202 C204:C213 C215:C217 D17:D18 F17:F18 B160:B161 D147:D148 F178:F182 C155:C161 H193 H189 H181 H178 H174 H170 H142 H147 E151:E153 G151:G153 H162 C151:C153 I1:I16 H23 H118 F93:F95 D93:D95 C12:H16 A1:A100 B123 B125 C110:C141 A110:A121 B137 G155:G239 H218 H214 H203 H198 H93 H90 H49 H44 H37 H32 A235:A239 C235:C239 F234:F235 D234:D235 C219:C233 B139 B234:C234 H234 B149 D178:D179 D181:D182 B10:H10 B11:F11 G17:G149 B1:H1 B158 A104:A106 B113 B115 B117:B121 A109:C109 B129 B131 B127 B135 B141 E155:E239 B12:B93 E17:E149 C17:C100" xr:uid="{6A93E331-6DF3-4956-AEDE-9E6DEEE23BF9}">
      <formula1>999999</formula1>
      <formula2>99999999</formula2>
    </dataValidation>
    <dataValidation showInputMessage="1" showErrorMessage="1" sqref="B94:B95" xr:uid="{E96A8412-175F-4338-B466-F567B8680AE6}"/>
    <dataValidation type="textLength" allowBlank="1" showInputMessage="1" showErrorMessage="1" sqref="H17:H22 H94:H117 H204:H213 H24:H31 H33:H36 H45:H48 H91:H92 H230:H233 H50:H89 H143:H146 H38:H43 H133:H141 H148:H161 H171:H173 H175:H177 H179:H180 H167:H169 H182:H188 H194:H196 H235:H239 H199:H202 H215:H217 H163:H165 H190:H192 H219:H227 H119:H130" xr:uid="{ECF840E1-BECD-4B6A-B1FB-476E3B5C3F3A}">
      <formula1>0</formula1>
      <formula2>350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Awards and transfers" prompt="Please input the number of license awarded and transferred for the covered year._x000a_Please input only numbers in this cell. If other information is required, include this in comment section" sqref="D31" xr:uid="{B194A574-5B45-4E41-BDD2-3357019AB56D}">
      <formula1>0</formula1>
    </dataValidation>
    <dataValidation type="whole" showInputMessage="1" showErrorMessage="1" errorTitle="Do not edit these cells" error="Please do not edit these cells" sqref="B2:H9" xr:uid="{F30C273A-6525-4313-BF64-AEB86719648F}">
      <formula1>999999</formula1>
      <formula2>99999999</formula2>
    </dataValidation>
    <dataValidation allowBlank="1" showInputMessage="1" showErrorMessage="1" promptTitle="Registry URL" prompt="Please insert direct URL to the registry._x000a_Any additional information, please include in comment section" sqref="F48" xr:uid="{BA1B16F0-318F-497A-8992-ABE282E588FA}"/>
  </dataValidations>
  <hyperlinks>
    <hyperlink ref="B17" r:id="rId1" location="r2-1" display="EITI Requirement 2.1" xr:uid="{00000000-0004-0000-0200-000006000000}"/>
    <hyperlink ref="B24" r:id="rId2" location="r2-2" display="EITI Requirement 2.2" xr:uid="{00000000-0004-0000-0200-000007000000}"/>
    <hyperlink ref="B38" r:id="rId3" location="r2-4" display="EITI Requirement 2.4" xr:uid="{00000000-0004-0000-0200-000009000000}"/>
    <hyperlink ref="B45" r:id="rId4" location="r2-5" display="EITI Requirement 2.5" xr:uid="{00000000-0004-0000-0200-00000A000000}"/>
    <hyperlink ref="B50" r:id="rId5" location="r2-6" display="EITI Requirement 2.6" xr:uid="{00000000-0004-0000-0200-00000B000000}"/>
    <hyperlink ref="B91" r:id="rId6" location="r3-1" display="EITI Requirement 3.1" xr:uid="{00000000-0004-0000-0200-00000C000000}"/>
    <hyperlink ref="B95" r:id="rId7" xr:uid="{00000000-0004-0000-0200-00000D000000}"/>
    <hyperlink ref="B143" r:id="rId8" location="r4-1" display="EITI Requirement 4.1" xr:uid="{00000000-0004-0000-0200-00000F000000}"/>
    <hyperlink ref="B148" r:id="rId9" location="r4-2" display="EITI Requirement 4.2" xr:uid="{00000000-0004-0000-0200-000010000000}"/>
    <hyperlink ref="B163" r:id="rId10" location="r4-3" display="EITI Requirement 4.3" xr:uid="{00000000-0004-0000-0200-000011000000}"/>
    <hyperlink ref="B167" r:id="rId11" location="r4-4" display="EITI Requirement 4.4" xr:uid="{00000000-0004-0000-0200-000012000000}"/>
    <hyperlink ref="B171" r:id="rId12" location="r4-5" display="EITI Requirement 4.5" xr:uid="{00000000-0004-0000-0200-000013000000}"/>
    <hyperlink ref="B175" r:id="rId13" location="r4-6" display="EITI Requirement 4.6" xr:uid="{00000000-0004-0000-0200-000014000000}"/>
    <hyperlink ref="B179" r:id="rId14" location="r4-8" display="EITI Requirement 4.8" xr:uid="{00000000-0004-0000-0200-000016000000}"/>
    <hyperlink ref="B182" r:id="rId15" location="r4-9" display="EITI Requirement 4.9" xr:uid="{00000000-0004-0000-0200-000017000000}"/>
    <hyperlink ref="B190" r:id="rId16" location="r5-1" display="EITI Requirement 5.1" xr:uid="{00000000-0004-0000-0200-000018000000}"/>
    <hyperlink ref="B194" r:id="rId17" location="r5-2" display="EITI Requirement 5.2" xr:uid="{00000000-0004-0000-0200-000019000000}"/>
    <hyperlink ref="B199" r:id="rId18" location="r5-3" display="EITI Requirement 5.3" xr:uid="{00000000-0004-0000-0200-00001A000000}"/>
    <hyperlink ref="B215" r:id="rId19" location="r6-2" display="EITI Requirement 6.2" xr:uid="{00000000-0004-0000-0200-00001B000000}"/>
    <hyperlink ref="B219" r:id="rId20" location="r6-3" display="EITI Requirement 6.3" xr:uid="{00000000-0004-0000-0200-00001C000000}"/>
    <hyperlink ref="B204" r:id="rId21" location="r6-1" display="EITI Requirement 6.1" xr:uid="{00000000-0004-0000-0200-000027000000}"/>
    <hyperlink ref="B33" r:id="rId22" location="r2-3" xr:uid="{37B4EDC1-B71E-4913-8AFB-F12611AEFFD5}"/>
    <hyperlink ref="B221" r:id="rId23" xr:uid="{C617A177-3D20-4FE6-A273-853EDEC861A7}"/>
    <hyperlink ref="B243:F243" r:id="rId24" display="Give us your feedback or report a conflict in the data! Write to us at  data@eiti.org" xr:uid="{3FA22EFF-FF94-4799-88A3-B6E47F7EA5DF}"/>
    <hyperlink ref="B242:F242" r:id="rId25" display="For the latest version of Summary data templates, see  https://eiti.org/summary-data-template" xr:uid="{81D1286E-131F-487C-851A-0A200B3AD468}"/>
    <hyperlink ref="B94" r:id="rId26" location="r3-2" display="EITI Requirement 3.2" xr:uid="{CE111D86-D62A-4947-9C13-FF9656A3A753}"/>
    <hyperlink ref="B235" r:id="rId27" location="r6-4" xr:uid="{96BFE352-3017-4C6C-A4DE-1CEBE3EDBC7A}"/>
    <hyperlink ref="B119" r:id="rId28" location="r3-3" display="EITI Requirement 3.3" xr:uid="{00000000-0004-0000-0200-00000E000000}"/>
    <hyperlink ref="F48" r:id="rId29" xr:uid="{2563008A-497B-4B0E-A68F-1FD72FD72CB2}"/>
    <hyperlink ref="F120" r:id="rId30" xr:uid="{463A1140-C095-4AF8-8430-B4F8AFAD02D5}"/>
    <hyperlink ref="F121" r:id="rId31" xr:uid="{FC3A2BCC-1A00-4FE9-9A1C-4F2063141405}"/>
    <hyperlink ref="F201" r:id="rId32" xr:uid="{B71CD516-E0D9-4AD3-8FCB-5CDBBE760088}"/>
    <hyperlink ref="F237" r:id="rId33" xr:uid="{1CF7D722-8981-48F0-A2A6-F9BF82DAD4CC}"/>
    <hyperlink ref="F19" r:id="rId34" xr:uid="{4E2020BF-359D-4086-B213-2063F0B9219E}"/>
    <hyperlink ref="F22" r:id="rId35" location="Text" xr:uid="{7C79BE35-238F-4826-8241-98C8B35D9057}"/>
    <hyperlink ref="F40" r:id="rId36" xr:uid="{341B7835-A4E7-4993-8D5F-C03DF6C24DC6}"/>
    <hyperlink ref="F41" r:id="rId37" xr:uid="{0674D545-7E17-4888-8509-35E1A2CEEAE6}"/>
    <hyperlink ref="F42" r:id="rId38" xr:uid="{9955C6E8-8821-4FAB-AD0D-F8D353385AC8}"/>
    <hyperlink ref="F43" r:id="rId39" xr:uid="{FC671303-49FF-4C23-B722-54326507B884}"/>
    <hyperlink ref="F53" r:id="rId40" xr:uid="{7446E127-7525-4AA3-B0A3-1FB7CBBD72AB}"/>
    <hyperlink ref="F54" r:id="rId41" xr:uid="{9D58979F-748F-4BD1-A036-C2A71AD1C711}"/>
    <hyperlink ref="F55" r:id="rId42" xr:uid="{8B2C13B0-4271-4783-ABE1-BEEA4A6C2932}"/>
    <hyperlink ref="F56" r:id="rId43" xr:uid="{32E113FD-EAD8-408B-AED6-6211935FB216}"/>
    <hyperlink ref="F57" r:id="rId44" xr:uid="{21FF1298-5137-49AB-8768-74128ABA9C99}"/>
    <hyperlink ref="F58" r:id="rId45" xr:uid="{809A60E7-45C3-45C1-AAC7-B6323994FF17}"/>
    <hyperlink ref="F77" r:id="rId46" xr:uid="{D9692A32-4FA6-497B-9F60-259411F7C68C}"/>
    <hyperlink ref="F59" r:id="rId47" xr:uid="{3CD7EE3B-B8C7-43D2-A28E-8DD99462307A}"/>
    <hyperlink ref="F60" r:id="rId48" xr:uid="{D6AA11C5-21B3-47F8-8C06-BFFAA9DFC451}"/>
    <hyperlink ref="F61" r:id="rId49" xr:uid="{6F854DB3-5A3E-40B7-A2E9-CCC7A9864C8B}"/>
    <hyperlink ref="F63" r:id="rId50" xr:uid="{E39C71BA-6043-49C2-B360-EFB0ADE7CDD9}"/>
    <hyperlink ref="F64" r:id="rId51" xr:uid="{C3B90B55-C794-4290-BFC3-D18647FC506F}"/>
    <hyperlink ref="F65" r:id="rId52" xr:uid="{E3314CC0-D88E-4C29-A350-8E7980AEC152}"/>
    <hyperlink ref="F84" r:id="rId53" xr:uid="{540CC38E-1A6B-44BB-8D1E-B81B1070FA39}"/>
    <hyperlink ref="F66" r:id="rId54" xr:uid="{718E62AF-5B9E-4DF8-9F72-7760110F7D29}"/>
    <hyperlink ref="F85" r:id="rId55" xr:uid="{09396137-D8D2-4EF9-AD5B-2C12B2294854}"/>
    <hyperlink ref="F67" r:id="rId56" xr:uid="{7BE6EB27-794F-45C2-A7CA-D44A5B11982E}"/>
    <hyperlink ref="F68" r:id="rId57" xr:uid="{561B77A3-2DF3-4D07-A5E7-CC1BE934C50A}"/>
    <hyperlink ref="F69" r:id="rId58" xr:uid="{8E10DB35-D885-49B1-9AEA-9FC55149182D}"/>
  </hyperlinks>
  <pageMargins left="0.25" right="0.25" top="0.75" bottom="0.75" header="0.3" footer="0.3"/>
  <pageSetup paperSize="8" fitToHeight="0" orientation="landscape" horizontalDpi="2400" verticalDpi="2400" r:id="rId59"/>
  <extLst>
    <ext xmlns:x14="http://schemas.microsoft.com/office/spreadsheetml/2009/9/main" uri="{CCE6A557-97BC-4b89-ADB6-D9C93CAAB3DF}">
      <x14:dataValidations xmlns:xm="http://schemas.microsoft.com/office/excel/2006/main" xWindow="792" yWindow="695" count="2">
        <x14:dataValidation type="list" allowBlank="1" showInputMessage="1" showErrorMessage="1" xr:uid="{00000000-0002-0000-0200-000005000000}">
          <x14:formula1>
            <xm:f>Lists!$K$3:$K$7</xm:f>
          </x14:formula1>
          <xm:sqref>D248:D250</xm:sqref>
        </x14:dataValidation>
        <x14:dataValidation type="list" operator="equal" showInputMessage="1" showErrorMessage="1" errorTitle="Invalid entry" error="Invalid entry" promptTitle="Please input unit" prompt="Please input currency according to 3-letter ISO currency code." xr:uid="{46507AB1-60E8-4E9B-919E-721DEE57AC8F}">
          <x14:formula1>
            <xm:f>Lists!$I$11:$I$168</xm:f>
          </x14:formula1>
          <xm:sqref>F101 F103 F105 F107 F109 F160:F161 F117 F123 F125 F127 F129 F131 F133 F115 F141 F158 F99 F156 F111 F113 F135 F137 F139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7C14C-B11A-42F8-AAFF-1AF3AAB0F4EE}">
  <sheetPr codeName="Sheet4"/>
  <dimension ref="B1:M962"/>
  <sheetViews>
    <sheetView showGridLines="0" topLeftCell="A8" zoomScale="60" zoomScaleNormal="60" workbookViewId="0">
      <selection activeCell="C63" sqref="C63"/>
    </sheetView>
  </sheetViews>
  <sheetFormatPr defaultColWidth="4" defaultRowHeight="24" customHeight="1" x14ac:dyDescent="0.35"/>
  <cols>
    <col min="1" max="1" width="4" style="26" customWidth="1"/>
    <col min="2" max="2" width="41.54296875" style="26" customWidth="1"/>
    <col min="3" max="3" width="37.1796875" style="26" customWidth="1"/>
    <col min="4" max="4" width="46.36328125" style="26" customWidth="1"/>
    <col min="5" max="5" width="23" style="26" customWidth="1"/>
    <col min="6" max="6" width="26.453125" style="26" customWidth="1"/>
    <col min="7" max="7" width="23.81640625" style="26" customWidth="1"/>
    <col min="8" max="10" width="26.453125" style="26" customWidth="1"/>
    <col min="11" max="11" width="4" style="26" customWidth="1"/>
    <col min="12" max="33" width="4" style="26"/>
    <col min="34" max="34" width="12.1796875" style="26" bestFit="1" customWidth="1"/>
    <col min="35" max="16384" width="4" style="26"/>
  </cols>
  <sheetData>
    <row r="1" spans="2:12" ht="15" x14ac:dyDescent="0.35"/>
    <row r="2" spans="2:12" ht="15" x14ac:dyDescent="0.35">
      <c r="B2" s="332" t="s">
        <v>1902</v>
      </c>
      <c r="C2" s="332"/>
      <c r="D2" s="332"/>
      <c r="E2" s="332"/>
      <c r="F2" s="332"/>
      <c r="G2" s="332"/>
      <c r="H2" s="332"/>
      <c r="I2" s="332"/>
      <c r="J2" s="332"/>
    </row>
    <row r="3" spans="2:12" ht="22.5" x14ac:dyDescent="0.35">
      <c r="B3" s="333" t="s">
        <v>1642</v>
      </c>
      <c r="C3" s="333"/>
      <c r="D3" s="333"/>
      <c r="E3" s="333"/>
      <c r="F3" s="333"/>
      <c r="G3" s="333"/>
      <c r="H3" s="333"/>
      <c r="I3" s="333"/>
      <c r="J3" s="333"/>
    </row>
    <row r="4" spans="2:12" ht="15" x14ac:dyDescent="0.35">
      <c r="B4" s="335" t="s">
        <v>1903</v>
      </c>
      <c r="C4" s="335"/>
      <c r="D4" s="335"/>
      <c r="E4" s="335"/>
      <c r="F4" s="335"/>
      <c r="G4" s="335"/>
      <c r="H4" s="335"/>
      <c r="I4" s="335"/>
      <c r="J4" s="335"/>
    </row>
    <row r="5" spans="2:12" ht="15" x14ac:dyDescent="0.35">
      <c r="B5" s="335" t="s">
        <v>1904</v>
      </c>
      <c r="C5" s="335"/>
      <c r="D5" s="335"/>
      <c r="E5" s="335"/>
      <c r="F5" s="335"/>
      <c r="G5" s="335"/>
      <c r="H5" s="335"/>
      <c r="I5" s="335"/>
      <c r="J5" s="335"/>
    </row>
    <row r="6" spans="2:12" ht="15" x14ac:dyDescent="0.35">
      <c r="B6" s="335" t="s">
        <v>1905</v>
      </c>
      <c r="C6" s="335"/>
      <c r="D6" s="335"/>
      <c r="E6" s="335"/>
      <c r="F6" s="335"/>
      <c r="G6" s="335"/>
      <c r="H6" s="335"/>
      <c r="I6" s="335"/>
      <c r="J6" s="335"/>
    </row>
    <row r="7" spans="2:12" ht="15.65" customHeight="1" x14ac:dyDescent="0.35">
      <c r="B7" s="335" t="s">
        <v>1906</v>
      </c>
      <c r="C7" s="335"/>
      <c r="D7" s="335"/>
      <c r="E7" s="335"/>
      <c r="F7" s="335"/>
      <c r="G7" s="335"/>
      <c r="H7" s="335"/>
      <c r="I7" s="335"/>
      <c r="J7" s="335"/>
    </row>
    <row r="8" spans="2:12" ht="15" x14ac:dyDescent="0.4">
      <c r="B8" s="339" t="s">
        <v>1907</v>
      </c>
      <c r="C8" s="339"/>
      <c r="D8" s="339"/>
      <c r="E8" s="339"/>
      <c r="F8" s="339"/>
      <c r="G8" s="339"/>
      <c r="H8" s="339"/>
      <c r="I8" s="339"/>
      <c r="J8" s="339"/>
    </row>
    <row r="9" spans="2:12" ht="15" x14ac:dyDescent="0.35"/>
    <row r="10" spans="2:12" ht="22.5" x14ac:dyDescent="0.35">
      <c r="B10" s="349" t="s">
        <v>1636</v>
      </c>
      <c r="C10" s="349"/>
      <c r="D10" s="349"/>
      <c r="E10" s="349"/>
      <c r="F10" s="349"/>
      <c r="G10" s="349"/>
      <c r="H10" s="349"/>
      <c r="I10" s="349"/>
      <c r="J10" s="349"/>
    </row>
    <row r="11" spans="2:12" s="205" customFormat="1" ht="25.5" customHeight="1" x14ac:dyDescent="0.35">
      <c r="B11" s="350" t="s">
        <v>1629</v>
      </c>
      <c r="C11" s="350"/>
      <c r="D11" s="350"/>
      <c r="E11" s="350"/>
      <c r="F11" s="350"/>
      <c r="G11" s="350"/>
      <c r="H11" s="350"/>
      <c r="I11" s="350"/>
      <c r="J11" s="350"/>
    </row>
    <row r="12" spans="2:12" s="49" customFormat="1" ht="15" x14ac:dyDescent="0.35">
      <c r="B12" s="351"/>
      <c r="C12" s="351"/>
      <c r="D12" s="351"/>
      <c r="E12" s="351"/>
      <c r="F12" s="351"/>
      <c r="G12" s="351"/>
      <c r="H12" s="351"/>
      <c r="I12" s="351"/>
      <c r="J12" s="351"/>
    </row>
    <row r="13" spans="2:12" s="49" customFormat="1" ht="19" x14ac:dyDescent="0.35">
      <c r="B13" s="352" t="s">
        <v>1567</v>
      </c>
      <c r="C13" s="352"/>
      <c r="D13" s="352"/>
      <c r="E13" s="352"/>
      <c r="F13" s="352"/>
      <c r="G13" s="352"/>
      <c r="H13" s="352"/>
      <c r="I13" s="352"/>
      <c r="J13" s="352"/>
    </row>
    <row r="14" spans="2:12" s="49" customFormat="1" ht="15" x14ac:dyDescent="0.35">
      <c r="B14" s="174" t="s">
        <v>1568</v>
      </c>
      <c r="C14" s="174" t="s">
        <v>1831</v>
      </c>
      <c r="D14" s="26" t="s">
        <v>1569</v>
      </c>
      <c r="E14" s="26" t="s">
        <v>1671</v>
      </c>
      <c r="F14" s="175"/>
      <c r="G14" s="176"/>
    </row>
    <row r="15" spans="2:12" s="49" customFormat="1" ht="15" x14ac:dyDescent="0.35">
      <c r="B15" s="257" t="s">
        <v>2021</v>
      </c>
      <c r="C15" s="26" t="s">
        <v>1829</v>
      </c>
      <c r="D15" s="26">
        <v>43005393</v>
      </c>
      <c r="E15" s="234">
        <f>SUMIF(Government_revenues_table[Government entity],Government_agencies[[#This Row],[Full name of agency]],Government_revenues_table[Revenue value])</f>
        <v>170189170087.08005</v>
      </c>
      <c r="F15" s="176"/>
      <c r="G15" s="178"/>
    </row>
    <row r="16" spans="2:12" s="49" customFormat="1" ht="15" x14ac:dyDescent="0.35">
      <c r="B16" s="257" t="s">
        <v>2022</v>
      </c>
      <c r="C16" s="26" t="s">
        <v>1829</v>
      </c>
      <c r="D16" s="26">
        <v>37536031</v>
      </c>
      <c r="E16" s="234">
        <f>SUMIF(Government_revenues_table[Government entity],Government_agencies[[#This Row],[Full name of agency]],Government_revenues_table[Revenue value])</f>
        <v>765538550.97000003</v>
      </c>
      <c r="F16" s="178"/>
      <c r="G16" s="26"/>
      <c r="J16" s="175"/>
      <c r="K16" s="175"/>
      <c r="L16" s="175"/>
    </row>
    <row r="17" spans="2:12" s="49" customFormat="1" ht="15" x14ac:dyDescent="0.35">
      <c r="B17" s="257" t="s">
        <v>2023</v>
      </c>
      <c r="C17" s="26" t="s">
        <v>1829</v>
      </c>
      <c r="D17" s="26">
        <v>43115923</v>
      </c>
      <c r="E17" s="234">
        <f>SUMIF(Government_revenues_table[Government entity],Government_agencies[[#This Row],[Full name of agency]],Government_revenues_table[Revenue value])</f>
        <v>5505302398.5400105</v>
      </c>
      <c r="F17" s="176"/>
      <c r="G17" s="26"/>
      <c r="J17" s="176"/>
      <c r="K17" s="176"/>
      <c r="L17" s="176"/>
    </row>
    <row r="18" spans="2:12" s="49" customFormat="1" ht="15" x14ac:dyDescent="0.35">
      <c r="B18" s="257" t="s">
        <v>2024</v>
      </c>
      <c r="C18" s="26" t="s">
        <v>1829</v>
      </c>
      <c r="D18" s="26">
        <v>37508596</v>
      </c>
      <c r="E18" s="234">
        <f>SUMIF(Government_revenues_table[Government entity],Government_agencies[[#This Row],[Full name of agency]],Government_revenues_table[Revenue value])</f>
        <v>0</v>
      </c>
      <c r="F18" s="43"/>
      <c r="J18" s="178"/>
      <c r="K18" s="178"/>
      <c r="L18" s="178"/>
    </row>
    <row r="19" spans="2:12" s="49" customFormat="1" ht="15" x14ac:dyDescent="0.35">
      <c r="B19" s="43"/>
      <c r="C19" s="26"/>
      <c r="D19" s="177"/>
      <c r="E19" s="43"/>
    </row>
    <row r="20" spans="2:12" s="49" customFormat="1" ht="19" x14ac:dyDescent="0.35">
      <c r="B20" s="352" t="s">
        <v>1565</v>
      </c>
      <c r="C20" s="352"/>
      <c r="D20" s="352"/>
      <c r="E20" s="352"/>
      <c r="F20" s="352"/>
      <c r="G20" s="352"/>
      <c r="H20" s="352"/>
      <c r="I20" s="352"/>
      <c r="J20" s="352"/>
    </row>
    <row r="21" spans="2:12" s="49" customFormat="1" ht="15" x14ac:dyDescent="0.35">
      <c r="B21" s="353" t="s">
        <v>1633</v>
      </c>
      <c r="C21" s="354"/>
      <c r="D21" s="355"/>
      <c r="E21" s="175"/>
    </row>
    <row r="22" spans="2:12" s="49" customFormat="1" ht="15" x14ac:dyDescent="0.35">
      <c r="B22" s="269" t="s">
        <v>2025</v>
      </c>
      <c r="C22" s="270" t="s">
        <v>2026</v>
      </c>
      <c r="D22" s="271" t="s">
        <v>1976</v>
      </c>
      <c r="E22" s="43"/>
    </row>
    <row r="23" spans="2:12" s="49" customFormat="1" ht="15" x14ac:dyDescent="0.35">
      <c r="B23" s="43"/>
    </row>
    <row r="24" spans="2:12" s="49" customFormat="1" ht="15" x14ac:dyDescent="0.35">
      <c r="B24" s="174" t="s">
        <v>1566</v>
      </c>
      <c r="C24" s="174" t="s">
        <v>1949</v>
      </c>
      <c r="D24" s="26" t="s">
        <v>1564</v>
      </c>
      <c r="E24" s="26" t="s">
        <v>1491</v>
      </c>
      <c r="F24" s="26" t="s">
        <v>1580</v>
      </c>
      <c r="G24" s="26" t="s">
        <v>1672</v>
      </c>
      <c r="H24" s="26" t="s">
        <v>1836</v>
      </c>
      <c r="I24" s="26" t="s">
        <v>1673</v>
      </c>
    </row>
    <row r="25" spans="2:12" s="49" customFormat="1" ht="15" x14ac:dyDescent="0.35">
      <c r="B25" s="268" t="s">
        <v>2027</v>
      </c>
      <c r="C25" s="240" t="s">
        <v>2039</v>
      </c>
      <c r="D25" s="26">
        <v>20077720</v>
      </c>
      <c r="E25" s="26" t="s">
        <v>1494</v>
      </c>
      <c r="F25" s="257" t="s">
        <v>2121</v>
      </c>
      <c r="G25" s="179"/>
      <c r="H25" s="272" t="s">
        <v>2042</v>
      </c>
      <c r="I25" s="177">
        <f>SUMIF(Table10[Company],Companies[[#This Row],[Full company name]],Table10[Revenue value])</f>
        <v>58923590254.579994</v>
      </c>
    </row>
    <row r="26" spans="2:12" s="49" customFormat="1" ht="15" x14ac:dyDescent="0.35">
      <c r="B26" s="268" t="s">
        <v>2028</v>
      </c>
      <c r="C26" s="240" t="s">
        <v>2039</v>
      </c>
      <c r="D26" s="26">
        <v>135390</v>
      </c>
      <c r="E26" s="268" t="s">
        <v>1494</v>
      </c>
      <c r="F26" s="257" t="s">
        <v>2121</v>
      </c>
      <c r="G26" s="179"/>
      <c r="H26" s="272" t="s">
        <v>2043</v>
      </c>
      <c r="I26" s="177">
        <f>SUMIF(Table10[Company],Companies[[#This Row],[Full company name]],Table10[Revenue value])</f>
        <v>45600902727.380005</v>
      </c>
    </row>
    <row r="27" spans="2:12" s="49" customFormat="1" ht="15" x14ac:dyDescent="0.35">
      <c r="B27" s="235" t="s">
        <v>2029</v>
      </c>
      <c r="C27" s="49" t="s">
        <v>2039</v>
      </c>
      <c r="D27" s="235">
        <v>30019775</v>
      </c>
      <c r="E27" s="268" t="s">
        <v>1494</v>
      </c>
      <c r="F27" s="257" t="s">
        <v>2121</v>
      </c>
      <c r="G27" s="179"/>
      <c r="H27" s="272" t="s">
        <v>2044</v>
      </c>
      <c r="I27" s="177">
        <f>SUMIF(Table10[Company],Companies[[#This Row],[Full company name]],Table10[Revenue value])</f>
        <v>26531601433.200001</v>
      </c>
    </row>
    <row r="28" spans="2:12" s="49" customFormat="1" ht="15" x14ac:dyDescent="0.35">
      <c r="B28" s="235" t="s">
        <v>2030</v>
      </c>
      <c r="C28" s="49" t="s">
        <v>2040</v>
      </c>
      <c r="D28" s="235">
        <v>32377038</v>
      </c>
      <c r="E28" s="268" t="s">
        <v>1494</v>
      </c>
      <c r="F28" s="257" t="s">
        <v>2121</v>
      </c>
      <c r="G28" s="179"/>
      <c r="H28" s="272" t="s">
        <v>2045</v>
      </c>
      <c r="I28" s="177">
        <f>SUMIF(Table10[Company],Companies[[#This Row],[Full company name]],Table10[Revenue value])</f>
        <v>2471944344.0700006</v>
      </c>
    </row>
    <row r="29" spans="2:12" s="49" customFormat="1" ht="15" x14ac:dyDescent="0.35">
      <c r="B29" s="235" t="s">
        <v>2031</v>
      </c>
      <c r="C29" s="49" t="s">
        <v>2040</v>
      </c>
      <c r="D29" s="235">
        <v>33152471</v>
      </c>
      <c r="E29" s="268" t="s">
        <v>1494</v>
      </c>
      <c r="F29" s="257" t="s">
        <v>2121</v>
      </c>
      <c r="G29" s="179"/>
      <c r="H29" s="272" t="s">
        <v>2046</v>
      </c>
      <c r="I29" s="177">
        <f>SUMIF(Table10[Company],Companies[[#This Row],[Full company name]],Table10[Revenue value])</f>
        <v>2010646969.9200001</v>
      </c>
    </row>
    <row r="30" spans="2:12" s="49" customFormat="1" ht="15" x14ac:dyDescent="0.35">
      <c r="B30" s="235" t="s">
        <v>2032</v>
      </c>
      <c r="C30" s="49" t="s">
        <v>2040</v>
      </c>
      <c r="D30" s="235">
        <v>30732144</v>
      </c>
      <c r="E30" s="268" t="s">
        <v>1494</v>
      </c>
      <c r="F30" s="257" t="s">
        <v>2121</v>
      </c>
      <c r="G30" s="179"/>
      <c r="H30" s="179" t="s">
        <v>2047</v>
      </c>
      <c r="I30" s="177">
        <f>SUMIF(Table10[Company],Companies[[#This Row],[Full company name]],Table10[Revenue value])</f>
        <v>976412002.34000003</v>
      </c>
    </row>
    <row r="31" spans="2:12" s="49" customFormat="1" ht="15" x14ac:dyDescent="0.35">
      <c r="B31" s="235" t="s">
        <v>2041</v>
      </c>
      <c r="C31" s="49" t="s">
        <v>2040</v>
      </c>
      <c r="D31" s="235">
        <v>20041662</v>
      </c>
      <c r="E31" s="268" t="s">
        <v>1494</v>
      </c>
      <c r="F31" s="257" t="s">
        <v>2121</v>
      </c>
      <c r="G31" s="179"/>
      <c r="H31" s="272" t="s">
        <v>2048</v>
      </c>
      <c r="I31" s="177">
        <f>SUMIF(Table10[Company],Companies[[#This Row],[Full company name]],Table10[Revenue value])</f>
        <v>696067659.42000008</v>
      </c>
    </row>
    <row r="32" spans="2:12" s="49" customFormat="1" ht="15" x14ac:dyDescent="0.35">
      <c r="B32" s="235" t="s">
        <v>2033</v>
      </c>
      <c r="C32" s="49" t="s">
        <v>2040</v>
      </c>
      <c r="D32" s="235">
        <v>43027125</v>
      </c>
      <c r="E32" s="268" t="s">
        <v>1494</v>
      </c>
      <c r="F32" s="257" t="s">
        <v>2121</v>
      </c>
      <c r="G32" s="179"/>
      <c r="H32" s="179" t="s">
        <v>2047</v>
      </c>
      <c r="I32" s="177">
        <f>SUMIF(Table10[Company],Companies[[#This Row],[Full company name]],Table10[Revenue value])</f>
        <v>650509630.50999999</v>
      </c>
    </row>
    <row r="33" spans="2:9" s="49" customFormat="1" ht="15" x14ac:dyDescent="0.35">
      <c r="B33" s="235" t="s">
        <v>2034</v>
      </c>
      <c r="C33" s="49" t="s">
        <v>2040</v>
      </c>
      <c r="D33" s="235">
        <v>33100376</v>
      </c>
      <c r="E33" s="268" t="s">
        <v>1494</v>
      </c>
      <c r="F33" s="257" t="s">
        <v>2121</v>
      </c>
      <c r="G33" s="179"/>
      <c r="H33" s="272" t="s">
        <v>2049</v>
      </c>
      <c r="I33" s="177">
        <f>SUMIF(Table10[Company],Companies[[#This Row],[Full company name]],Table10[Revenue value])</f>
        <v>519298427.49000001</v>
      </c>
    </row>
    <row r="34" spans="2:9" s="49" customFormat="1" ht="15" x14ac:dyDescent="0.35">
      <c r="B34" s="235" t="s">
        <v>2748</v>
      </c>
      <c r="C34" s="49" t="s">
        <v>2040</v>
      </c>
      <c r="D34" s="235">
        <v>26333503</v>
      </c>
      <c r="E34" s="268" t="s">
        <v>1494</v>
      </c>
      <c r="F34" s="257" t="s">
        <v>2121</v>
      </c>
      <c r="G34" s="179"/>
      <c r="H34" s="272" t="s">
        <v>2050</v>
      </c>
      <c r="I34" s="177">
        <f>SUMIF(Table10[Company],Companies[[#This Row],[Full company name]],Table10[Revenue value])</f>
        <v>423246831.44999999</v>
      </c>
    </row>
    <row r="35" spans="2:9" s="49" customFormat="1" ht="15" x14ac:dyDescent="0.35">
      <c r="B35" s="235" t="s">
        <v>2036</v>
      </c>
      <c r="C35" s="49" t="s">
        <v>2040</v>
      </c>
      <c r="D35" s="235">
        <v>25635581</v>
      </c>
      <c r="E35" s="268" t="s">
        <v>1494</v>
      </c>
      <c r="F35" s="257" t="s">
        <v>2121</v>
      </c>
      <c r="G35" s="179"/>
      <c r="H35" s="272" t="s">
        <v>2051</v>
      </c>
      <c r="I35" s="177">
        <f>SUMIF(Table10[Company],Companies[[#This Row],[Full company name]],Table10[Revenue value])</f>
        <v>368400414.92999995</v>
      </c>
    </row>
    <row r="36" spans="2:9" s="49" customFormat="1" ht="15" x14ac:dyDescent="0.35">
      <c r="B36" s="235" t="s">
        <v>2037</v>
      </c>
      <c r="C36" s="49" t="s">
        <v>2039</v>
      </c>
      <c r="D36" s="235">
        <v>23152126</v>
      </c>
      <c r="E36" s="268" t="s">
        <v>1494</v>
      </c>
      <c r="F36" s="257" t="s">
        <v>2121</v>
      </c>
      <c r="G36" s="179"/>
      <c r="H36" s="272" t="s">
        <v>2052</v>
      </c>
      <c r="I36" s="177">
        <f>SUMIF(Table10[Company],Companies[[#This Row],[Full company name]],Table10[Revenue value])</f>
        <v>278411434.97999996</v>
      </c>
    </row>
    <row r="37" spans="2:9" s="49" customFormat="1" ht="15" x14ac:dyDescent="0.35">
      <c r="B37" s="235" t="s">
        <v>2038</v>
      </c>
      <c r="C37" s="49" t="s">
        <v>2040</v>
      </c>
      <c r="D37" s="235">
        <v>35602704</v>
      </c>
      <c r="E37" s="268" t="s">
        <v>1494</v>
      </c>
      <c r="F37" s="257" t="s">
        <v>2121</v>
      </c>
      <c r="G37" s="179"/>
      <c r="H37" s="272" t="s">
        <v>2053</v>
      </c>
      <c r="I37" s="177">
        <f>SUMIF(Table10[Company],Companies[[#This Row],[Full company name]],Table10[Revenue value])</f>
        <v>225150100.38999999</v>
      </c>
    </row>
    <row r="38" spans="2:9" s="49" customFormat="1" ht="15" x14ac:dyDescent="0.35">
      <c r="B38" s="235" t="s">
        <v>2054</v>
      </c>
      <c r="C38" s="49" t="s">
        <v>2040</v>
      </c>
      <c r="D38" s="235">
        <v>30694895</v>
      </c>
      <c r="E38" s="268" t="s">
        <v>1494</v>
      </c>
      <c r="F38" s="257" t="s">
        <v>2121</v>
      </c>
      <c r="G38" s="179"/>
      <c r="H38" s="179" t="s">
        <v>2047</v>
      </c>
      <c r="I38" s="177">
        <f>SUMIF(Table10[Company],Companies[[#This Row],[Full company name]],Table10[Revenue value])</f>
        <v>169945571.22</v>
      </c>
    </row>
    <row r="39" spans="2:9" s="49" customFormat="1" ht="15" x14ac:dyDescent="0.35">
      <c r="B39" s="235" t="s">
        <v>2055</v>
      </c>
      <c r="C39" s="49" t="s">
        <v>2040</v>
      </c>
      <c r="D39" s="235">
        <v>36050166</v>
      </c>
      <c r="E39" s="268" t="s">
        <v>1494</v>
      </c>
      <c r="F39" s="257" t="s">
        <v>2121</v>
      </c>
      <c r="G39" s="179"/>
      <c r="H39" s="179" t="s">
        <v>2047</v>
      </c>
      <c r="I39" s="177">
        <f>SUMIF(Table10[Company],Companies[[#This Row],[Full company name]],Table10[Revenue value])</f>
        <v>132502511.01999998</v>
      </c>
    </row>
    <row r="40" spans="2:9" s="49" customFormat="1" ht="15" x14ac:dyDescent="0.35">
      <c r="B40" s="235" t="s">
        <v>2056</v>
      </c>
      <c r="C40" s="49" t="s">
        <v>2040</v>
      </c>
      <c r="D40" s="235">
        <v>33862865</v>
      </c>
      <c r="E40" s="268" t="s">
        <v>1494</v>
      </c>
      <c r="F40" s="257" t="s">
        <v>2121</v>
      </c>
      <c r="G40" s="179"/>
      <c r="H40" s="272" t="s">
        <v>2068</v>
      </c>
      <c r="I40" s="177">
        <f>SUMIF(Table10[Company],Companies[[#This Row],[Full company name]],Table10[Revenue value])</f>
        <v>110675204.90000001</v>
      </c>
    </row>
    <row r="41" spans="2:9" s="49" customFormat="1" ht="15" x14ac:dyDescent="0.35">
      <c r="B41" s="235" t="s">
        <v>2057</v>
      </c>
      <c r="C41" s="49" t="s">
        <v>2040</v>
      </c>
      <c r="D41" s="235">
        <v>38203132</v>
      </c>
      <c r="E41" s="268" t="s">
        <v>1494</v>
      </c>
      <c r="F41" s="257" t="s">
        <v>2121</v>
      </c>
      <c r="G41" s="179"/>
      <c r="H41" s="179" t="s">
        <v>2047</v>
      </c>
      <c r="I41" s="177">
        <f>SUMIF(Table10[Company],Companies[[#This Row],[Full company name]],Table10[Revenue value])</f>
        <v>100815419.52</v>
      </c>
    </row>
    <row r="42" spans="2:9" s="49" customFormat="1" ht="15" x14ac:dyDescent="0.35">
      <c r="B42" s="235" t="s">
        <v>2058</v>
      </c>
      <c r="C42" s="49" t="s">
        <v>2040</v>
      </c>
      <c r="D42" s="235">
        <v>36282935</v>
      </c>
      <c r="E42" s="268" t="s">
        <v>1494</v>
      </c>
      <c r="F42" s="257" t="s">
        <v>2121</v>
      </c>
      <c r="G42" s="179"/>
      <c r="H42" s="272" t="s">
        <v>2069</v>
      </c>
      <c r="I42" s="177">
        <f>SUMIF(Table10[Company],Companies[[#This Row],[Full company name]],Table10[Revenue value])</f>
        <v>95792400.25999999</v>
      </c>
    </row>
    <row r="43" spans="2:9" s="49" customFormat="1" ht="15" x14ac:dyDescent="0.35">
      <c r="B43" s="235" t="s">
        <v>2059</v>
      </c>
      <c r="C43" s="49" t="s">
        <v>2040</v>
      </c>
      <c r="D43" s="235">
        <v>24186185</v>
      </c>
      <c r="E43" s="268" t="s">
        <v>1494</v>
      </c>
      <c r="F43" s="257" t="s">
        <v>2121</v>
      </c>
      <c r="G43" s="179"/>
      <c r="H43" s="272" t="s">
        <v>2070</v>
      </c>
      <c r="I43" s="177">
        <f>SUMIF(Table10[Company],Companies[[#This Row],[Full company name]],Table10[Revenue value])</f>
        <v>79928382.599999994</v>
      </c>
    </row>
    <row r="44" spans="2:9" s="49" customFormat="1" ht="15" x14ac:dyDescent="0.35">
      <c r="B44" s="235" t="s">
        <v>2060</v>
      </c>
      <c r="C44" s="49" t="s">
        <v>2040</v>
      </c>
      <c r="D44" s="235">
        <v>39454684</v>
      </c>
      <c r="E44" s="268" t="s">
        <v>1494</v>
      </c>
      <c r="F44" s="257" t="s">
        <v>2121</v>
      </c>
      <c r="G44" s="179"/>
      <c r="H44" s="272" t="s">
        <v>2071</v>
      </c>
      <c r="I44" s="177">
        <f>SUMIF(Table10[Company],Companies[[#This Row],[Full company name]],Table10[Revenue value])</f>
        <v>73900132.929999992</v>
      </c>
    </row>
    <row r="45" spans="2:9" s="49" customFormat="1" ht="15" x14ac:dyDescent="0.35">
      <c r="B45" s="235" t="s">
        <v>2061</v>
      </c>
      <c r="C45" s="49" t="s">
        <v>2040</v>
      </c>
      <c r="D45" s="235">
        <v>31747429</v>
      </c>
      <c r="E45" s="268" t="s">
        <v>1494</v>
      </c>
      <c r="F45" s="257" t="s">
        <v>2121</v>
      </c>
      <c r="G45" s="179"/>
      <c r="H45" s="272" t="s">
        <v>2072</v>
      </c>
      <c r="I45" s="177">
        <f>SUMIF(Table10[Company],Companies[[#This Row],[Full company name]],Table10[Revenue value])</f>
        <v>74579762.939999998</v>
      </c>
    </row>
    <row r="46" spans="2:9" s="49" customFormat="1" ht="15" x14ac:dyDescent="0.35">
      <c r="B46" s="235" t="s">
        <v>2062</v>
      </c>
      <c r="C46" s="49" t="s">
        <v>2040</v>
      </c>
      <c r="D46" s="235">
        <v>403739509</v>
      </c>
      <c r="E46" s="268" t="s">
        <v>1494</v>
      </c>
      <c r="F46" s="257" t="s">
        <v>2121</v>
      </c>
      <c r="G46" s="179"/>
      <c r="H46" s="179" t="s">
        <v>1218</v>
      </c>
      <c r="I46" s="177">
        <f>SUMIF(Table10[Company],Companies[[#This Row],[Full company name]],Table10[Revenue value])</f>
        <v>3083931207.5600004</v>
      </c>
    </row>
    <row r="47" spans="2:9" s="49" customFormat="1" ht="15" x14ac:dyDescent="0.35">
      <c r="B47" s="235" t="s">
        <v>2063</v>
      </c>
      <c r="C47" s="49" t="s">
        <v>2039</v>
      </c>
      <c r="D47" s="235">
        <v>42795490</v>
      </c>
      <c r="E47" s="268" t="s">
        <v>1494</v>
      </c>
      <c r="F47" s="257" t="s">
        <v>2121</v>
      </c>
      <c r="G47" s="179"/>
      <c r="H47" s="272" t="s">
        <v>2073</v>
      </c>
      <c r="I47" s="177">
        <f>SUMIF(Table10[Company],Companies[[#This Row],[Full company name]],Table10[Revenue value])</f>
        <v>11809174127.75</v>
      </c>
    </row>
    <row r="48" spans="2:9" s="49" customFormat="1" ht="15" x14ac:dyDescent="0.35">
      <c r="B48" s="235" t="s">
        <v>2064</v>
      </c>
      <c r="C48" s="49" t="s">
        <v>2039</v>
      </c>
      <c r="D48" s="235">
        <v>30019801</v>
      </c>
      <c r="E48" s="268" t="s">
        <v>1494</v>
      </c>
      <c r="F48" s="257" t="s">
        <v>2121</v>
      </c>
      <c r="G48" s="179"/>
      <c r="H48" s="272" t="s">
        <v>2781</v>
      </c>
      <c r="I48" s="177">
        <f>SUMIF(Table10[Company],Companies[[#This Row],[Full company name]],Table10[Revenue value])</f>
        <v>3695187587.77</v>
      </c>
    </row>
    <row r="49" spans="2:9" s="49" customFormat="1" ht="15" x14ac:dyDescent="0.35">
      <c r="B49" s="235" t="s">
        <v>2065</v>
      </c>
      <c r="C49" s="49" t="s">
        <v>2039</v>
      </c>
      <c r="D49" s="235">
        <v>31570412</v>
      </c>
      <c r="E49" s="268" t="s">
        <v>1494</v>
      </c>
      <c r="F49" s="257" t="s">
        <v>2121</v>
      </c>
      <c r="G49" s="179"/>
      <c r="H49" s="272" t="s">
        <v>2074</v>
      </c>
      <c r="I49" s="177">
        <f>SUMIF(Table10[Company],Companies[[#This Row],[Full company name]],Table10[Revenue value])</f>
        <v>506690308.56999993</v>
      </c>
    </row>
    <row r="50" spans="2:9" s="49" customFormat="1" ht="15" x14ac:dyDescent="0.35">
      <c r="B50" s="235" t="s">
        <v>2066</v>
      </c>
      <c r="C50" s="49" t="s">
        <v>2040</v>
      </c>
      <c r="D50" s="235">
        <v>24432974</v>
      </c>
      <c r="E50" s="49" t="s">
        <v>988</v>
      </c>
      <c r="F50" s="49" t="s">
        <v>2122</v>
      </c>
      <c r="G50" s="179"/>
      <c r="H50" s="272" t="s">
        <v>2075</v>
      </c>
      <c r="I50" s="177">
        <f>SUMIF(Table10[Company],Companies[[#This Row],[Full company name]],Table10[Revenue value])</f>
        <v>-920490661.79999042</v>
      </c>
    </row>
    <row r="51" spans="2:9" s="49" customFormat="1" ht="15" x14ac:dyDescent="0.35">
      <c r="B51" s="235" t="s">
        <v>2067</v>
      </c>
      <c r="C51" s="49" t="s">
        <v>2040</v>
      </c>
      <c r="D51" s="235">
        <v>191000</v>
      </c>
      <c r="E51" s="49" t="s">
        <v>988</v>
      </c>
      <c r="F51" s="49" t="s">
        <v>2122</v>
      </c>
      <c r="G51" s="179"/>
      <c r="H51" s="272" t="s">
        <v>2076</v>
      </c>
      <c r="I51" s="177">
        <f>SUMIF(Table10[Company],Companies[[#This Row],[Full company name]],Table10[Revenue value])</f>
        <v>1800568990.0999997</v>
      </c>
    </row>
    <row r="52" spans="2:9" s="49" customFormat="1" ht="15" x14ac:dyDescent="0.35">
      <c r="B52" s="235" t="s">
        <v>2077</v>
      </c>
      <c r="C52" s="49" t="s">
        <v>2040</v>
      </c>
      <c r="D52" s="235">
        <v>191282</v>
      </c>
      <c r="E52" s="49" t="s">
        <v>988</v>
      </c>
      <c r="F52" s="49" t="s">
        <v>2122</v>
      </c>
      <c r="G52" s="179"/>
      <c r="H52" s="272" t="s">
        <v>2091</v>
      </c>
      <c r="I52" s="177">
        <f>SUMIF(Table10[Company],Companies[[#This Row],[Full company name]],Table10[Revenue value])</f>
        <v>-406068548.51999986</v>
      </c>
    </row>
    <row r="53" spans="2:9" s="49" customFormat="1" ht="15" x14ac:dyDescent="0.35">
      <c r="B53" s="235" t="s">
        <v>2078</v>
      </c>
      <c r="C53" s="49" t="s">
        <v>2040</v>
      </c>
      <c r="D53" s="235">
        <v>191023</v>
      </c>
      <c r="E53" s="49" t="s">
        <v>988</v>
      </c>
      <c r="F53" s="49" t="s">
        <v>2122</v>
      </c>
      <c r="G53" s="179"/>
      <c r="H53" s="179" t="s">
        <v>2047</v>
      </c>
      <c r="I53" s="177">
        <f>SUMIF(Table10[Company],Companies[[#This Row],[Full company name]],Table10[Revenue value])</f>
        <v>1283701626.3299999</v>
      </c>
    </row>
    <row r="54" spans="2:9" s="49" customFormat="1" ht="15" x14ac:dyDescent="0.35">
      <c r="B54" s="235" t="s">
        <v>2079</v>
      </c>
      <c r="C54" s="49" t="s">
        <v>2040</v>
      </c>
      <c r="D54" s="235">
        <v>190905</v>
      </c>
      <c r="E54" s="49" t="s">
        <v>988</v>
      </c>
      <c r="F54" s="49" t="s">
        <v>2122</v>
      </c>
      <c r="G54" s="179"/>
      <c r="H54" s="179" t="s">
        <v>2047</v>
      </c>
      <c r="I54" s="177">
        <f>SUMIF(Table10[Company],Companies[[#This Row],[Full company name]],Table10[Revenue value])</f>
        <v>1332330835.8399999</v>
      </c>
    </row>
    <row r="55" spans="2:9" s="49" customFormat="1" ht="15" x14ac:dyDescent="0.35">
      <c r="B55" s="235" t="s">
        <v>2080</v>
      </c>
      <c r="C55" s="49" t="s">
        <v>2040</v>
      </c>
      <c r="D55" s="235">
        <v>190977</v>
      </c>
      <c r="E55" s="49" t="s">
        <v>988</v>
      </c>
      <c r="F55" s="49" t="s">
        <v>2122</v>
      </c>
      <c r="G55" s="179"/>
      <c r="H55" s="179" t="s">
        <v>2047</v>
      </c>
      <c r="I55" s="177">
        <f>SUMIF(Table10[Company],Companies[[#This Row],[Full company name]],Table10[Revenue value])</f>
        <v>44337419.240000069</v>
      </c>
    </row>
    <row r="56" spans="2:9" s="49" customFormat="1" ht="15" x14ac:dyDescent="0.35">
      <c r="B56" s="235" t="s">
        <v>2081</v>
      </c>
      <c r="C56" s="49" t="s">
        <v>2040</v>
      </c>
      <c r="D56" s="235">
        <v>191218</v>
      </c>
      <c r="E56" s="49" t="s">
        <v>988</v>
      </c>
      <c r="F56" s="49" t="s">
        <v>2122</v>
      </c>
      <c r="G56" s="179"/>
      <c r="H56" s="179" t="s">
        <v>2047</v>
      </c>
      <c r="I56" s="177">
        <f>SUMIF(Table10[Company],Companies[[#This Row],[Full company name]],Table10[Revenue value])</f>
        <v>1245494977.3499999</v>
      </c>
    </row>
    <row r="57" spans="2:9" s="49" customFormat="1" ht="15" x14ac:dyDescent="0.35">
      <c r="B57" s="235" t="s">
        <v>2749</v>
      </c>
      <c r="C57" s="49" t="s">
        <v>2040</v>
      </c>
      <c r="D57" s="235">
        <v>191307</v>
      </c>
      <c r="E57" s="49" t="s">
        <v>988</v>
      </c>
      <c r="F57" s="49" t="s">
        <v>2122</v>
      </c>
      <c r="G57" s="179"/>
      <c r="H57" s="272" t="s">
        <v>2092</v>
      </c>
      <c r="I57" s="177">
        <f>SUMIF(Table10[Company],Companies[[#This Row],[Full company name]],Table10[Revenue value])</f>
        <v>1079079468.97</v>
      </c>
    </row>
    <row r="58" spans="2:9" s="49" customFormat="1" ht="15" x14ac:dyDescent="0.35">
      <c r="B58" s="235" t="s">
        <v>2083</v>
      </c>
      <c r="C58" s="49" t="s">
        <v>2040</v>
      </c>
      <c r="D58" s="235">
        <v>191329</v>
      </c>
      <c r="E58" s="49" t="s">
        <v>988</v>
      </c>
      <c r="F58" s="49" t="s">
        <v>2122</v>
      </c>
      <c r="G58" s="179"/>
      <c r="H58" s="179" t="s">
        <v>2047</v>
      </c>
      <c r="I58" s="177">
        <f>SUMIF(Table10[Company],Companies[[#This Row],[Full company name]],Table10[Revenue value])</f>
        <v>818745098.34000003</v>
      </c>
    </row>
    <row r="59" spans="2:9" s="49" customFormat="1" ht="15" x14ac:dyDescent="0.35">
      <c r="B59" s="235" t="s">
        <v>2084</v>
      </c>
      <c r="C59" s="49" t="s">
        <v>2040</v>
      </c>
      <c r="D59" s="235">
        <v>35713283</v>
      </c>
      <c r="E59" s="49" t="s">
        <v>988</v>
      </c>
      <c r="F59" s="49" t="s">
        <v>2122</v>
      </c>
      <c r="G59" s="179"/>
      <c r="H59" s="272" t="s">
        <v>2093</v>
      </c>
      <c r="I59" s="177">
        <f>SUMIF(Table10[Company],Companies[[#This Row],[Full company name]],Table10[Revenue value])</f>
        <v>150484560.88000003</v>
      </c>
    </row>
    <row r="60" spans="2:9" s="49" customFormat="1" ht="15" x14ac:dyDescent="0.35">
      <c r="B60" s="235" t="s">
        <v>2085</v>
      </c>
      <c r="C60" s="49" t="s">
        <v>2040</v>
      </c>
      <c r="D60" s="235">
        <v>37064892</v>
      </c>
      <c r="E60" s="49" t="s">
        <v>988</v>
      </c>
      <c r="F60" s="49" t="s">
        <v>2122</v>
      </c>
      <c r="G60" s="179"/>
      <c r="H60" s="272" t="s">
        <v>2094</v>
      </c>
      <c r="I60" s="177">
        <f>SUMIF(Table10[Company],Companies[[#This Row],[Full company name]],Table10[Revenue value])</f>
        <v>26048752.239999995</v>
      </c>
    </row>
    <row r="61" spans="2:9" s="49" customFormat="1" ht="15" x14ac:dyDescent="0.35">
      <c r="B61" s="235" t="s">
        <v>2086</v>
      </c>
      <c r="C61" s="49" t="s">
        <v>2040</v>
      </c>
      <c r="D61" s="235">
        <v>190928</v>
      </c>
      <c r="E61" s="49" t="s">
        <v>988</v>
      </c>
      <c r="F61" s="49" t="s">
        <v>2123</v>
      </c>
      <c r="G61" s="179"/>
      <c r="H61" s="272" t="s">
        <v>2095</v>
      </c>
      <c r="I61" s="177">
        <f>SUMIF(Table10[Company],Companies[[#This Row],[Full company name]],Table10[Revenue value])</f>
        <v>331902203.65999997</v>
      </c>
    </row>
    <row r="62" spans="2:9" s="49" customFormat="1" ht="15" x14ac:dyDescent="0.35">
      <c r="B62" s="273" t="s">
        <v>2795</v>
      </c>
      <c r="C62" s="49" t="s">
        <v>2040</v>
      </c>
      <c r="D62" s="235">
        <v>190911</v>
      </c>
      <c r="E62" s="49" t="s">
        <v>988</v>
      </c>
      <c r="F62" s="49" t="s">
        <v>2123</v>
      </c>
      <c r="G62" s="179"/>
      <c r="H62" s="272" t="s">
        <v>2096</v>
      </c>
      <c r="I62" s="177">
        <f>SUMIF(Table10[Company],Companies[[#This Row],[Full company name]],Table10[Revenue value])</f>
        <v>174215313.97999999</v>
      </c>
    </row>
    <row r="63" spans="2:9" s="49" customFormat="1" ht="15" x14ac:dyDescent="0.35">
      <c r="B63" s="235" t="s">
        <v>2088</v>
      </c>
      <c r="C63" s="49" t="s">
        <v>2039</v>
      </c>
      <c r="D63" s="235">
        <v>36716128</v>
      </c>
      <c r="E63" s="49" t="s">
        <v>988</v>
      </c>
      <c r="F63" s="49" t="s">
        <v>2124</v>
      </c>
      <c r="G63" s="179"/>
      <c r="H63" s="272" t="s">
        <v>2097</v>
      </c>
      <c r="I63" s="177">
        <f>SUMIF(Table10[Company],Companies[[#This Row],[Full company name]],Table10[Revenue value])</f>
        <v>222091505.94000003</v>
      </c>
    </row>
    <row r="64" spans="2:9" s="49" customFormat="1" ht="15" x14ac:dyDescent="0.35">
      <c r="B64" s="235" t="s">
        <v>2089</v>
      </c>
      <c r="C64" s="49" t="s">
        <v>2040</v>
      </c>
      <c r="D64" s="235">
        <v>30912734</v>
      </c>
      <c r="E64" s="49" t="s">
        <v>988</v>
      </c>
      <c r="F64" s="49" t="s">
        <v>2124</v>
      </c>
      <c r="G64" s="179"/>
      <c r="H64" s="272" t="s">
        <v>2098</v>
      </c>
      <c r="I64" s="177">
        <f>SUMIF(Table10[Company],Companies[[#This Row],[Full company name]],Table10[Revenue value])</f>
        <v>2849467.3800000101</v>
      </c>
    </row>
    <row r="65" spans="2:13" s="49" customFormat="1" ht="15" x14ac:dyDescent="0.35">
      <c r="B65" s="235" t="s">
        <v>2090</v>
      </c>
      <c r="C65" s="49" t="s">
        <v>2040</v>
      </c>
      <c r="D65" s="235">
        <v>178353</v>
      </c>
      <c r="E65" s="49" t="s">
        <v>988</v>
      </c>
      <c r="F65" s="49" t="s">
        <v>2125</v>
      </c>
      <c r="G65" s="179"/>
      <c r="H65" s="272" t="s">
        <v>2099</v>
      </c>
      <c r="I65" s="177">
        <f>SUMIF(Table10[Company],Companies[[#This Row],[Full company name]],Table10[Revenue value])</f>
        <v>2732071780.04</v>
      </c>
    </row>
    <row r="66" spans="2:13" s="49" customFormat="1" ht="15" x14ac:dyDescent="0.35">
      <c r="B66" s="235" t="s">
        <v>2100</v>
      </c>
      <c r="C66" s="49" t="s">
        <v>2040</v>
      </c>
      <c r="D66" s="235">
        <v>13498562</v>
      </c>
      <c r="E66" s="49" t="s">
        <v>988</v>
      </c>
      <c r="F66" s="49" t="s">
        <v>2125</v>
      </c>
      <c r="G66" s="179"/>
      <c r="H66" s="272" t="s">
        <v>2113</v>
      </c>
      <c r="I66" s="177">
        <f>SUMIF(Table10[Company],Companies[[#This Row],[Full company name]],Table10[Revenue value])</f>
        <v>1270172803.7499998</v>
      </c>
    </row>
    <row r="67" spans="2:13" s="49" customFormat="1" ht="15" x14ac:dyDescent="0.35">
      <c r="B67" s="235" t="s">
        <v>2101</v>
      </c>
      <c r="C67" s="49" t="s">
        <v>2040</v>
      </c>
      <c r="D67" s="235">
        <v>37014600</v>
      </c>
      <c r="E67" s="49" t="s">
        <v>988</v>
      </c>
      <c r="F67" s="49" t="s">
        <v>2125</v>
      </c>
      <c r="G67" s="179"/>
      <c r="H67" s="272" t="s">
        <v>2114</v>
      </c>
      <c r="I67" s="177">
        <f>SUMIF(Table10[Company],Companies[[#This Row],[Full company name]],Table10[Revenue value])</f>
        <v>660328282.72000003</v>
      </c>
    </row>
    <row r="68" spans="2:13" s="49" customFormat="1" ht="15" x14ac:dyDescent="0.35">
      <c r="B68" s="235" t="s">
        <v>2102</v>
      </c>
      <c r="C68" s="49" t="s">
        <v>2039</v>
      </c>
      <c r="D68" s="235">
        <v>32323256</v>
      </c>
      <c r="E68" s="49" t="s">
        <v>988</v>
      </c>
      <c r="F68" s="49" t="s">
        <v>2125</v>
      </c>
      <c r="G68" s="179"/>
      <c r="H68" s="272" t="s">
        <v>2115</v>
      </c>
      <c r="I68" s="177">
        <f>SUMIF(Table10[Company],Companies[[#This Row],[Full company name]],Table10[Revenue value])</f>
        <v>333561460.44999993</v>
      </c>
    </row>
    <row r="69" spans="2:13" s="49" customFormat="1" ht="15" x14ac:dyDescent="0.35">
      <c r="B69" s="235" t="s">
        <v>2103</v>
      </c>
      <c r="C69" s="49" t="s">
        <v>2039</v>
      </c>
      <c r="D69" s="235">
        <v>33426253</v>
      </c>
      <c r="E69" s="49" t="s">
        <v>988</v>
      </c>
      <c r="F69" s="49" t="s">
        <v>2125</v>
      </c>
      <c r="G69" s="179"/>
      <c r="H69" s="272" t="s">
        <v>2116</v>
      </c>
      <c r="I69" s="177">
        <f>SUMIF(Table10[Company],Companies[[#This Row],[Full company name]],Table10[Revenue value])</f>
        <v>194412013.39999998</v>
      </c>
    </row>
    <row r="70" spans="2:13" s="49" customFormat="1" ht="15" x14ac:dyDescent="0.35">
      <c r="B70" s="235" t="s">
        <v>2104</v>
      </c>
      <c r="C70" s="49" t="s">
        <v>2039</v>
      </c>
      <c r="D70" s="235">
        <v>32320594</v>
      </c>
      <c r="E70" s="49" t="s">
        <v>988</v>
      </c>
      <c r="F70" s="49" t="s">
        <v>2125</v>
      </c>
      <c r="G70" s="179"/>
      <c r="H70" s="272" t="s">
        <v>2117</v>
      </c>
      <c r="I70" s="177">
        <f>SUMIF(Table10[Company],Companies[[#This Row],[Full company name]],Table10[Revenue value])</f>
        <v>148226309.37999997</v>
      </c>
    </row>
    <row r="71" spans="2:13" s="49" customFormat="1" ht="15" x14ac:dyDescent="0.35">
      <c r="B71" s="235" t="s">
        <v>2105</v>
      </c>
      <c r="C71" s="49" t="s">
        <v>2039</v>
      </c>
      <c r="D71" s="235">
        <v>32087941</v>
      </c>
      <c r="E71" s="49" t="s">
        <v>988</v>
      </c>
      <c r="F71" s="49" t="s">
        <v>2125</v>
      </c>
      <c r="G71" s="179"/>
      <c r="H71" s="272" t="s">
        <v>2118</v>
      </c>
      <c r="I71" s="177">
        <f>SUMIF(Table10[Company],Companies[[#This Row],[Full company name]],Table10[Revenue value])</f>
        <v>120050670.01000001</v>
      </c>
    </row>
    <row r="72" spans="2:13" s="49" customFormat="1" ht="15" x14ac:dyDescent="0.35">
      <c r="B72" s="235" t="s">
        <v>2106</v>
      </c>
      <c r="C72" s="49" t="s">
        <v>2039</v>
      </c>
      <c r="D72" s="235">
        <v>32359108</v>
      </c>
      <c r="E72" s="49" t="s">
        <v>988</v>
      </c>
      <c r="F72" s="49" t="s">
        <v>2125</v>
      </c>
      <c r="G72" s="179"/>
      <c r="H72" s="272" t="s">
        <v>2789</v>
      </c>
      <c r="I72" s="177">
        <f>SUMIF(Table10[Company],Companies[[#This Row],[Full company name]],Table10[Revenue value])</f>
        <v>104600071.06</v>
      </c>
    </row>
    <row r="73" spans="2:13" s="49" customFormat="1" ht="15" x14ac:dyDescent="0.35">
      <c r="B73" s="235" t="s">
        <v>2107</v>
      </c>
      <c r="C73" s="49" t="s">
        <v>2040</v>
      </c>
      <c r="D73" s="235">
        <v>36028628</v>
      </c>
      <c r="E73" s="49" t="s">
        <v>988</v>
      </c>
      <c r="F73" s="49" t="s">
        <v>2125</v>
      </c>
      <c r="G73" s="179"/>
      <c r="H73" s="179" t="s">
        <v>2047</v>
      </c>
      <c r="I73" s="177">
        <f>SUMIF(Table10[Company],Companies[[#This Row],[Full company name]],Table10[Revenue value])</f>
        <v>137072180.59999999</v>
      </c>
    </row>
    <row r="74" spans="2:13" s="49" customFormat="1" ht="15" x14ac:dyDescent="0.35">
      <c r="B74" s="235" t="s">
        <v>2108</v>
      </c>
      <c r="C74" s="49" t="s">
        <v>2039</v>
      </c>
      <c r="D74" s="235">
        <v>33839013</v>
      </c>
      <c r="E74" s="49" t="s">
        <v>988</v>
      </c>
      <c r="F74" s="49" t="s">
        <v>2125</v>
      </c>
      <c r="G74" s="179"/>
      <c r="H74" s="272" t="s">
        <v>2790</v>
      </c>
      <c r="I74" s="177">
        <f>SUMIF(Table10[Company],Companies[[#This Row],[Full company name]],Table10[Revenue value])</f>
        <v>86122413.439999998</v>
      </c>
      <c r="M74" s="274"/>
    </row>
    <row r="75" spans="2:13" s="49" customFormat="1" ht="15" x14ac:dyDescent="0.35">
      <c r="B75" s="273" t="s">
        <v>2109</v>
      </c>
      <c r="C75" s="49" t="s">
        <v>2039</v>
      </c>
      <c r="D75" s="235">
        <v>40695853</v>
      </c>
      <c r="E75" s="49" t="s">
        <v>988</v>
      </c>
      <c r="F75" s="49" t="s">
        <v>2125</v>
      </c>
      <c r="G75" s="179"/>
      <c r="H75" s="179" t="s">
        <v>1218</v>
      </c>
      <c r="I75" s="177">
        <f>SUMIF(Table10[Company],Companies[[#This Row],[Full company name]],Table10[Revenue value])</f>
        <v>84349814.000000015</v>
      </c>
    </row>
    <row r="76" spans="2:13" s="49" customFormat="1" ht="15" x14ac:dyDescent="0.35">
      <c r="B76" s="235" t="s">
        <v>2110</v>
      </c>
      <c r="C76" s="49" t="s">
        <v>2039</v>
      </c>
      <c r="D76" s="235">
        <v>34032208</v>
      </c>
      <c r="E76" s="49" t="s">
        <v>988</v>
      </c>
      <c r="F76" s="49" t="s">
        <v>2125</v>
      </c>
      <c r="G76" s="179"/>
      <c r="H76" s="272" t="s">
        <v>2119</v>
      </c>
      <c r="I76" s="177">
        <f>SUMIF(Table10[Company],Companies[[#This Row],[Full company name]],Table10[Revenue value])</f>
        <v>76165188.820000008</v>
      </c>
    </row>
    <row r="77" spans="2:13" s="49" customFormat="1" ht="15" x14ac:dyDescent="0.35">
      <c r="B77" s="235" t="s">
        <v>2111</v>
      </c>
      <c r="C77" s="49" t="s">
        <v>2039</v>
      </c>
      <c r="D77" s="235">
        <v>31599557</v>
      </c>
      <c r="E77" s="49" t="s">
        <v>988</v>
      </c>
      <c r="F77" s="49" t="s">
        <v>2125</v>
      </c>
      <c r="G77" s="179"/>
      <c r="H77" s="272" t="s">
        <v>2120</v>
      </c>
      <c r="I77" s="177">
        <f>SUMIF(Table10[Company],Companies[[#This Row],[Full company name]],Table10[Revenue value])</f>
        <v>46570091.190000005</v>
      </c>
    </row>
    <row r="78" spans="2:13" s="49" customFormat="1" ht="15" x14ac:dyDescent="0.35">
      <c r="B78" s="235" t="s">
        <v>2112</v>
      </c>
      <c r="C78" s="49" t="s">
        <v>2039</v>
      </c>
      <c r="D78" s="235">
        <v>32365965</v>
      </c>
      <c r="E78" s="49" t="s">
        <v>988</v>
      </c>
      <c r="F78" s="49" t="s">
        <v>2125</v>
      </c>
      <c r="G78" s="179"/>
      <c r="H78" s="179" t="s">
        <v>1218</v>
      </c>
      <c r="I78" s="177">
        <f>SUMIF(Table10[Company],Companies[[#This Row],[Full company name]],Table10[Revenue value])</f>
        <v>41906475.420000002</v>
      </c>
    </row>
    <row r="79" spans="2:13" s="49" customFormat="1" ht="15" x14ac:dyDescent="0.35">
      <c r="C79" s="26"/>
      <c r="F79" s="179"/>
      <c r="G79" s="179"/>
      <c r="H79" s="180"/>
    </row>
    <row r="80" spans="2:13" s="49" customFormat="1" ht="19" x14ac:dyDescent="0.35">
      <c r="B80" s="352" t="s">
        <v>1622</v>
      </c>
      <c r="C80" s="352"/>
      <c r="D80" s="352"/>
      <c r="E80" s="352"/>
      <c r="F80" s="352"/>
      <c r="G80" s="352"/>
      <c r="H80" s="352"/>
      <c r="I80" s="352"/>
      <c r="J80" s="352"/>
    </row>
    <row r="81" spans="2:10" s="49" customFormat="1" ht="15" x14ac:dyDescent="0.4">
      <c r="B81" s="174" t="s">
        <v>1623</v>
      </c>
      <c r="C81" s="50" t="s">
        <v>1624</v>
      </c>
      <c r="D81" s="50" t="s">
        <v>1660</v>
      </c>
      <c r="E81" s="50" t="s">
        <v>1754</v>
      </c>
      <c r="F81" s="26" t="s">
        <v>1500</v>
      </c>
      <c r="G81" s="26" t="s">
        <v>1625</v>
      </c>
      <c r="H81" s="26" t="s">
        <v>1676</v>
      </c>
      <c r="I81" s="26" t="s">
        <v>1626</v>
      </c>
      <c r="J81" s="26" t="s">
        <v>1006</v>
      </c>
    </row>
    <row r="82" spans="2:10" s="49" customFormat="1" ht="15" x14ac:dyDescent="0.4">
      <c r="B82" s="174" t="s">
        <v>2128</v>
      </c>
      <c r="C82" s="264">
        <v>1074</v>
      </c>
      <c r="D82" s="264" t="s">
        <v>2062</v>
      </c>
      <c r="E82" s="49" t="s">
        <v>1791</v>
      </c>
      <c r="F82" s="264" t="s">
        <v>1502</v>
      </c>
      <c r="G82" s="295">
        <v>0</v>
      </c>
      <c r="H82" s="49" t="s">
        <v>1428</v>
      </c>
    </row>
    <row r="83" spans="2:10" s="49" customFormat="1" ht="15" x14ac:dyDescent="0.4">
      <c r="B83" s="174" t="s">
        <v>2128</v>
      </c>
      <c r="C83" s="264">
        <v>1074</v>
      </c>
      <c r="D83" s="264" t="s">
        <v>2062</v>
      </c>
      <c r="E83" s="49" t="s">
        <v>2721</v>
      </c>
      <c r="F83" s="264" t="s">
        <v>1502</v>
      </c>
      <c r="G83" s="295">
        <v>0</v>
      </c>
      <c r="H83" s="49" t="s">
        <v>1429</v>
      </c>
    </row>
    <row r="84" spans="2:10" s="49" customFormat="1" ht="15" x14ac:dyDescent="0.4">
      <c r="B84" s="174" t="s">
        <v>2129</v>
      </c>
      <c r="C84" s="264">
        <v>1277</v>
      </c>
      <c r="D84" s="264" t="s">
        <v>2062</v>
      </c>
      <c r="E84" s="49" t="s">
        <v>1791</v>
      </c>
      <c r="F84" s="264" t="s">
        <v>1502</v>
      </c>
      <c r="G84" s="295">
        <v>0</v>
      </c>
      <c r="H84" s="49" t="s">
        <v>1428</v>
      </c>
    </row>
    <row r="85" spans="2:10" s="49" customFormat="1" ht="15" x14ac:dyDescent="0.4">
      <c r="B85" s="174" t="s">
        <v>2129</v>
      </c>
      <c r="C85" s="264">
        <v>1277</v>
      </c>
      <c r="D85" s="264" t="s">
        <v>2062</v>
      </c>
      <c r="E85" s="49" t="s">
        <v>2721</v>
      </c>
      <c r="F85" s="264" t="s">
        <v>1502</v>
      </c>
      <c r="G85" s="295">
        <v>0</v>
      </c>
      <c r="H85" s="49" t="s">
        <v>1429</v>
      </c>
    </row>
    <row r="86" spans="2:10" s="49" customFormat="1" ht="15" x14ac:dyDescent="0.4">
      <c r="B86" s="174" t="s">
        <v>2130</v>
      </c>
      <c r="C86" s="264">
        <v>1643</v>
      </c>
      <c r="D86" s="264" t="s">
        <v>2062</v>
      </c>
      <c r="E86" s="49" t="s">
        <v>1791</v>
      </c>
      <c r="F86" s="264" t="s">
        <v>1502</v>
      </c>
      <c r="G86" s="295">
        <v>0</v>
      </c>
      <c r="H86" s="49" t="s">
        <v>1428</v>
      </c>
    </row>
    <row r="87" spans="2:10" s="49" customFormat="1" ht="15" x14ac:dyDescent="0.4">
      <c r="B87" s="174" t="s">
        <v>2130</v>
      </c>
      <c r="C87" s="264">
        <v>1643</v>
      </c>
      <c r="D87" s="264" t="s">
        <v>2062</v>
      </c>
      <c r="E87" s="49" t="s">
        <v>2721</v>
      </c>
      <c r="F87" s="264" t="s">
        <v>1502</v>
      </c>
      <c r="G87" s="295">
        <v>0</v>
      </c>
      <c r="H87" s="49" t="s">
        <v>1429</v>
      </c>
    </row>
    <row r="88" spans="2:10" s="49" customFormat="1" ht="15" x14ac:dyDescent="0.4">
      <c r="B88" s="174" t="s">
        <v>2131</v>
      </c>
      <c r="C88" s="264">
        <v>1669</v>
      </c>
      <c r="D88" s="264" t="s">
        <v>2062</v>
      </c>
      <c r="E88" s="49" t="s">
        <v>1791</v>
      </c>
      <c r="F88" s="264" t="s">
        <v>1502</v>
      </c>
      <c r="G88" s="295">
        <v>0</v>
      </c>
      <c r="H88" s="49" t="s">
        <v>1428</v>
      </c>
    </row>
    <row r="89" spans="2:10" s="49" customFormat="1" ht="15" x14ac:dyDescent="0.4">
      <c r="B89" s="174" t="s">
        <v>2131</v>
      </c>
      <c r="C89" s="264">
        <v>1669</v>
      </c>
      <c r="D89" s="264" t="s">
        <v>2062</v>
      </c>
      <c r="E89" s="49" t="s">
        <v>2721</v>
      </c>
      <c r="F89" s="264" t="s">
        <v>1502</v>
      </c>
      <c r="G89" s="295">
        <v>0</v>
      </c>
      <c r="H89" s="49" t="s">
        <v>1429</v>
      </c>
    </row>
    <row r="90" spans="2:10" ht="15" x14ac:dyDescent="0.4">
      <c r="B90" s="174" t="s">
        <v>2132</v>
      </c>
      <c r="C90" s="264">
        <v>1773</v>
      </c>
      <c r="D90" s="264" t="s">
        <v>2062</v>
      </c>
      <c r="E90" s="49" t="s">
        <v>1791</v>
      </c>
      <c r="F90" s="264" t="s">
        <v>1502</v>
      </c>
      <c r="G90" s="295">
        <v>0</v>
      </c>
      <c r="H90" s="49" t="s">
        <v>1428</v>
      </c>
      <c r="I90" s="49"/>
      <c r="J90" s="49"/>
    </row>
    <row r="91" spans="2:10" ht="15" x14ac:dyDescent="0.4">
      <c r="B91" s="174" t="s">
        <v>2132</v>
      </c>
      <c r="C91" s="264">
        <v>1773</v>
      </c>
      <c r="D91" s="264" t="s">
        <v>2062</v>
      </c>
      <c r="E91" s="49" t="s">
        <v>2721</v>
      </c>
      <c r="F91" s="264" t="s">
        <v>1502</v>
      </c>
      <c r="G91" s="295">
        <v>0</v>
      </c>
      <c r="H91" s="49" t="s">
        <v>1429</v>
      </c>
      <c r="I91" s="49"/>
      <c r="J91" s="49"/>
    </row>
    <row r="92" spans="2:10" ht="15" x14ac:dyDescent="0.4">
      <c r="B92" s="174" t="s">
        <v>2133</v>
      </c>
      <c r="C92" s="264">
        <v>1859</v>
      </c>
      <c r="D92" s="264" t="s">
        <v>2062</v>
      </c>
      <c r="E92" s="49" t="s">
        <v>1791</v>
      </c>
      <c r="F92" s="264" t="s">
        <v>1502</v>
      </c>
      <c r="G92" s="295">
        <v>0</v>
      </c>
      <c r="H92" s="49" t="s">
        <v>1428</v>
      </c>
      <c r="I92" s="49"/>
      <c r="J92" s="49"/>
    </row>
    <row r="93" spans="2:10" s="49" customFormat="1" ht="15" x14ac:dyDescent="0.4">
      <c r="B93" s="174" t="s">
        <v>2133</v>
      </c>
      <c r="C93" s="264">
        <v>1859</v>
      </c>
      <c r="D93" s="264" t="s">
        <v>2062</v>
      </c>
      <c r="E93" s="49" t="s">
        <v>2721</v>
      </c>
      <c r="F93" s="264" t="s">
        <v>1502</v>
      </c>
      <c r="G93" s="295">
        <v>0</v>
      </c>
      <c r="H93" s="49" t="s">
        <v>1429</v>
      </c>
    </row>
    <row r="94" spans="2:10" s="49" customFormat="1" ht="15" x14ac:dyDescent="0.4">
      <c r="B94" s="174" t="s">
        <v>2134</v>
      </c>
      <c r="C94" s="264">
        <v>2032</v>
      </c>
      <c r="D94" s="264" t="s">
        <v>2062</v>
      </c>
      <c r="E94" s="49" t="s">
        <v>1791</v>
      </c>
      <c r="F94" s="264" t="s">
        <v>1502</v>
      </c>
      <c r="G94" s="295">
        <v>0</v>
      </c>
      <c r="H94" s="49" t="s">
        <v>1428</v>
      </c>
    </row>
    <row r="95" spans="2:10" s="49" customFormat="1" ht="15" x14ac:dyDescent="0.4">
      <c r="B95" s="174" t="s">
        <v>2134</v>
      </c>
      <c r="C95" s="264">
        <v>2032</v>
      </c>
      <c r="D95" s="264" t="s">
        <v>2062</v>
      </c>
      <c r="E95" s="49" t="s">
        <v>2721</v>
      </c>
      <c r="F95" s="264" t="s">
        <v>1502</v>
      </c>
      <c r="G95" s="295">
        <v>0</v>
      </c>
      <c r="H95" s="49" t="s">
        <v>1429</v>
      </c>
    </row>
    <row r="96" spans="2:10" ht="15" x14ac:dyDescent="0.4">
      <c r="B96" s="174" t="s">
        <v>2135</v>
      </c>
      <c r="C96" s="264">
        <v>2088</v>
      </c>
      <c r="D96" s="264" t="s">
        <v>2062</v>
      </c>
      <c r="E96" s="49" t="s">
        <v>1791</v>
      </c>
      <c r="F96" s="264" t="s">
        <v>1502</v>
      </c>
      <c r="G96" s="295">
        <v>0</v>
      </c>
      <c r="H96" s="49" t="s">
        <v>1428</v>
      </c>
      <c r="I96" s="49"/>
      <c r="J96" s="49"/>
    </row>
    <row r="97" spans="2:10" s="49" customFormat="1" ht="15" x14ac:dyDescent="0.4">
      <c r="B97" s="174" t="s">
        <v>2135</v>
      </c>
      <c r="C97" s="264">
        <v>2088</v>
      </c>
      <c r="D97" s="264" t="s">
        <v>2062</v>
      </c>
      <c r="E97" s="49" t="s">
        <v>2721</v>
      </c>
      <c r="F97" s="264" t="s">
        <v>1502</v>
      </c>
      <c r="G97" s="295">
        <v>0</v>
      </c>
      <c r="H97" s="49" t="s">
        <v>1429</v>
      </c>
    </row>
    <row r="98" spans="2:10" ht="15" x14ac:dyDescent="0.4">
      <c r="B98" s="174" t="s">
        <v>2136</v>
      </c>
      <c r="C98" s="264">
        <v>2139</v>
      </c>
      <c r="D98" s="264" t="s">
        <v>2062</v>
      </c>
      <c r="E98" s="49" t="s">
        <v>1791</v>
      </c>
      <c r="F98" s="264" t="s">
        <v>1502</v>
      </c>
      <c r="G98" s="295">
        <v>0</v>
      </c>
      <c r="H98" s="49" t="s">
        <v>1428</v>
      </c>
      <c r="I98" s="49"/>
      <c r="J98" s="49"/>
    </row>
    <row r="99" spans="2:10" s="49" customFormat="1" ht="15" x14ac:dyDescent="0.4">
      <c r="B99" s="174" t="s">
        <v>2136</v>
      </c>
      <c r="C99" s="264">
        <v>2139</v>
      </c>
      <c r="D99" s="264" t="s">
        <v>2062</v>
      </c>
      <c r="E99" s="49" t="s">
        <v>2721</v>
      </c>
      <c r="F99" s="264" t="s">
        <v>1502</v>
      </c>
      <c r="G99" s="295">
        <v>0</v>
      </c>
      <c r="H99" s="49" t="s">
        <v>1429</v>
      </c>
    </row>
    <row r="100" spans="2:10" ht="15" x14ac:dyDescent="0.4">
      <c r="B100" s="174" t="s">
        <v>2137</v>
      </c>
      <c r="C100" s="264">
        <v>3348</v>
      </c>
      <c r="D100" s="264" t="s">
        <v>2062</v>
      </c>
      <c r="E100" s="49" t="s">
        <v>1791</v>
      </c>
      <c r="F100" s="264" t="s">
        <v>1502</v>
      </c>
      <c r="G100" s="295">
        <v>0</v>
      </c>
      <c r="H100" s="49" t="s">
        <v>1428</v>
      </c>
      <c r="I100" s="49"/>
      <c r="J100" s="49"/>
    </row>
    <row r="101" spans="2:10" s="49" customFormat="1" ht="15" x14ac:dyDescent="0.4">
      <c r="B101" s="174" t="s">
        <v>2137</v>
      </c>
      <c r="C101" s="264">
        <v>3348</v>
      </c>
      <c r="D101" s="264" t="s">
        <v>2062</v>
      </c>
      <c r="E101" s="49" t="s">
        <v>2721</v>
      </c>
      <c r="F101" s="264" t="s">
        <v>1502</v>
      </c>
      <c r="G101" s="295">
        <v>0</v>
      </c>
      <c r="H101" s="49" t="s">
        <v>1429</v>
      </c>
    </row>
    <row r="102" spans="2:10" s="49" customFormat="1" ht="15" x14ac:dyDescent="0.4">
      <c r="B102" s="174" t="s">
        <v>2138</v>
      </c>
      <c r="C102" s="264">
        <v>5247</v>
      </c>
      <c r="D102" s="264" t="s">
        <v>2062</v>
      </c>
      <c r="E102" s="49" t="s">
        <v>1791</v>
      </c>
      <c r="F102" s="264" t="s">
        <v>1502</v>
      </c>
      <c r="G102" s="295">
        <v>0</v>
      </c>
      <c r="H102" s="49" t="s">
        <v>1428</v>
      </c>
    </row>
    <row r="103" spans="2:10" ht="15" x14ac:dyDescent="0.4">
      <c r="B103" s="174" t="s">
        <v>2138</v>
      </c>
      <c r="C103" s="264">
        <v>5247</v>
      </c>
      <c r="D103" s="264" t="s">
        <v>2062</v>
      </c>
      <c r="E103" s="49" t="s">
        <v>2721</v>
      </c>
      <c r="F103" s="264" t="s">
        <v>1502</v>
      </c>
      <c r="G103" s="295">
        <v>0</v>
      </c>
      <c r="H103" s="49" t="s">
        <v>1429</v>
      </c>
      <c r="I103" s="49"/>
      <c r="J103" s="49"/>
    </row>
    <row r="104" spans="2:10" ht="15" x14ac:dyDescent="0.4">
      <c r="B104" s="174" t="s">
        <v>2139</v>
      </c>
      <c r="C104" s="264">
        <v>3907</v>
      </c>
      <c r="D104" s="264" t="s">
        <v>2027</v>
      </c>
      <c r="E104" s="49" t="s">
        <v>1791</v>
      </c>
      <c r="F104" s="264" t="s">
        <v>1502</v>
      </c>
      <c r="G104" s="295">
        <v>0</v>
      </c>
      <c r="H104" s="49" t="s">
        <v>1428</v>
      </c>
      <c r="I104" s="49"/>
      <c r="J104" s="49"/>
    </row>
    <row r="105" spans="2:10" ht="15" x14ac:dyDescent="0.4">
      <c r="B105" s="174" t="s">
        <v>2140</v>
      </c>
      <c r="C105" s="264">
        <v>4062</v>
      </c>
      <c r="D105" s="264" t="s">
        <v>2027</v>
      </c>
      <c r="E105" s="49" t="s">
        <v>1791</v>
      </c>
      <c r="F105" s="264" t="s">
        <v>1502</v>
      </c>
      <c r="G105" s="295">
        <v>0</v>
      </c>
      <c r="H105" s="49" t="s">
        <v>1428</v>
      </c>
      <c r="I105" s="49"/>
      <c r="J105" s="49"/>
    </row>
    <row r="106" spans="2:10" ht="15" x14ac:dyDescent="0.4">
      <c r="B106" s="174" t="s">
        <v>2141</v>
      </c>
      <c r="C106" s="264">
        <v>4063</v>
      </c>
      <c r="D106" s="264" t="s">
        <v>2027</v>
      </c>
      <c r="E106" s="49" t="s">
        <v>1791</v>
      </c>
      <c r="F106" s="264" t="s">
        <v>1502</v>
      </c>
      <c r="G106" s="295">
        <v>0</v>
      </c>
      <c r="H106" s="49" t="s">
        <v>1428</v>
      </c>
      <c r="I106" s="49"/>
      <c r="J106" s="49"/>
    </row>
    <row r="107" spans="2:10" ht="15" x14ac:dyDescent="0.4">
      <c r="B107" s="174" t="s">
        <v>2142</v>
      </c>
      <c r="C107" s="264">
        <v>4110</v>
      </c>
      <c r="D107" s="264" t="s">
        <v>2027</v>
      </c>
      <c r="E107" s="49" t="s">
        <v>1791</v>
      </c>
      <c r="F107" s="264" t="s">
        <v>1502</v>
      </c>
      <c r="G107" s="295">
        <v>0</v>
      </c>
      <c r="H107" s="49" t="s">
        <v>1428</v>
      </c>
      <c r="I107" s="49"/>
      <c r="J107" s="49"/>
    </row>
    <row r="108" spans="2:10" ht="15" x14ac:dyDescent="0.4">
      <c r="B108" s="174" t="s">
        <v>2143</v>
      </c>
      <c r="C108" s="264">
        <v>4111</v>
      </c>
      <c r="D108" s="264" t="s">
        <v>2027</v>
      </c>
      <c r="E108" s="49" t="s">
        <v>1791</v>
      </c>
      <c r="F108" s="264" t="s">
        <v>1502</v>
      </c>
      <c r="G108" s="295">
        <v>0</v>
      </c>
      <c r="H108" s="49" t="s">
        <v>1428</v>
      </c>
      <c r="I108" s="49"/>
      <c r="J108" s="49"/>
    </row>
    <row r="109" spans="2:10" ht="15" x14ac:dyDescent="0.4">
      <c r="B109" s="174" t="s">
        <v>2144</v>
      </c>
      <c r="C109" s="264">
        <v>4125</v>
      </c>
      <c r="D109" s="264" t="s">
        <v>2027</v>
      </c>
      <c r="E109" s="49" t="s">
        <v>1791</v>
      </c>
      <c r="F109" s="264" t="s">
        <v>1502</v>
      </c>
      <c r="G109" s="295">
        <v>0</v>
      </c>
      <c r="H109" s="49" t="s">
        <v>1428</v>
      </c>
      <c r="I109" s="49"/>
      <c r="J109" s="49"/>
    </row>
    <row r="110" spans="2:10" ht="15" x14ac:dyDescent="0.4">
      <c r="B110" s="174" t="s">
        <v>2145</v>
      </c>
      <c r="C110" s="264">
        <v>4126</v>
      </c>
      <c r="D110" s="264" t="s">
        <v>2027</v>
      </c>
      <c r="E110" s="49" t="s">
        <v>1791</v>
      </c>
      <c r="F110" s="264" t="s">
        <v>1502</v>
      </c>
      <c r="G110" s="295">
        <v>0</v>
      </c>
      <c r="H110" s="49" t="s">
        <v>1428</v>
      </c>
      <c r="I110" s="49"/>
      <c r="J110" s="49"/>
    </row>
    <row r="111" spans="2:10" ht="15" x14ac:dyDescent="0.4">
      <c r="B111" s="174" t="s">
        <v>2146</v>
      </c>
      <c r="C111" s="264">
        <v>4294</v>
      </c>
      <c r="D111" s="264" t="s">
        <v>2027</v>
      </c>
      <c r="E111" s="49" t="s">
        <v>1791</v>
      </c>
      <c r="F111" s="264" t="s">
        <v>1502</v>
      </c>
      <c r="G111" s="295">
        <v>0</v>
      </c>
      <c r="H111" s="49" t="s">
        <v>1428</v>
      </c>
      <c r="I111" s="49"/>
      <c r="J111" s="49"/>
    </row>
    <row r="112" spans="2:10" s="49" customFormat="1" ht="15" x14ac:dyDescent="0.4">
      <c r="B112" s="174" t="s">
        <v>2147</v>
      </c>
      <c r="C112" s="264">
        <v>4300</v>
      </c>
      <c r="D112" s="264" t="s">
        <v>2027</v>
      </c>
      <c r="E112" s="49" t="s">
        <v>1791</v>
      </c>
      <c r="F112" s="264" t="s">
        <v>1502</v>
      </c>
      <c r="G112" s="295">
        <v>0</v>
      </c>
      <c r="H112" s="49" t="s">
        <v>1428</v>
      </c>
    </row>
    <row r="113" spans="2:10" ht="15" x14ac:dyDescent="0.4">
      <c r="B113" s="174" t="s">
        <v>2148</v>
      </c>
      <c r="C113" s="264">
        <v>4029</v>
      </c>
      <c r="D113" s="264" t="s">
        <v>2064</v>
      </c>
      <c r="E113" s="49" t="s">
        <v>2722</v>
      </c>
      <c r="F113" s="264" t="s">
        <v>1502</v>
      </c>
      <c r="G113" s="295">
        <v>0</v>
      </c>
      <c r="H113" s="49" t="s">
        <v>1428</v>
      </c>
      <c r="I113" s="49"/>
      <c r="J113" s="49"/>
    </row>
    <row r="114" spans="2:10" ht="15" x14ac:dyDescent="0.4">
      <c r="B114" s="174" t="s">
        <v>2149</v>
      </c>
      <c r="C114" s="264">
        <v>4483</v>
      </c>
      <c r="D114" s="264" t="s">
        <v>2066</v>
      </c>
      <c r="E114" s="49" t="s">
        <v>1776</v>
      </c>
      <c r="F114" s="264" t="s">
        <v>1502</v>
      </c>
      <c r="G114" s="295">
        <v>15034800</v>
      </c>
      <c r="H114" s="49" t="s">
        <v>1429</v>
      </c>
      <c r="I114" s="49"/>
      <c r="J114" s="49"/>
    </row>
    <row r="115" spans="2:10" ht="15" x14ac:dyDescent="0.4">
      <c r="B115" s="174" t="s">
        <v>2150</v>
      </c>
      <c r="C115" s="264">
        <v>4451</v>
      </c>
      <c r="D115" s="264" t="s">
        <v>2066</v>
      </c>
      <c r="E115" s="49" t="s">
        <v>1776</v>
      </c>
      <c r="F115" s="264" t="s">
        <v>1502</v>
      </c>
      <c r="G115" s="295">
        <v>623670</v>
      </c>
      <c r="H115" s="49" t="s">
        <v>1429</v>
      </c>
      <c r="I115" s="49"/>
      <c r="J115" s="49"/>
    </row>
    <row r="116" spans="2:10" ht="15" x14ac:dyDescent="0.4">
      <c r="B116" s="174" t="s">
        <v>2151</v>
      </c>
      <c r="C116" s="264">
        <v>4482</v>
      </c>
      <c r="D116" s="264" t="s">
        <v>2066</v>
      </c>
      <c r="E116" s="49" t="s">
        <v>1776</v>
      </c>
      <c r="F116" s="264" t="s">
        <v>1502</v>
      </c>
      <c r="G116" s="295">
        <v>9904900</v>
      </c>
      <c r="H116" s="49" t="s">
        <v>1429</v>
      </c>
      <c r="I116" s="49"/>
      <c r="J116" s="49"/>
    </row>
    <row r="117" spans="2:10" ht="15" x14ac:dyDescent="0.4">
      <c r="B117" s="174" t="s">
        <v>2152</v>
      </c>
      <c r="C117" s="264">
        <v>4494</v>
      </c>
      <c r="D117" s="264" t="s">
        <v>2066</v>
      </c>
      <c r="E117" s="49" t="s">
        <v>2722</v>
      </c>
      <c r="F117" s="264" t="s">
        <v>1502</v>
      </c>
      <c r="G117" s="295">
        <v>0</v>
      </c>
      <c r="H117" s="49" t="s">
        <v>1428</v>
      </c>
      <c r="I117" s="49"/>
      <c r="J117" s="49"/>
    </row>
    <row r="118" spans="2:10" ht="15" x14ac:dyDescent="0.4">
      <c r="B118" s="174" t="s">
        <v>2153</v>
      </c>
      <c r="C118" s="264">
        <v>4275</v>
      </c>
      <c r="D118" s="264" t="s">
        <v>2089</v>
      </c>
      <c r="E118" s="49" t="s">
        <v>1820</v>
      </c>
      <c r="F118" s="264" t="s">
        <v>1502</v>
      </c>
      <c r="G118" s="295">
        <v>213119.571</v>
      </c>
      <c r="H118" s="49" t="s">
        <v>1429</v>
      </c>
      <c r="I118" s="49"/>
      <c r="J118" s="49"/>
    </row>
    <row r="119" spans="2:10" ht="15" x14ac:dyDescent="0.4">
      <c r="B119" s="174" t="s">
        <v>2154</v>
      </c>
      <c r="C119" s="264">
        <v>6378</v>
      </c>
      <c r="D119" s="264" t="s">
        <v>2089</v>
      </c>
      <c r="E119" s="49" t="s">
        <v>1820</v>
      </c>
      <c r="F119" s="264" t="s">
        <v>1502</v>
      </c>
      <c r="G119" s="295">
        <v>0</v>
      </c>
      <c r="H119" s="49" t="s">
        <v>1429</v>
      </c>
      <c r="I119" s="49"/>
      <c r="J119" s="49"/>
    </row>
    <row r="120" spans="2:10" ht="15" x14ac:dyDescent="0.4">
      <c r="B120" s="174" t="s">
        <v>2155</v>
      </c>
      <c r="C120" s="264">
        <v>3104</v>
      </c>
      <c r="D120" s="264" t="s">
        <v>2112</v>
      </c>
      <c r="E120" s="49" t="s">
        <v>1762</v>
      </c>
      <c r="F120" s="264" t="s">
        <v>1502</v>
      </c>
      <c r="G120" s="295">
        <v>15400</v>
      </c>
      <c r="H120" s="49" t="s">
        <v>1429</v>
      </c>
      <c r="I120" s="49"/>
      <c r="J120" s="49"/>
    </row>
    <row r="121" spans="2:10" ht="15" x14ac:dyDescent="0.4">
      <c r="B121" s="174" t="s">
        <v>2156</v>
      </c>
      <c r="C121" s="264">
        <v>3107</v>
      </c>
      <c r="D121" s="264" t="s">
        <v>2112</v>
      </c>
      <c r="E121" s="49" t="s">
        <v>1762</v>
      </c>
      <c r="F121" s="264" t="s">
        <v>1502</v>
      </c>
      <c r="G121" s="295">
        <v>0</v>
      </c>
      <c r="H121" s="49" t="s">
        <v>1429</v>
      </c>
      <c r="I121" s="49"/>
      <c r="J121" s="49"/>
    </row>
    <row r="122" spans="2:10" ht="15" x14ac:dyDescent="0.4">
      <c r="B122" s="174" t="s">
        <v>2157</v>
      </c>
      <c r="C122" s="264">
        <v>3106</v>
      </c>
      <c r="D122" s="264" t="s">
        <v>2112</v>
      </c>
      <c r="E122" s="49" t="s">
        <v>1762</v>
      </c>
      <c r="F122" s="264" t="s">
        <v>1502</v>
      </c>
      <c r="G122" s="295">
        <v>18800</v>
      </c>
      <c r="H122" s="49" t="s">
        <v>1429</v>
      </c>
      <c r="I122" s="49"/>
      <c r="J122" s="49"/>
    </row>
    <row r="123" spans="2:10" ht="15" x14ac:dyDescent="0.4">
      <c r="B123" s="174" t="s">
        <v>2158</v>
      </c>
      <c r="C123" s="264">
        <v>3035</v>
      </c>
      <c r="D123" s="264" t="s">
        <v>2101</v>
      </c>
      <c r="E123" s="49" t="s">
        <v>1762</v>
      </c>
      <c r="F123" s="264" t="s">
        <v>1502</v>
      </c>
      <c r="G123" s="295">
        <v>0</v>
      </c>
      <c r="H123" s="49" t="s">
        <v>1429</v>
      </c>
      <c r="I123" s="49"/>
      <c r="J123" s="49"/>
    </row>
    <row r="124" spans="2:10" ht="15" x14ac:dyDescent="0.4">
      <c r="B124" s="174" t="s">
        <v>2159</v>
      </c>
      <c r="C124" s="264">
        <v>3034</v>
      </c>
      <c r="D124" s="264" t="s">
        <v>2101</v>
      </c>
      <c r="E124" s="49" t="s">
        <v>1762</v>
      </c>
      <c r="F124" s="264" t="s">
        <v>1502</v>
      </c>
      <c r="G124" s="295">
        <v>477000</v>
      </c>
      <c r="H124" s="49" t="s">
        <v>1429</v>
      </c>
      <c r="I124" s="49"/>
      <c r="J124" s="49"/>
    </row>
    <row r="125" spans="2:10" ht="15" x14ac:dyDescent="0.4">
      <c r="B125" s="174" t="s">
        <v>2160</v>
      </c>
      <c r="C125" s="264">
        <v>3037</v>
      </c>
      <c r="D125" s="264" t="s">
        <v>2101</v>
      </c>
      <c r="E125" s="49" t="s">
        <v>1762</v>
      </c>
      <c r="F125" s="264" t="s">
        <v>1502</v>
      </c>
      <c r="G125" s="295">
        <v>770000</v>
      </c>
      <c r="H125" s="49" t="s">
        <v>1429</v>
      </c>
      <c r="I125" s="49"/>
      <c r="J125" s="49"/>
    </row>
    <row r="126" spans="2:10" ht="15" x14ac:dyDescent="0.4">
      <c r="B126" s="174" t="s">
        <v>2161</v>
      </c>
      <c r="C126" s="264">
        <v>3038</v>
      </c>
      <c r="D126" s="264" t="s">
        <v>2101</v>
      </c>
      <c r="E126" s="49" t="s">
        <v>1762</v>
      </c>
      <c r="F126" s="264" t="s">
        <v>1502</v>
      </c>
      <c r="G126" s="295">
        <v>578000</v>
      </c>
      <c r="H126" s="49" t="s">
        <v>1429</v>
      </c>
      <c r="I126" s="49"/>
      <c r="J126" s="49"/>
    </row>
    <row r="127" spans="2:10" ht="15" x14ac:dyDescent="0.4">
      <c r="B127" s="174" t="s">
        <v>2162</v>
      </c>
      <c r="C127" s="264">
        <v>3039</v>
      </c>
      <c r="D127" s="264" t="s">
        <v>2101</v>
      </c>
      <c r="E127" s="49" t="s">
        <v>1762</v>
      </c>
      <c r="F127" s="264" t="s">
        <v>1502</v>
      </c>
      <c r="G127" s="295">
        <v>189000</v>
      </c>
      <c r="H127" s="49" t="s">
        <v>1429</v>
      </c>
      <c r="I127" s="49"/>
      <c r="J127" s="49"/>
    </row>
    <row r="128" spans="2:10" ht="15" x14ac:dyDescent="0.4">
      <c r="B128" s="174" t="s">
        <v>2163</v>
      </c>
      <c r="C128" s="264">
        <v>3692</v>
      </c>
      <c r="D128" s="264" t="s">
        <v>2090</v>
      </c>
      <c r="E128" s="49" t="s">
        <v>1762</v>
      </c>
      <c r="F128" s="264" t="s">
        <v>1502</v>
      </c>
      <c r="G128" s="295">
        <v>1146000</v>
      </c>
      <c r="H128" s="49" t="s">
        <v>1429</v>
      </c>
      <c r="I128" s="49"/>
      <c r="J128" s="49"/>
    </row>
    <row r="129" spans="2:10" ht="15" x14ac:dyDescent="0.4">
      <c r="B129" s="174" t="s">
        <v>2164</v>
      </c>
      <c r="C129" s="264">
        <v>3691</v>
      </c>
      <c r="D129" s="264" t="s">
        <v>2090</v>
      </c>
      <c r="E129" s="49" t="s">
        <v>1762</v>
      </c>
      <c r="F129" s="264" t="s">
        <v>1502</v>
      </c>
      <c r="G129" s="295">
        <v>1679000</v>
      </c>
      <c r="H129" s="49" t="s">
        <v>1429</v>
      </c>
      <c r="I129" s="49"/>
      <c r="J129" s="49"/>
    </row>
    <row r="130" spans="2:10" ht="15" x14ac:dyDescent="0.4">
      <c r="B130" s="174" t="s">
        <v>2165</v>
      </c>
      <c r="C130" s="264">
        <v>3563</v>
      </c>
      <c r="D130" s="264" t="s">
        <v>2090</v>
      </c>
      <c r="E130" s="49" t="s">
        <v>1762</v>
      </c>
      <c r="F130" s="264" t="s">
        <v>1502</v>
      </c>
      <c r="G130" s="295">
        <v>934000</v>
      </c>
      <c r="H130" s="49" t="s">
        <v>1429</v>
      </c>
      <c r="I130" s="49"/>
      <c r="J130" s="49"/>
    </row>
    <row r="131" spans="2:10" ht="15" x14ac:dyDescent="0.4">
      <c r="B131" s="174" t="s">
        <v>2166</v>
      </c>
      <c r="C131" s="264">
        <v>3562</v>
      </c>
      <c r="D131" s="264" t="s">
        <v>2090</v>
      </c>
      <c r="E131" s="49" t="s">
        <v>1762</v>
      </c>
      <c r="F131" s="264" t="s">
        <v>1502</v>
      </c>
      <c r="G131" s="295">
        <v>1627000</v>
      </c>
      <c r="H131" s="49" t="s">
        <v>1429</v>
      </c>
      <c r="I131" s="49"/>
      <c r="J131" s="49"/>
    </row>
    <row r="132" spans="2:10" ht="15" x14ac:dyDescent="0.4">
      <c r="B132" s="174" t="s">
        <v>2167</v>
      </c>
      <c r="C132" s="264">
        <v>3561</v>
      </c>
      <c r="D132" s="264" t="s">
        <v>2090</v>
      </c>
      <c r="E132" s="49" t="s">
        <v>1762</v>
      </c>
      <c r="F132" s="264" t="s">
        <v>1502</v>
      </c>
      <c r="G132" s="295">
        <v>1069000</v>
      </c>
      <c r="H132" s="49" t="s">
        <v>1429</v>
      </c>
      <c r="I132" s="49"/>
      <c r="J132" s="49"/>
    </row>
    <row r="133" spans="2:10" ht="15" x14ac:dyDescent="0.4">
      <c r="B133" s="174" t="s">
        <v>2168</v>
      </c>
      <c r="C133" s="264">
        <v>3559</v>
      </c>
      <c r="D133" s="264" t="s">
        <v>2090</v>
      </c>
      <c r="E133" s="49" t="s">
        <v>1762</v>
      </c>
      <c r="F133" s="264" t="s">
        <v>1502</v>
      </c>
      <c r="G133" s="295">
        <v>529000</v>
      </c>
      <c r="H133" s="49" t="s">
        <v>1429</v>
      </c>
      <c r="I133" s="49"/>
      <c r="J133" s="49"/>
    </row>
    <row r="134" spans="2:10" ht="15" x14ac:dyDescent="0.4">
      <c r="B134" s="174" t="s">
        <v>2169</v>
      </c>
      <c r="C134" s="264">
        <v>3688</v>
      </c>
      <c r="D134" s="264" t="s">
        <v>2090</v>
      </c>
      <c r="E134" s="49" t="s">
        <v>1762</v>
      </c>
      <c r="F134" s="264" t="s">
        <v>1502</v>
      </c>
      <c r="G134" s="295">
        <v>2265000</v>
      </c>
      <c r="H134" s="49" t="s">
        <v>1429</v>
      </c>
      <c r="I134" s="49"/>
      <c r="J134" s="49"/>
    </row>
    <row r="135" spans="2:10" ht="15" x14ac:dyDescent="0.4">
      <c r="B135" s="174" t="s">
        <v>2170</v>
      </c>
      <c r="C135" s="264">
        <v>3560</v>
      </c>
      <c r="D135" s="264" t="s">
        <v>2090</v>
      </c>
      <c r="E135" s="49" t="s">
        <v>1762</v>
      </c>
      <c r="F135" s="264" t="s">
        <v>1502</v>
      </c>
      <c r="G135" s="295">
        <v>1633000</v>
      </c>
      <c r="H135" s="49" t="s">
        <v>1429</v>
      </c>
      <c r="I135" s="49"/>
      <c r="J135" s="49"/>
    </row>
    <row r="136" spans="2:10" ht="15" x14ac:dyDescent="0.4">
      <c r="B136" s="174" t="s">
        <v>2171</v>
      </c>
      <c r="C136" s="264">
        <v>3689</v>
      </c>
      <c r="D136" s="264" t="s">
        <v>2090</v>
      </c>
      <c r="E136" s="49" t="s">
        <v>1762</v>
      </c>
      <c r="F136" s="264" t="s">
        <v>1502</v>
      </c>
      <c r="G136" s="295">
        <v>0</v>
      </c>
      <c r="H136" s="49" t="s">
        <v>1429</v>
      </c>
      <c r="I136" s="49"/>
      <c r="J136" s="49"/>
    </row>
    <row r="137" spans="2:10" ht="15" x14ac:dyDescent="0.4">
      <c r="B137" s="174" t="s">
        <v>2172</v>
      </c>
      <c r="C137" s="264">
        <v>4789</v>
      </c>
      <c r="D137" s="264" t="s">
        <v>2090</v>
      </c>
      <c r="E137" s="49" t="s">
        <v>2723</v>
      </c>
      <c r="F137" s="264" t="s">
        <v>1502</v>
      </c>
      <c r="G137" s="295">
        <v>0</v>
      </c>
      <c r="H137" s="49" t="s">
        <v>1428</v>
      </c>
      <c r="I137" s="49"/>
      <c r="J137" s="49"/>
    </row>
    <row r="138" spans="2:10" ht="15" x14ac:dyDescent="0.4">
      <c r="B138" s="174" t="s">
        <v>2173</v>
      </c>
      <c r="C138" s="264">
        <v>5640</v>
      </c>
      <c r="D138" s="264" t="s">
        <v>2059</v>
      </c>
      <c r="E138" s="49" t="s">
        <v>1791</v>
      </c>
      <c r="F138" s="264" t="s">
        <v>1502</v>
      </c>
      <c r="G138" s="295">
        <v>41900000</v>
      </c>
      <c r="H138" s="49" t="s">
        <v>1428</v>
      </c>
      <c r="I138" s="49"/>
      <c r="J138" s="49"/>
    </row>
    <row r="139" spans="2:10" ht="15" x14ac:dyDescent="0.4">
      <c r="B139" s="174" t="s">
        <v>2173</v>
      </c>
      <c r="C139" s="264">
        <v>5640</v>
      </c>
      <c r="D139" s="264" t="s">
        <v>2059</v>
      </c>
      <c r="E139" s="49" t="s">
        <v>2721</v>
      </c>
      <c r="F139" s="264" t="s">
        <v>1502</v>
      </c>
      <c r="G139" s="295">
        <v>700</v>
      </c>
      <c r="H139" s="49" t="s">
        <v>1429</v>
      </c>
      <c r="I139" s="49"/>
      <c r="J139" s="49"/>
    </row>
    <row r="140" spans="2:10" ht="15" x14ac:dyDescent="0.4">
      <c r="B140" s="174" t="s">
        <v>2174</v>
      </c>
      <c r="C140" s="264">
        <v>5318</v>
      </c>
      <c r="D140" s="264" t="s">
        <v>2032</v>
      </c>
      <c r="E140" s="49" t="s">
        <v>1767</v>
      </c>
      <c r="F140" s="264" t="s">
        <v>1502</v>
      </c>
      <c r="G140" s="295">
        <v>3857.8</v>
      </c>
      <c r="H140" s="49" t="s">
        <v>1429</v>
      </c>
      <c r="I140" s="49"/>
      <c r="J140" s="49"/>
    </row>
    <row r="141" spans="2:10" ht="15" x14ac:dyDescent="0.4">
      <c r="B141" s="174" t="s">
        <v>2174</v>
      </c>
      <c r="C141" s="264">
        <v>5318</v>
      </c>
      <c r="D141" s="264" t="s">
        <v>2032</v>
      </c>
      <c r="E141" s="49" t="s">
        <v>1791</v>
      </c>
      <c r="F141" s="264" t="s">
        <v>1502</v>
      </c>
      <c r="G141" s="295">
        <v>257465400</v>
      </c>
      <c r="H141" s="49" t="s">
        <v>1428</v>
      </c>
      <c r="I141" s="49"/>
      <c r="J141" s="49"/>
    </row>
    <row r="142" spans="2:10" ht="15" x14ac:dyDescent="0.4">
      <c r="B142" s="174" t="s">
        <v>2174</v>
      </c>
      <c r="C142" s="264">
        <v>5318</v>
      </c>
      <c r="D142" s="264" t="s">
        <v>2032</v>
      </c>
      <c r="E142" s="49" t="s">
        <v>2721</v>
      </c>
      <c r="F142" s="264" t="s">
        <v>1502</v>
      </c>
      <c r="G142" s="295">
        <v>62721.4</v>
      </c>
      <c r="H142" s="49" t="s">
        <v>1429</v>
      </c>
      <c r="I142" s="49"/>
      <c r="J142" s="49"/>
    </row>
    <row r="143" spans="2:10" ht="15" x14ac:dyDescent="0.4">
      <c r="B143" s="174" t="s">
        <v>2175</v>
      </c>
      <c r="C143" s="264">
        <v>5360</v>
      </c>
      <c r="D143" s="264" t="s">
        <v>2032</v>
      </c>
      <c r="E143" s="49" t="s">
        <v>1791</v>
      </c>
      <c r="F143" s="264" t="s">
        <v>1502</v>
      </c>
      <c r="G143" s="295">
        <v>190753100</v>
      </c>
      <c r="H143" s="49" t="s">
        <v>1428</v>
      </c>
      <c r="I143" s="49"/>
      <c r="J143" s="49"/>
    </row>
    <row r="144" spans="2:10" ht="15" x14ac:dyDescent="0.4">
      <c r="B144" s="174" t="s">
        <v>2175</v>
      </c>
      <c r="C144" s="264">
        <v>5360</v>
      </c>
      <c r="D144" s="264" t="s">
        <v>2032</v>
      </c>
      <c r="E144" s="49" t="s">
        <v>2721</v>
      </c>
      <c r="F144" s="264" t="s">
        <v>1502</v>
      </c>
      <c r="G144" s="295">
        <v>5044.2</v>
      </c>
      <c r="H144" s="49" t="s">
        <v>1429</v>
      </c>
      <c r="I144" s="49"/>
      <c r="J144" s="49"/>
    </row>
    <row r="145" spans="2:10" ht="15" x14ac:dyDescent="0.4">
      <c r="B145" s="174" t="s">
        <v>2176</v>
      </c>
      <c r="C145" s="264">
        <v>4096</v>
      </c>
      <c r="D145" s="264" t="s">
        <v>2032</v>
      </c>
      <c r="E145" s="49" t="s">
        <v>1791</v>
      </c>
      <c r="F145" s="264" t="s">
        <v>1502</v>
      </c>
      <c r="G145" s="295">
        <v>61957000</v>
      </c>
      <c r="H145" s="49" t="s">
        <v>1428</v>
      </c>
      <c r="I145" s="49"/>
      <c r="J145" s="49"/>
    </row>
    <row r="146" spans="2:10" ht="15" x14ac:dyDescent="0.4">
      <c r="B146" s="174" t="s">
        <v>2176</v>
      </c>
      <c r="C146" s="264">
        <v>4096</v>
      </c>
      <c r="D146" s="264" t="s">
        <v>2032</v>
      </c>
      <c r="E146" s="49" t="s">
        <v>2721</v>
      </c>
      <c r="F146" s="264" t="s">
        <v>1502</v>
      </c>
      <c r="G146" s="295">
        <v>13234.2</v>
      </c>
      <c r="H146" s="49" t="s">
        <v>1429</v>
      </c>
      <c r="I146" s="49"/>
      <c r="J146" s="49"/>
    </row>
    <row r="147" spans="2:10" ht="15" x14ac:dyDescent="0.4">
      <c r="B147" s="174" t="s">
        <v>2177</v>
      </c>
      <c r="C147" s="264">
        <v>4095</v>
      </c>
      <c r="D147" s="264" t="s">
        <v>2032</v>
      </c>
      <c r="E147" s="49" t="s">
        <v>1791</v>
      </c>
      <c r="F147" s="264" t="s">
        <v>1502</v>
      </c>
      <c r="G147" s="295">
        <v>4061300</v>
      </c>
      <c r="H147" s="49" t="s">
        <v>1428</v>
      </c>
      <c r="I147" s="49"/>
      <c r="J147" s="49"/>
    </row>
    <row r="148" spans="2:10" ht="15" x14ac:dyDescent="0.4">
      <c r="B148" s="174" t="s">
        <v>2178</v>
      </c>
      <c r="C148" s="264">
        <v>4178</v>
      </c>
      <c r="D148" s="264" t="s">
        <v>2032</v>
      </c>
      <c r="E148" s="49" t="s">
        <v>1791</v>
      </c>
      <c r="F148" s="264" t="s">
        <v>1502</v>
      </c>
      <c r="G148" s="295">
        <v>0</v>
      </c>
      <c r="H148" s="49" t="s">
        <v>1428</v>
      </c>
      <c r="I148" s="49"/>
      <c r="J148" s="49"/>
    </row>
    <row r="149" spans="2:10" ht="15" x14ac:dyDescent="0.4">
      <c r="B149" s="174" t="s">
        <v>2178</v>
      </c>
      <c r="C149" s="264">
        <v>4178</v>
      </c>
      <c r="D149" s="264" t="s">
        <v>2032</v>
      </c>
      <c r="E149" s="49" t="s">
        <v>2721</v>
      </c>
      <c r="F149" s="264" t="s">
        <v>1502</v>
      </c>
      <c r="G149" s="295">
        <v>0</v>
      </c>
      <c r="H149" s="49" t="s">
        <v>1429</v>
      </c>
      <c r="I149" s="49"/>
      <c r="J149" s="49"/>
    </row>
    <row r="150" spans="2:10" ht="15" x14ac:dyDescent="0.4">
      <c r="B150" s="174" t="s">
        <v>2179</v>
      </c>
      <c r="C150" s="264">
        <v>5395</v>
      </c>
      <c r="D150" s="264" t="s">
        <v>2032</v>
      </c>
      <c r="E150" s="49" t="s">
        <v>1791</v>
      </c>
      <c r="F150" s="264" t="s">
        <v>1502</v>
      </c>
      <c r="G150" s="295">
        <v>0</v>
      </c>
      <c r="H150" s="49" t="s">
        <v>1428</v>
      </c>
      <c r="I150" s="49"/>
      <c r="J150" s="49"/>
    </row>
    <row r="151" spans="2:10" ht="15" x14ac:dyDescent="0.4">
      <c r="B151" s="174" t="s">
        <v>2179</v>
      </c>
      <c r="C151" s="264">
        <v>5395</v>
      </c>
      <c r="D151" s="264" t="s">
        <v>2032</v>
      </c>
      <c r="E151" s="49" t="s">
        <v>2721</v>
      </c>
      <c r="F151" s="264" t="s">
        <v>1502</v>
      </c>
      <c r="G151" s="295">
        <v>0</v>
      </c>
      <c r="H151" s="49" t="s">
        <v>1429</v>
      </c>
      <c r="I151" s="49"/>
      <c r="J151" s="49"/>
    </row>
    <row r="152" spans="2:10" ht="15" x14ac:dyDescent="0.4">
      <c r="B152" s="174" t="s">
        <v>2180</v>
      </c>
      <c r="C152" s="264">
        <v>2768</v>
      </c>
      <c r="D152" s="264" t="s">
        <v>2084</v>
      </c>
      <c r="E152" s="49" t="s">
        <v>1776</v>
      </c>
      <c r="F152" s="264" t="s">
        <v>1502</v>
      </c>
      <c r="G152" s="295">
        <v>12644000</v>
      </c>
      <c r="H152" s="49" t="s">
        <v>1429</v>
      </c>
      <c r="I152" s="49"/>
      <c r="J152" s="49"/>
    </row>
    <row r="153" spans="2:10" ht="15" x14ac:dyDescent="0.4">
      <c r="B153" s="174" t="s">
        <v>2181</v>
      </c>
      <c r="C153" s="264">
        <v>4586</v>
      </c>
      <c r="D153" s="264" t="s">
        <v>2081</v>
      </c>
      <c r="E153" s="49" t="s">
        <v>1776</v>
      </c>
      <c r="F153" s="264" t="s">
        <v>1502</v>
      </c>
      <c r="G153" s="295">
        <v>388000</v>
      </c>
      <c r="H153" s="49" t="s">
        <v>1429</v>
      </c>
      <c r="I153" s="49"/>
      <c r="J153" s="49"/>
    </row>
    <row r="154" spans="2:10" ht="15" x14ac:dyDescent="0.4">
      <c r="B154" s="174" t="s">
        <v>2182</v>
      </c>
      <c r="C154" s="264">
        <v>1571</v>
      </c>
      <c r="D154" s="264" t="s">
        <v>2081</v>
      </c>
      <c r="E154" s="49" t="s">
        <v>1776</v>
      </c>
      <c r="F154" s="264" t="s">
        <v>1502</v>
      </c>
      <c r="G154" s="295">
        <v>4433000</v>
      </c>
      <c r="H154" s="49" t="s">
        <v>1429</v>
      </c>
      <c r="I154" s="49"/>
      <c r="J154" s="49"/>
    </row>
    <row r="155" spans="2:10" ht="15" x14ac:dyDescent="0.4">
      <c r="B155" s="174" t="s">
        <v>2183</v>
      </c>
      <c r="C155" s="264" t="s">
        <v>2576</v>
      </c>
      <c r="D155" s="264" t="s">
        <v>2081</v>
      </c>
      <c r="E155" s="49" t="s">
        <v>2724</v>
      </c>
      <c r="F155" s="264" t="s">
        <v>1502</v>
      </c>
      <c r="G155" s="295">
        <v>0</v>
      </c>
      <c r="H155" s="49" t="s">
        <v>1428</v>
      </c>
      <c r="I155" s="49"/>
      <c r="J155" s="49"/>
    </row>
    <row r="156" spans="2:10" ht="15" x14ac:dyDescent="0.4">
      <c r="B156" s="174" t="s">
        <v>2184</v>
      </c>
      <c r="C156" s="264">
        <v>4779</v>
      </c>
      <c r="D156" s="264" t="s">
        <v>2058</v>
      </c>
      <c r="E156" s="49" t="s">
        <v>1791</v>
      </c>
      <c r="F156" s="264" t="s">
        <v>1502</v>
      </c>
      <c r="G156" s="295">
        <v>70876680</v>
      </c>
      <c r="H156" s="49" t="s">
        <v>1428</v>
      </c>
      <c r="I156" s="49"/>
      <c r="J156" s="49"/>
    </row>
    <row r="157" spans="2:10" ht="15" x14ac:dyDescent="0.4">
      <c r="B157" s="174" t="s">
        <v>2185</v>
      </c>
      <c r="C157" s="264">
        <v>4884</v>
      </c>
      <c r="D157" s="264" t="s">
        <v>2058</v>
      </c>
      <c r="E157" s="49" t="s">
        <v>1791</v>
      </c>
      <c r="F157" s="264" t="s">
        <v>1502</v>
      </c>
      <c r="G157" s="295">
        <v>884140</v>
      </c>
      <c r="H157" s="49" t="s">
        <v>1428</v>
      </c>
      <c r="I157" s="49"/>
      <c r="J157" s="49"/>
    </row>
    <row r="158" spans="2:10" ht="15" x14ac:dyDescent="0.4">
      <c r="B158" s="174" t="s">
        <v>2186</v>
      </c>
      <c r="C158" s="264">
        <v>4883</v>
      </c>
      <c r="D158" s="264" t="s">
        <v>2058</v>
      </c>
      <c r="E158" s="49" t="s">
        <v>1791</v>
      </c>
      <c r="F158" s="264" t="s">
        <v>1502</v>
      </c>
      <c r="G158" s="295">
        <v>0</v>
      </c>
      <c r="H158" s="49" t="s">
        <v>1428</v>
      </c>
      <c r="I158" s="49"/>
      <c r="J158" s="49"/>
    </row>
    <row r="159" spans="2:10" ht="15" x14ac:dyDescent="0.4">
      <c r="B159" s="174" t="s">
        <v>2187</v>
      </c>
      <c r="C159" s="264">
        <v>1932</v>
      </c>
      <c r="D159" s="264" t="s">
        <v>2079</v>
      </c>
      <c r="E159" s="49" t="s">
        <v>1776</v>
      </c>
      <c r="F159" s="264" t="s">
        <v>1502</v>
      </c>
      <c r="G159" s="295">
        <v>28933000</v>
      </c>
      <c r="H159" s="49" t="s">
        <v>1429</v>
      </c>
      <c r="I159" s="49"/>
      <c r="J159" s="49"/>
    </row>
    <row r="160" spans="2:10" ht="15" x14ac:dyDescent="0.4">
      <c r="B160" s="174" t="s">
        <v>2188</v>
      </c>
      <c r="C160" s="264">
        <v>2558</v>
      </c>
      <c r="D160" s="264" t="s">
        <v>2082</v>
      </c>
      <c r="E160" s="49" t="s">
        <v>1776</v>
      </c>
      <c r="F160" s="264" t="s">
        <v>1502</v>
      </c>
      <c r="G160" s="295">
        <v>1352200</v>
      </c>
      <c r="H160" s="49" t="s">
        <v>1429</v>
      </c>
      <c r="I160" s="49"/>
      <c r="J160" s="49"/>
    </row>
    <row r="161" spans="2:10" ht="15" x14ac:dyDescent="0.4">
      <c r="B161" s="174" t="s">
        <v>2189</v>
      </c>
      <c r="C161" s="264">
        <v>2557</v>
      </c>
      <c r="D161" s="264" t="s">
        <v>2082</v>
      </c>
      <c r="E161" s="49" t="s">
        <v>1776</v>
      </c>
      <c r="F161" s="264" t="s">
        <v>1502</v>
      </c>
      <c r="G161" s="295">
        <v>574100</v>
      </c>
      <c r="H161" s="49" t="s">
        <v>1429</v>
      </c>
      <c r="I161" s="49"/>
      <c r="J161" s="49"/>
    </row>
    <row r="162" spans="2:10" ht="15" x14ac:dyDescent="0.4">
      <c r="B162" s="174" t="s">
        <v>2190</v>
      </c>
      <c r="C162" s="264">
        <v>2559</v>
      </c>
      <c r="D162" s="264" t="s">
        <v>2082</v>
      </c>
      <c r="E162" s="49" t="s">
        <v>1776</v>
      </c>
      <c r="F162" s="264" t="s">
        <v>1502</v>
      </c>
      <c r="G162" s="295">
        <v>1241700</v>
      </c>
      <c r="H162" s="49" t="s">
        <v>1429</v>
      </c>
      <c r="I162" s="49"/>
      <c r="J162" s="49"/>
    </row>
    <row r="163" spans="2:10" ht="15" x14ac:dyDescent="0.4">
      <c r="B163" s="174" t="s">
        <v>2191</v>
      </c>
      <c r="C163" s="264">
        <v>5068</v>
      </c>
      <c r="D163" s="264" t="s">
        <v>2082</v>
      </c>
      <c r="E163" s="49" t="s">
        <v>2725</v>
      </c>
      <c r="F163" s="264" t="s">
        <v>1502</v>
      </c>
      <c r="G163" s="295">
        <v>3800</v>
      </c>
      <c r="H163" s="49" t="s">
        <v>1428</v>
      </c>
      <c r="I163" s="49"/>
      <c r="J163" s="49"/>
    </row>
    <row r="164" spans="2:10" ht="15" x14ac:dyDescent="0.4">
      <c r="B164" s="174" t="s">
        <v>2192</v>
      </c>
      <c r="C164" s="264">
        <v>2556</v>
      </c>
      <c r="D164" s="264" t="s">
        <v>2082</v>
      </c>
      <c r="E164" s="49" t="s">
        <v>1776</v>
      </c>
      <c r="F164" s="264" t="s">
        <v>1502</v>
      </c>
      <c r="G164" s="295">
        <v>1219600</v>
      </c>
      <c r="H164" s="49" t="s">
        <v>1429</v>
      </c>
      <c r="I164" s="49"/>
      <c r="J164" s="49"/>
    </row>
    <row r="165" spans="2:10" ht="15" x14ac:dyDescent="0.4">
      <c r="B165" s="174" t="s">
        <v>2193</v>
      </c>
      <c r="C165" s="264">
        <v>5480</v>
      </c>
      <c r="D165" s="264" t="s">
        <v>2054</v>
      </c>
      <c r="E165" s="49" t="s">
        <v>1791</v>
      </c>
      <c r="F165" s="264" t="s">
        <v>1502</v>
      </c>
      <c r="G165" s="295">
        <v>74667831</v>
      </c>
      <c r="H165" s="49" t="s">
        <v>1428</v>
      </c>
      <c r="I165" s="49"/>
      <c r="J165" s="49"/>
    </row>
    <row r="166" spans="2:10" ht="15" x14ac:dyDescent="0.4">
      <c r="B166" s="174" t="s">
        <v>2194</v>
      </c>
      <c r="C166" s="264">
        <v>5506</v>
      </c>
      <c r="D166" s="264" t="s">
        <v>2054</v>
      </c>
      <c r="E166" s="49" t="s">
        <v>1791</v>
      </c>
      <c r="F166" s="264" t="s">
        <v>1502</v>
      </c>
      <c r="G166" s="295">
        <v>29360771</v>
      </c>
      <c r="H166" s="49" t="s">
        <v>1428</v>
      </c>
      <c r="I166" s="49"/>
      <c r="J166" s="49"/>
    </row>
    <row r="167" spans="2:10" ht="15" x14ac:dyDescent="0.4">
      <c r="B167" s="174" t="s">
        <v>2193</v>
      </c>
      <c r="C167" s="264">
        <v>5480</v>
      </c>
      <c r="D167" s="264" t="s">
        <v>2054</v>
      </c>
      <c r="E167" s="49" t="s">
        <v>2721</v>
      </c>
      <c r="F167" s="264" t="s">
        <v>1502</v>
      </c>
      <c r="G167" s="295">
        <v>2127.2310000000002</v>
      </c>
      <c r="H167" s="49" t="s">
        <v>1429</v>
      </c>
      <c r="I167" s="49"/>
      <c r="J167" s="49"/>
    </row>
    <row r="168" spans="2:10" ht="15" x14ac:dyDescent="0.4">
      <c r="B168" s="174" t="s">
        <v>2194</v>
      </c>
      <c r="C168" s="264">
        <v>5506</v>
      </c>
      <c r="D168" s="264" t="s">
        <v>2054</v>
      </c>
      <c r="E168" s="49" t="s">
        <v>2721</v>
      </c>
      <c r="F168" s="264" t="s">
        <v>1502</v>
      </c>
      <c r="G168" s="295">
        <v>503.02600000000001</v>
      </c>
      <c r="H168" s="49" t="s">
        <v>1429</v>
      </c>
      <c r="I168" s="49"/>
      <c r="J168" s="49"/>
    </row>
    <row r="169" spans="2:10" ht="15" x14ac:dyDescent="0.4">
      <c r="B169" s="174" t="s">
        <v>2195</v>
      </c>
      <c r="C169" s="264">
        <v>4037</v>
      </c>
      <c r="D169" s="264" t="s">
        <v>2054</v>
      </c>
      <c r="E169" s="49" t="s">
        <v>1791</v>
      </c>
      <c r="F169" s="264" t="s">
        <v>1502</v>
      </c>
      <c r="G169" s="295">
        <v>0</v>
      </c>
      <c r="H169" s="49" t="s">
        <v>1428</v>
      </c>
      <c r="I169" s="49"/>
      <c r="J169" s="49"/>
    </row>
    <row r="170" spans="2:10" ht="15" x14ac:dyDescent="0.4">
      <c r="B170" s="174" t="s">
        <v>2196</v>
      </c>
      <c r="C170" s="264">
        <v>3915</v>
      </c>
      <c r="D170" s="264" t="s">
        <v>2054</v>
      </c>
      <c r="E170" s="49" t="s">
        <v>1791</v>
      </c>
      <c r="F170" s="264" t="s">
        <v>1502</v>
      </c>
      <c r="G170" s="295">
        <v>0</v>
      </c>
      <c r="H170" s="49" t="s">
        <v>1428</v>
      </c>
      <c r="I170" s="49"/>
      <c r="J170" s="49"/>
    </row>
    <row r="171" spans="2:10" ht="15" x14ac:dyDescent="0.4">
      <c r="B171" s="174" t="s">
        <v>2197</v>
      </c>
      <c r="C171" s="264">
        <v>5835</v>
      </c>
      <c r="D171" s="264" t="s">
        <v>2054</v>
      </c>
      <c r="E171" s="49" t="s">
        <v>1791</v>
      </c>
      <c r="F171" s="264" t="s">
        <v>1502</v>
      </c>
      <c r="G171" s="295">
        <v>0</v>
      </c>
      <c r="H171" s="49" t="s">
        <v>1428</v>
      </c>
      <c r="I171" s="49"/>
      <c r="J171" s="49"/>
    </row>
    <row r="172" spans="2:10" ht="15" x14ac:dyDescent="0.4">
      <c r="B172" s="174" t="s">
        <v>2197</v>
      </c>
      <c r="C172" s="264">
        <v>5835</v>
      </c>
      <c r="D172" s="264" t="s">
        <v>2054</v>
      </c>
      <c r="E172" s="49" t="s">
        <v>2721</v>
      </c>
      <c r="F172" s="264" t="s">
        <v>1502</v>
      </c>
      <c r="G172" s="295">
        <v>0</v>
      </c>
      <c r="H172" s="49" t="s">
        <v>1429</v>
      </c>
      <c r="I172" s="49"/>
      <c r="J172" s="49"/>
    </row>
    <row r="173" spans="2:10" ht="15" x14ac:dyDescent="0.4">
      <c r="B173" s="174" t="s">
        <v>2198</v>
      </c>
      <c r="C173" s="264">
        <v>5480</v>
      </c>
      <c r="D173" s="264" t="s">
        <v>2054</v>
      </c>
      <c r="E173" s="49" t="s">
        <v>1767</v>
      </c>
      <c r="F173" s="264" t="s">
        <v>1502</v>
      </c>
      <c r="G173" s="295">
        <v>0</v>
      </c>
      <c r="H173" s="49" t="s">
        <v>1429</v>
      </c>
      <c r="I173" s="49"/>
      <c r="J173" s="49"/>
    </row>
    <row r="174" spans="2:10" ht="15" x14ac:dyDescent="0.4">
      <c r="B174" s="174" t="s">
        <v>2199</v>
      </c>
      <c r="C174" s="264">
        <v>3618</v>
      </c>
      <c r="D174" s="264" t="s">
        <v>2106</v>
      </c>
      <c r="E174" s="49" t="s">
        <v>1762</v>
      </c>
      <c r="F174" s="264" t="s">
        <v>1502</v>
      </c>
      <c r="G174" s="295">
        <v>16000</v>
      </c>
      <c r="H174" s="49" t="s">
        <v>1429</v>
      </c>
      <c r="I174" s="49"/>
      <c r="J174" s="49"/>
    </row>
    <row r="175" spans="2:10" ht="15" x14ac:dyDescent="0.4">
      <c r="B175" s="174" t="s">
        <v>2200</v>
      </c>
      <c r="C175" s="264">
        <v>3619</v>
      </c>
      <c r="D175" s="264" t="s">
        <v>2106</v>
      </c>
      <c r="E175" s="49" t="s">
        <v>1762</v>
      </c>
      <c r="F175" s="264" t="s">
        <v>1502</v>
      </c>
      <c r="G175" s="295">
        <v>9000</v>
      </c>
      <c r="H175" s="49" t="s">
        <v>1429</v>
      </c>
      <c r="I175" s="49"/>
      <c r="J175" s="49"/>
    </row>
    <row r="176" spans="2:10" ht="15" x14ac:dyDescent="0.4">
      <c r="B176" s="174" t="s">
        <v>2201</v>
      </c>
      <c r="C176" s="264">
        <v>4178</v>
      </c>
      <c r="D176" s="264" t="s">
        <v>2106</v>
      </c>
      <c r="E176" s="49" t="s">
        <v>1762</v>
      </c>
      <c r="F176" s="264" t="s">
        <v>1502</v>
      </c>
      <c r="G176" s="295">
        <v>17000</v>
      </c>
      <c r="H176" s="49" t="s">
        <v>1429</v>
      </c>
      <c r="I176" s="49"/>
      <c r="J176" s="49"/>
    </row>
    <row r="177" spans="2:10" ht="15" x14ac:dyDescent="0.4">
      <c r="B177" s="174" t="s">
        <v>2202</v>
      </c>
      <c r="C177" s="264">
        <v>3620</v>
      </c>
      <c r="D177" s="264" t="s">
        <v>2106</v>
      </c>
      <c r="E177" s="49" t="s">
        <v>1762</v>
      </c>
      <c r="F177" s="264" t="s">
        <v>1502</v>
      </c>
      <c r="G177" s="295">
        <v>13000</v>
      </c>
      <c r="H177" s="49" t="s">
        <v>1429</v>
      </c>
      <c r="I177" s="49"/>
      <c r="J177" s="49"/>
    </row>
    <row r="178" spans="2:10" ht="15" x14ac:dyDescent="0.4">
      <c r="B178" s="174" t="s">
        <v>2203</v>
      </c>
      <c r="C178" s="264">
        <v>2970</v>
      </c>
      <c r="D178" s="264" t="s">
        <v>2102</v>
      </c>
      <c r="E178" s="49" t="s">
        <v>1762</v>
      </c>
      <c r="F178" s="264" t="s">
        <v>1502</v>
      </c>
      <c r="G178" s="295">
        <v>174000</v>
      </c>
      <c r="H178" s="49" t="s">
        <v>1429</v>
      </c>
      <c r="I178" s="49"/>
      <c r="J178" s="49"/>
    </row>
    <row r="179" spans="2:10" ht="15" x14ac:dyDescent="0.4">
      <c r="B179" s="174" t="s">
        <v>2204</v>
      </c>
      <c r="C179" s="264">
        <v>6054</v>
      </c>
      <c r="D179" s="264" t="s">
        <v>2102</v>
      </c>
      <c r="E179" s="49" t="s">
        <v>2724</v>
      </c>
      <c r="F179" s="264" t="s">
        <v>1502</v>
      </c>
      <c r="G179" s="295">
        <v>55200</v>
      </c>
      <c r="H179" s="49" t="s">
        <v>1428</v>
      </c>
      <c r="I179" s="49"/>
      <c r="J179" s="49"/>
    </row>
    <row r="180" spans="2:10" ht="15" x14ac:dyDescent="0.4">
      <c r="B180" s="174" t="s">
        <v>2205</v>
      </c>
      <c r="C180" s="264">
        <v>3687</v>
      </c>
      <c r="D180" s="264" t="s">
        <v>2102</v>
      </c>
      <c r="E180" s="49" t="s">
        <v>2726</v>
      </c>
      <c r="F180" s="264" t="s">
        <v>1502</v>
      </c>
      <c r="G180" s="295">
        <v>184000</v>
      </c>
      <c r="H180" s="49" t="s">
        <v>1429</v>
      </c>
      <c r="I180" s="49"/>
      <c r="J180" s="49"/>
    </row>
    <row r="181" spans="2:10" ht="15" x14ac:dyDescent="0.4">
      <c r="B181" s="174" t="s">
        <v>2205</v>
      </c>
      <c r="C181" s="264">
        <v>3687</v>
      </c>
      <c r="D181" s="264" t="s">
        <v>2102</v>
      </c>
      <c r="E181" s="49" t="s">
        <v>2726</v>
      </c>
      <c r="F181" s="264" t="s">
        <v>1502</v>
      </c>
      <c r="G181" s="295">
        <v>100700</v>
      </c>
      <c r="H181" s="49" t="s">
        <v>1428</v>
      </c>
      <c r="I181" s="49"/>
      <c r="J181" s="49"/>
    </row>
    <row r="182" spans="2:10" ht="15" x14ac:dyDescent="0.4">
      <c r="B182" s="174" t="s">
        <v>2206</v>
      </c>
      <c r="C182" s="264">
        <v>2971</v>
      </c>
      <c r="D182" s="264" t="s">
        <v>2102</v>
      </c>
      <c r="E182" s="49" t="s">
        <v>1762</v>
      </c>
      <c r="F182" s="264" t="s">
        <v>1502</v>
      </c>
      <c r="G182" s="295">
        <v>51000</v>
      </c>
      <c r="H182" s="49" t="s">
        <v>1429</v>
      </c>
      <c r="I182" s="49"/>
      <c r="J182" s="49"/>
    </row>
    <row r="183" spans="2:10" ht="15" x14ac:dyDescent="0.4">
      <c r="B183" s="174" t="s">
        <v>2207</v>
      </c>
      <c r="C183" s="264">
        <v>2968</v>
      </c>
      <c r="D183" s="264" t="s">
        <v>2102</v>
      </c>
      <c r="E183" s="49" t="s">
        <v>1762</v>
      </c>
      <c r="F183" s="264" t="s">
        <v>1502</v>
      </c>
      <c r="G183" s="295">
        <v>220000</v>
      </c>
      <c r="H183" s="49" t="s">
        <v>1429</v>
      </c>
      <c r="I183" s="49"/>
      <c r="J183" s="49"/>
    </row>
    <row r="184" spans="2:10" ht="15" x14ac:dyDescent="0.4">
      <c r="B184" s="174" t="s">
        <v>2208</v>
      </c>
      <c r="C184" s="264">
        <v>3685</v>
      </c>
      <c r="D184" s="264" t="s">
        <v>2102</v>
      </c>
      <c r="E184" s="49" t="s">
        <v>2726</v>
      </c>
      <c r="F184" s="264" t="s">
        <v>1502</v>
      </c>
      <c r="G184" s="295">
        <v>267000</v>
      </c>
      <c r="H184" s="49" t="s">
        <v>1429</v>
      </c>
      <c r="I184" s="49"/>
      <c r="J184" s="49"/>
    </row>
    <row r="185" spans="2:10" ht="15" x14ac:dyDescent="0.4">
      <c r="B185" s="174" t="s">
        <v>2208</v>
      </c>
      <c r="C185" s="264">
        <v>3685</v>
      </c>
      <c r="D185" s="264" t="s">
        <v>2102</v>
      </c>
      <c r="E185" s="49" t="s">
        <v>2726</v>
      </c>
      <c r="F185" s="264" t="s">
        <v>1502</v>
      </c>
      <c r="G185" s="295">
        <v>110900</v>
      </c>
      <c r="H185" s="49" t="s">
        <v>1428</v>
      </c>
      <c r="I185" s="49"/>
      <c r="J185" s="49"/>
    </row>
    <row r="186" spans="2:10" ht="15" x14ac:dyDescent="0.4">
      <c r="B186" s="174" t="s">
        <v>2209</v>
      </c>
      <c r="C186" s="264">
        <v>3686</v>
      </c>
      <c r="D186" s="264" t="s">
        <v>2102</v>
      </c>
      <c r="E186" s="49" t="s">
        <v>2726</v>
      </c>
      <c r="F186" s="264" t="s">
        <v>1502</v>
      </c>
      <c r="G186" s="295">
        <v>141000</v>
      </c>
      <c r="H186" s="49" t="s">
        <v>1429</v>
      </c>
      <c r="I186" s="49"/>
      <c r="J186" s="49"/>
    </row>
    <row r="187" spans="2:10" ht="15" x14ac:dyDescent="0.4">
      <c r="B187" s="174" t="s">
        <v>2209</v>
      </c>
      <c r="C187" s="264">
        <v>3686</v>
      </c>
      <c r="D187" s="264" t="s">
        <v>2102</v>
      </c>
      <c r="E187" s="49" t="s">
        <v>2726</v>
      </c>
      <c r="F187" s="264" t="s">
        <v>1502</v>
      </c>
      <c r="G187" s="295">
        <v>89000</v>
      </c>
      <c r="H187" s="49" t="s">
        <v>1428</v>
      </c>
      <c r="I187" s="49"/>
      <c r="J187" s="49"/>
    </row>
    <row r="188" spans="2:10" ht="15" x14ac:dyDescent="0.4">
      <c r="B188" s="174" t="s">
        <v>2210</v>
      </c>
      <c r="C188" s="264">
        <v>2973</v>
      </c>
      <c r="D188" s="264" t="s">
        <v>2102</v>
      </c>
      <c r="E188" s="49" t="s">
        <v>1762</v>
      </c>
      <c r="F188" s="264" t="s">
        <v>1502</v>
      </c>
      <c r="G188" s="295">
        <v>0</v>
      </c>
      <c r="H188" s="49" t="s">
        <v>1429</v>
      </c>
      <c r="I188" s="49"/>
      <c r="J188" s="49"/>
    </row>
    <row r="189" spans="2:10" ht="15" x14ac:dyDescent="0.4">
      <c r="B189" s="174" t="s">
        <v>2211</v>
      </c>
      <c r="C189" s="264">
        <v>610</v>
      </c>
      <c r="D189" s="264" t="s">
        <v>2087</v>
      </c>
      <c r="E189" s="49" t="s">
        <v>1782</v>
      </c>
      <c r="F189" s="264" t="s">
        <v>1502</v>
      </c>
      <c r="G189" s="295">
        <v>1237200</v>
      </c>
      <c r="H189" s="49" t="s">
        <v>1429</v>
      </c>
      <c r="I189" s="49"/>
      <c r="J189" s="49"/>
    </row>
    <row r="190" spans="2:10" ht="15" x14ac:dyDescent="0.4">
      <c r="B190" s="174" t="s">
        <v>2212</v>
      </c>
      <c r="C190" s="264">
        <v>3110</v>
      </c>
      <c r="D190" s="264" t="s">
        <v>2105</v>
      </c>
      <c r="E190" s="49" t="s">
        <v>1762</v>
      </c>
      <c r="F190" s="264" t="s">
        <v>1502</v>
      </c>
      <c r="G190" s="295">
        <v>8000</v>
      </c>
      <c r="H190" s="49" t="s">
        <v>1429</v>
      </c>
      <c r="I190" s="49"/>
      <c r="J190" s="49"/>
    </row>
    <row r="191" spans="2:10" ht="15" x14ac:dyDescent="0.4">
      <c r="B191" s="174" t="s">
        <v>2213</v>
      </c>
      <c r="C191" s="264">
        <v>3111</v>
      </c>
      <c r="D191" s="264" t="s">
        <v>2105</v>
      </c>
      <c r="E191" s="49" t="s">
        <v>1762</v>
      </c>
      <c r="F191" s="264" t="s">
        <v>1502</v>
      </c>
      <c r="G191" s="295">
        <v>4000</v>
      </c>
      <c r="H191" s="49" t="s">
        <v>1429</v>
      </c>
      <c r="I191" s="49"/>
      <c r="J191" s="49"/>
    </row>
    <row r="192" spans="2:10" ht="15" x14ac:dyDescent="0.4">
      <c r="B192" s="174" t="s">
        <v>2214</v>
      </c>
      <c r="C192" s="264">
        <v>3344</v>
      </c>
      <c r="D192" s="264" t="s">
        <v>2105</v>
      </c>
      <c r="E192" s="49" t="s">
        <v>1762</v>
      </c>
      <c r="F192" s="264" t="s">
        <v>1502</v>
      </c>
      <c r="G192" s="295">
        <v>370000</v>
      </c>
      <c r="H192" s="49" t="s">
        <v>1429</v>
      </c>
      <c r="I192" s="49"/>
      <c r="J192" s="49"/>
    </row>
    <row r="193" spans="2:10" ht="15" x14ac:dyDescent="0.4">
      <c r="B193" s="174" t="s">
        <v>2215</v>
      </c>
      <c r="C193" s="264">
        <v>3113</v>
      </c>
      <c r="D193" s="264" t="s">
        <v>2105</v>
      </c>
      <c r="E193" s="49" t="s">
        <v>1762</v>
      </c>
      <c r="F193" s="264" t="s">
        <v>1502</v>
      </c>
      <c r="G193" s="295">
        <v>0</v>
      </c>
      <c r="H193" s="49" t="s">
        <v>1429</v>
      </c>
      <c r="I193" s="49"/>
      <c r="J193" s="49"/>
    </row>
    <row r="194" spans="2:10" ht="15" x14ac:dyDescent="0.4">
      <c r="B194" s="174" t="s">
        <v>2216</v>
      </c>
      <c r="C194" s="264">
        <v>2673</v>
      </c>
      <c r="D194" s="264" t="s">
        <v>2038</v>
      </c>
      <c r="E194" s="49" t="s">
        <v>1791</v>
      </c>
      <c r="F194" s="264" t="s">
        <v>1502</v>
      </c>
      <c r="G194" s="295">
        <v>136950586</v>
      </c>
      <c r="H194" s="49" t="s">
        <v>1428</v>
      </c>
      <c r="I194" s="49"/>
      <c r="J194" s="49"/>
    </row>
    <row r="195" spans="2:10" ht="15" x14ac:dyDescent="0.4">
      <c r="B195" s="174" t="s">
        <v>2216</v>
      </c>
      <c r="C195" s="264">
        <v>2673</v>
      </c>
      <c r="D195" s="264" t="s">
        <v>2038</v>
      </c>
      <c r="E195" s="49" t="s">
        <v>2721</v>
      </c>
      <c r="F195" s="264" t="s">
        <v>1502</v>
      </c>
      <c r="G195" s="295">
        <v>11960.825999999999</v>
      </c>
      <c r="H195" s="49" t="s">
        <v>1429</v>
      </c>
      <c r="I195" s="49"/>
      <c r="J195" s="49"/>
    </row>
    <row r="196" spans="2:10" ht="15" x14ac:dyDescent="0.4">
      <c r="B196" s="174" t="s">
        <v>2217</v>
      </c>
      <c r="C196" s="264">
        <v>4271</v>
      </c>
      <c r="D196" s="264" t="s">
        <v>2038</v>
      </c>
      <c r="E196" s="49" t="s">
        <v>1767</v>
      </c>
      <c r="F196" s="264" t="s">
        <v>1502</v>
      </c>
      <c r="G196" s="295">
        <v>802.625</v>
      </c>
      <c r="H196" s="49" t="s">
        <v>1429</v>
      </c>
      <c r="I196" s="49"/>
      <c r="J196" s="49"/>
    </row>
    <row r="197" spans="2:10" ht="15" x14ac:dyDescent="0.4">
      <c r="B197" s="174" t="s">
        <v>2217</v>
      </c>
      <c r="C197" s="264">
        <v>4271</v>
      </c>
      <c r="D197" s="264" t="s">
        <v>2038</v>
      </c>
      <c r="E197" s="49" t="s">
        <v>1791</v>
      </c>
      <c r="F197" s="264" t="s">
        <v>1502</v>
      </c>
      <c r="G197" s="295">
        <v>9792</v>
      </c>
      <c r="H197" s="49" t="s">
        <v>1428</v>
      </c>
      <c r="I197" s="49"/>
      <c r="J197" s="49"/>
    </row>
    <row r="198" spans="2:10" ht="15" x14ac:dyDescent="0.4">
      <c r="B198" s="174" t="s">
        <v>2218</v>
      </c>
      <c r="C198" s="264">
        <v>3333</v>
      </c>
      <c r="D198" s="264" t="s">
        <v>2030</v>
      </c>
      <c r="E198" s="49" t="s">
        <v>1791</v>
      </c>
      <c r="F198" s="264" t="s">
        <v>1502</v>
      </c>
      <c r="G198" s="295">
        <v>1214869514</v>
      </c>
      <c r="H198" s="49" t="s">
        <v>1428</v>
      </c>
      <c r="I198" s="49"/>
      <c r="J198" s="49"/>
    </row>
    <row r="199" spans="2:10" ht="15" x14ac:dyDescent="0.4">
      <c r="B199" s="174" t="s">
        <v>2218</v>
      </c>
      <c r="C199" s="264">
        <v>3333</v>
      </c>
      <c r="D199" s="264" t="s">
        <v>2030</v>
      </c>
      <c r="E199" s="49" t="s">
        <v>2721</v>
      </c>
      <c r="F199" s="264" t="s">
        <v>1502</v>
      </c>
      <c r="G199" s="295">
        <v>64421.445</v>
      </c>
      <c r="H199" s="49" t="s">
        <v>1429</v>
      </c>
      <c r="I199" s="49"/>
      <c r="J199" s="49"/>
    </row>
    <row r="200" spans="2:10" ht="15" x14ac:dyDescent="0.4">
      <c r="B200" s="174" t="s">
        <v>2219</v>
      </c>
      <c r="C200" s="264">
        <v>5965</v>
      </c>
      <c r="D200" s="264" t="s">
        <v>2030</v>
      </c>
      <c r="E200" s="49" t="s">
        <v>1791</v>
      </c>
      <c r="F200" s="264" t="s">
        <v>1502</v>
      </c>
      <c r="G200" s="295">
        <v>630016120</v>
      </c>
      <c r="H200" s="49" t="s">
        <v>1428</v>
      </c>
      <c r="I200" s="49"/>
      <c r="J200" s="49"/>
    </row>
    <row r="201" spans="2:10" ht="15" x14ac:dyDescent="0.4">
      <c r="B201" s="174" t="s">
        <v>2219</v>
      </c>
      <c r="C201" s="264">
        <v>5965</v>
      </c>
      <c r="D201" s="264" t="s">
        <v>2030</v>
      </c>
      <c r="E201" s="49" t="s">
        <v>2721</v>
      </c>
      <c r="F201" s="264" t="s">
        <v>1502</v>
      </c>
      <c r="G201" s="295">
        <v>1977.924</v>
      </c>
      <c r="H201" s="49" t="s">
        <v>1429</v>
      </c>
      <c r="I201" s="49"/>
      <c r="J201" s="49"/>
    </row>
    <row r="202" spans="2:10" ht="15" x14ac:dyDescent="0.4">
      <c r="B202" s="174" t="s">
        <v>2218</v>
      </c>
      <c r="C202" s="264">
        <v>3333</v>
      </c>
      <c r="D202" s="264" t="s">
        <v>2030</v>
      </c>
      <c r="E202" s="49" t="s">
        <v>2724</v>
      </c>
      <c r="F202" s="264" t="s">
        <v>1502</v>
      </c>
      <c r="G202" s="295">
        <v>0</v>
      </c>
      <c r="H202" s="49" t="s">
        <v>1428</v>
      </c>
      <c r="I202" s="49"/>
      <c r="J202" s="49"/>
    </row>
    <row r="203" spans="2:10" ht="15" x14ac:dyDescent="0.4">
      <c r="B203" s="174" t="s">
        <v>2219</v>
      </c>
      <c r="C203" s="264">
        <v>5965</v>
      </c>
      <c r="D203" s="264" t="s">
        <v>2030</v>
      </c>
      <c r="E203" s="49" t="s">
        <v>2724</v>
      </c>
      <c r="F203" s="264" t="s">
        <v>1502</v>
      </c>
      <c r="G203" s="295">
        <v>0</v>
      </c>
      <c r="H203" s="49" t="s">
        <v>1428</v>
      </c>
      <c r="I203" s="49"/>
      <c r="J203" s="49"/>
    </row>
    <row r="204" spans="2:10" ht="15" x14ac:dyDescent="0.4">
      <c r="B204" s="174" t="s">
        <v>2220</v>
      </c>
      <c r="C204" s="264">
        <v>5096</v>
      </c>
      <c r="D204" s="264" t="s">
        <v>2033</v>
      </c>
      <c r="E204" s="49" t="s">
        <v>1791</v>
      </c>
      <c r="F204" s="264" t="s">
        <v>1502</v>
      </c>
      <c r="G204" s="295">
        <v>0</v>
      </c>
      <c r="H204" s="49" t="s">
        <v>1428</v>
      </c>
      <c r="I204" s="49"/>
      <c r="J204" s="49"/>
    </row>
    <row r="205" spans="2:10" ht="15" x14ac:dyDescent="0.4">
      <c r="B205" s="174" t="s">
        <v>2221</v>
      </c>
      <c r="C205" s="264">
        <v>4689</v>
      </c>
      <c r="D205" s="264" t="s">
        <v>2056</v>
      </c>
      <c r="E205" s="49" t="s">
        <v>1791</v>
      </c>
      <c r="F205" s="264" t="s">
        <v>1502</v>
      </c>
      <c r="G205" s="295">
        <v>68204510</v>
      </c>
      <c r="H205" s="49" t="s">
        <v>1428</v>
      </c>
      <c r="I205" s="49"/>
      <c r="J205" s="49"/>
    </row>
    <row r="206" spans="2:10" ht="15" x14ac:dyDescent="0.4">
      <c r="B206" s="174" t="s">
        <v>2222</v>
      </c>
      <c r="C206" s="264">
        <v>6027</v>
      </c>
      <c r="D206" s="264" t="s">
        <v>2088</v>
      </c>
      <c r="E206" s="49" t="s">
        <v>1820</v>
      </c>
      <c r="F206" s="264" t="s">
        <v>1502</v>
      </c>
      <c r="G206" s="295">
        <v>2569000</v>
      </c>
      <c r="H206" s="49" t="s">
        <v>1428</v>
      </c>
      <c r="I206" s="49"/>
      <c r="J206" s="49"/>
    </row>
    <row r="207" spans="2:10" s="275" customFormat="1" ht="15" x14ac:dyDescent="0.4">
      <c r="B207" s="174" t="s">
        <v>2222</v>
      </c>
      <c r="C207" s="264">
        <v>6027</v>
      </c>
      <c r="D207" s="264" t="s">
        <v>2088</v>
      </c>
      <c r="E207" s="49" t="s">
        <v>1794</v>
      </c>
      <c r="F207" s="264" t="s">
        <v>1502</v>
      </c>
      <c r="G207" s="295">
        <v>470000</v>
      </c>
      <c r="H207" s="49" t="s">
        <v>1428</v>
      </c>
      <c r="I207" s="49"/>
      <c r="J207" s="49"/>
    </row>
    <row r="208" spans="2:10" ht="15" x14ac:dyDescent="0.4">
      <c r="B208" s="174" t="s">
        <v>2223</v>
      </c>
      <c r="C208" s="264">
        <v>6028</v>
      </c>
      <c r="D208" s="264" t="s">
        <v>2088</v>
      </c>
      <c r="E208" s="49" t="s">
        <v>2727</v>
      </c>
      <c r="F208" s="264" t="s">
        <v>1502</v>
      </c>
      <c r="G208" s="295">
        <v>3893000</v>
      </c>
      <c r="H208" s="49" t="s">
        <v>1428</v>
      </c>
      <c r="I208" s="49"/>
      <c r="J208" s="49"/>
    </row>
    <row r="209" spans="2:10" ht="15" x14ac:dyDescent="0.4">
      <c r="B209" s="174" t="s">
        <v>2224</v>
      </c>
      <c r="C209" s="264">
        <v>3194</v>
      </c>
      <c r="D209" s="264" t="s">
        <v>2104</v>
      </c>
      <c r="E209" s="49" t="s">
        <v>1762</v>
      </c>
      <c r="F209" s="264" t="s">
        <v>1502</v>
      </c>
      <c r="G209" s="295">
        <v>2107</v>
      </c>
      <c r="H209" s="49" t="s">
        <v>1429</v>
      </c>
      <c r="I209" s="49"/>
      <c r="J209" s="49"/>
    </row>
    <row r="210" spans="2:10" ht="15" x14ac:dyDescent="0.4">
      <c r="B210" s="174" t="s">
        <v>2225</v>
      </c>
      <c r="C210" s="264">
        <v>3252</v>
      </c>
      <c r="D210" s="264" t="s">
        <v>2104</v>
      </c>
      <c r="E210" s="49" t="s">
        <v>1762</v>
      </c>
      <c r="F210" s="264" t="s">
        <v>1502</v>
      </c>
      <c r="G210" s="295">
        <v>50948</v>
      </c>
      <c r="H210" s="49" t="s">
        <v>1429</v>
      </c>
      <c r="I210" s="49"/>
      <c r="J210" s="49"/>
    </row>
    <row r="211" spans="2:10" ht="15" x14ac:dyDescent="0.4">
      <c r="B211" s="174" t="s">
        <v>2226</v>
      </c>
      <c r="C211" s="264">
        <v>3193</v>
      </c>
      <c r="D211" s="264" t="s">
        <v>2104</v>
      </c>
      <c r="E211" s="49" t="s">
        <v>1762</v>
      </c>
      <c r="F211" s="264" t="s">
        <v>1502</v>
      </c>
      <c r="G211" s="295">
        <v>27821</v>
      </c>
      <c r="H211" s="49" t="s">
        <v>1429</v>
      </c>
      <c r="I211" s="49"/>
      <c r="J211" s="49"/>
    </row>
    <row r="212" spans="2:10" ht="15" x14ac:dyDescent="0.4">
      <c r="B212" s="174" t="s">
        <v>2227</v>
      </c>
      <c r="C212" s="264">
        <v>3191</v>
      </c>
      <c r="D212" s="264" t="s">
        <v>2104</v>
      </c>
      <c r="E212" s="49" t="s">
        <v>1762</v>
      </c>
      <c r="F212" s="264" t="s">
        <v>1502</v>
      </c>
      <c r="G212" s="295">
        <v>30327</v>
      </c>
      <c r="H212" s="49" t="s">
        <v>1429</v>
      </c>
      <c r="I212" s="49"/>
      <c r="J212" s="49"/>
    </row>
    <row r="213" spans="2:10" ht="15" x14ac:dyDescent="0.4">
      <c r="B213" s="174" t="s">
        <v>2228</v>
      </c>
      <c r="C213" s="264">
        <v>5450</v>
      </c>
      <c r="D213" s="264" t="s">
        <v>2055</v>
      </c>
      <c r="E213" s="49" t="s">
        <v>1791</v>
      </c>
      <c r="F213" s="264" t="s">
        <v>1502</v>
      </c>
      <c r="G213" s="295">
        <v>5830000</v>
      </c>
      <c r="H213" s="49" t="s">
        <v>1428</v>
      </c>
      <c r="I213" s="49"/>
      <c r="J213" s="49"/>
    </row>
    <row r="214" spans="2:10" ht="15" x14ac:dyDescent="0.4">
      <c r="B214" s="174" t="s">
        <v>2228</v>
      </c>
      <c r="C214" s="264">
        <v>5450</v>
      </c>
      <c r="D214" s="264" t="s">
        <v>2055</v>
      </c>
      <c r="E214" s="49" t="s">
        <v>2721</v>
      </c>
      <c r="F214" s="264" t="s">
        <v>1502</v>
      </c>
      <c r="G214" s="295">
        <v>2510</v>
      </c>
      <c r="H214" s="49" t="s">
        <v>1429</v>
      </c>
      <c r="I214" s="49"/>
      <c r="J214" s="49"/>
    </row>
    <row r="215" spans="2:10" ht="15" x14ac:dyDescent="0.4">
      <c r="B215" s="174" t="s">
        <v>2734</v>
      </c>
      <c r="C215" s="264">
        <v>6438</v>
      </c>
      <c r="D215" s="264" t="s">
        <v>2055</v>
      </c>
      <c r="E215" s="49" t="s">
        <v>1791</v>
      </c>
      <c r="F215" s="264" t="s">
        <v>1502</v>
      </c>
      <c r="G215" s="295">
        <v>84150000</v>
      </c>
      <c r="H215" s="49" t="s">
        <v>1428</v>
      </c>
      <c r="I215" s="49"/>
      <c r="J215" s="49"/>
    </row>
    <row r="216" spans="2:10" ht="15" x14ac:dyDescent="0.4">
      <c r="B216" s="174" t="s">
        <v>2734</v>
      </c>
      <c r="C216" s="264">
        <v>6438</v>
      </c>
      <c r="D216" s="264" t="s">
        <v>2055</v>
      </c>
      <c r="E216" s="49" t="s">
        <v>2721</v>
      </c>
      <c r="F216" s="264" t="s">
        <v>1502</v>
      </c>
      <c r="G216" s="295">
        <v>2510</v>
      </c>
      <c r="H216" s="49" t="s">
        <v>1429</v>
      </c>
      <c r="I216" s="49"/>
      <c r="J216" s="49"/>
    </row>
    <row r="217" spans="2:10" ht="15" x14ac:dyDescent="0.4">
      <c r="B217" s="174" t="s">
        <v>2228</v>
      </c>
      <c r="C217" s="264">
        <v>5450</v>
      </c>
      <c r="D217" s="264" t="s">
        <v>2055</v>
      </c>
      <c r="E217" s="49" t="s">
        <v>2724</v>
      </c>
      <c r="F217" s="264" t="s">
        <v>1502</v>
      </c>
      <c r="G217" s="295">
        <v>0</v>
      </c>
      <c r="H217" s="49" t="s">
        <v>1428</v>
      </c>
      <c r="I217" s="49"/>
      <c r="J217" s="49"/>
    </row>
    <row r="218" spans="2:10" ht="15" x14ac:dyDescent="0.4">
      <c r="B218" s="174" t="s">
        <v>2229</v>
      </c>
      <c r="C218" s="264">
        <v>5401</v>
      </c>
      <c r="D218" s="264" t="s">
        <v>2055</v>
      </c>
      <c r="E218" s="49" t="s">
        <v>1791</v>
      </c>
      <c r="F218" s="264" t="s">
        <v>1502</v>
      </c>
      <c r="G218" s="295">
        <v>0</v>
      </c>
      <c r="H218" s="49" t="s">
        <v>1428</v>
      </c>
      <c r="I218" s="49"/>
      <c r="J218" s="49"/>
    </row>
    <row r="219" spans="2:10" ht="15" x14ac:dyDescent="0.4">
      <c r="B219" s="174" t="s">
        <v>2230</v>
      </c>
      <c r="C219" s="264">
        <v>5400</v>
      </c>
      <c r="D219" s="264" t="s">
        <v>2055</v>
      </c>
      <c r="E219" s="49" t="s">
        <v>1767</v>
      </c>
      <c r="F219" s="264" t="s">
        <v>1502</v>
      </c>
      <c r="G219" s="295">
        <v>0</v>
      </c>
      <c r="H219" s="49" t="s">
        <v>1429</v>
      </c>
      <c r="I219" s="49"/>
      <c r="J219" s="49"/>
    </row>
    <row r="220" spans="2:10" ht="15" x14ac:dyDescent="0.4">
      <c r="B220" s="174" t="s">
        <v>2229</v>
      </c>
      <c r="C220" s="264">
        <v>5401</v>
      </c>
      <c r="D220" s="264" t="s">
        <v>2055</v>
      </c>
      <c r="E220" s="49" t="s">
        <v>2721</v>
      </c>
      <c r="F220" s="264" t="s">
        <v>1502</v>
      </c>
      <c r="G220" s="295">
        <v>0</v>
      </c>
      <c r="H220" s="49" t="s">
        <v>1429</v>
      </c>
      <c r="I220" s="49"/>
      <c r="J220" s="49"/>
    </row>
    <row r="221" spans="2:10" ht="15" x14ac:dyDescent="0.4">
      <c r="B221" s="174" t="s">
        <v>2231</v>
      </c>
      <c r="C221" s="264">
        <v>5449</v>
      </c>
      <c r="D221" s="264" t="s">
        <v>2055</v>
      </c>
      <c r="E221" s="49" t="s">
        <v>1791</v>
      </c>
      <c r="F221" s="264" t="s">
        <v>1502</v>
      </c>
      <c r="G221" s="295">
        <v>0</v>
      </c>
      <c r="H221" s="49" t="s">
        <v>1428</v>
      </c>
      <c r="I221" s="49"/>
      <c r="J221" s="49"/>
    </row>
    <row r="222" spans="2:10" ht="15" x14ac:dyDescent="0.4">
      <c r="B222" s="174" t="s">
        <v>2229</v>
      </c>
      <c r="C222" s="264">
        <v>5401</v>
      </c>
      <c r="D222" s="264" t="s">
        <v>2055</v>
      </c>
      <c r="E222" s="49" t="s">
        <v>2728</v>
      </c>
      <c r="F222" s="264" t="s">
        <v>1502</v>
      </c>
      <c r="G222" s="295">
        <v>0</v>
      </c>
      <c r="H222" s="49" t="s">
        <v>1428</v>
      </c>
      <c r="I222" s="49"/>
      <c r="J222" s="49"/>
    </row>
    <row r="223" spans="2:10" ht="15" x14ac:dyDescent="0.4">
      <c r="B223" s="174" t="s">
        <v>2232</v>
      </c>
      <c r="C223" s="264">
        <v>585</v>
      </c>
      <c r="D223" s="264" t="s">
        <v>2067</v>
      </c>
      <c r="E223" s="49" t="s">
        <v>1776</v>
      </c>
      <c r="F223" s="264" t="s">
        <v>1502</v>
      </c>
      <c r="G223" s="295">
        <f>14124200+834900+14455400+840500</f>
        <v>30255000</v>
      </c>
      <c r="H223" s="49" t="s">
        <v>1429</v>
      </c>
      <c r="I223" s="49"/>
      <c r="J223" s="49"/>
    </row>
    <row r="224" spans="2:10" ht="15" x14ac:dyDescent="0.4">
      <c r="B224" s="174" t="s">
        <v>2233</v>
      </c>
      <c r="C224" s="264">
        <v>1118</v>
      </c>
      <c r="D224" s="264" t="s">
        <v>2078</v>
      </c>
      <c r="E224" s="49" t="s">
        <v>1776</v>
      </c>
      <c r="F224" s="264" t="s">
        <v>1502</v>
      </c>
      <c r="G224" s="295">
        <v>21236000</v>
      </c>
      <c r="H224" s="49" t="s">
        <v>1429</v>
      </c>
      <c r="I224" s="49"/>
      <c r="J224" s="49"/>
    </row>
    <row r="225" spans="2:10" ht="15" x14ac:dyDescent="0.4">
      <c r="B225" s="174" t="s">
        <v>2234</v>
      </c>
      <c r="C225" s="264">
        <v>1119</v>
      </c>
      <c r="D225" s="264" t="s">
        <v>2078</v>
      </c>
      <c r="E225" s="49" t="s">
        <v>1776</v>
      </c>
      <c r="F225" s="264" t="s">
        <v>1502</v>
      </c>
      <c r="G225" s="295">
        <v>6002000</v>
      </c>
      <c r="H225" s="49" t="s">
        <v>1429</v>
      </c>
      <c r="I225" s="49"/>
      <c r="J225" s="49"/>
    </row>
    <row r="226" spans="2:10" ht="15" x14ac:dyDescent="0.4">
      <c r="B226" s="174" t="s">
        <v>2235</v>
      </c>
      <c r="C226" s="264">
        <v>4036</v>
      </c>
      <c r="D226" s="264" t="s">
        <v>2078</v>
      </c>
      <c r="E226" s="49" t="s">
        <v>1776</v>
      </c>
      <c r="F226" s="264" t="s">
        <v>1502</v>
      </c>
      <c r="G226" s="295">
        <v>0</v>
      </c>
      <c r="H226" s="49" t="s">
        <v>1429</v>
      </c>
      <c r="I226" s="49"/>
      <c r="J226" s="49"/>
    </row>
    <row r="227" spans="2:10" ht="15" x14ac:dyDescent="0.4">
      <c r="B227" s="174" t="s">
        <v>2236</v>
      </c>
      <c r="C227" s="264">
        <v>597</v>
      </c>
      <c r="D227" s="264" t="s">
        <v>2086</v>
      </c>
      <c r="E227" s="49" t="s">
        <v>1782</v>
      </c>
      <c r="F227" s="264" t="s">
        <v>1502</v>
      </c>
      <c r="G227" s="295">
        <v>2427700</v>
      </c>
      <c r="H227" s="49" t="s">
        <v>1429</v>
      </c>
      <c r="I227" s="49"/>
      <c r="J227" s="49"/>
    </row>
    <row r="228" spans="2:10" ht="15" x14ac:dyDescent="0.4">
      <c r="B228" s="174" t="s">
        <v>2237</v>
      </c>
      <c r="C228" s="264">
        <v>3660</v>
      </c>
      <c r="D228" s="264" t="s">
        <v>2041</v>
      </c>
      <c r="E228" s="49" t="s">
        <v>1791</v>
      </c>
      <c r="F228" s="264" t="s">
        <v>1502</v>
      </c>
      <c r="G228" s="295">
        <v>12552673</v>
      </c>
      <c r="H228" s="49" t="s">
        <v>1428</v>
      </c>
      <c r="I228" s="49"/>
      <c r="J228" s="49"/>
    </row>
    <row r="229" spans="2:10" ht="15" x14ac:dyDescent="0.4">
      <c r="B229" s="174" t="s">
        <v>2237</v>
      </c>
      <c r="C229" s="264">
        <v>3660</v>
      </c>
      <c r="D229" s="264" t="s">
        <v>2041</v>
      </c>
      <c r="E229" s="49" t="s">
        <v>2721</v>
      </c>
      <c r="F229" s="264" t="s">
        <v>1502</v>
      </c>
      <c r="G229" s="295">
        <v>512.61400000000003</v>
      </c>
      <c r="H229" s="49" t="s">
        <v>1429</v>
      </c>
      <c r="I229" s="49"/>
      <c r="J229" s="49"/>
    </row>
    <row r="230" spans="2:10" ht="15" x14ac:dyDescent="0.4">
      <c r="B230" s="174" t="s">
        <v>2238</v>
      </c>
      <c r="C230" s="264">
        <v>3659</v>
      </c>
      <c r="D230" s="264" t="s">
        <v>2041</v>
      </c>
      <c r="E230" s="49" t="s">
        <v>2721</v>
      </c>
      <c r="F230" s="264" t="s">
        <v>1502</v>
      </c>
      <c r="G230" s="295">
        <v>514.76599999999996</v>
      </c>
      <c r="H230" s="49" t="s">
        <v>1429</v>
      </c>
      <c r="I230" s="49"/>
      <c r="J230" s="49"/>
    </row>
    <row r="231" spans="2:10" ht="15" x14ac:dyDescent="0.4">
      <c r="B231" s="174" t="s">
        <v>2238</v>
      </c>
      <c r="C231" s="264">
        <v>3659</v>
      </c>
      <c r="D231" s="264" t="s">
        <v>2041</v>
      </c>
      <c r="E231" s="49" t="s">
        <v>1791</v>
      </c>
      <c r="F231" s="264" t="s">
        <v>1502</v>
      </c>
      <c r="G231" s="295">
        <v>16943425</v>
      </c>
      <c r="H231" s="49" t="s">
        <v>1428</v>
      </c>
      <c r="I231" s="49"/>
      <c r="J231" s="49"/>
    </row>
    <row r="232" spans="2:10" ht="15" x14ac:dyDescent="0.4">
      <c r="B232" s="174" t="s">
        <v>2239</v>
      </c>
      <c r="C232" s="264">
        <v>3658</v>
      </c>
      <c r="D232" s="264" t="s">
        <v>2041</v>
      </c>
      <c r="E232" s="49" t="s">
        <v>1767</v>
      </c>
      <c r="F232" s="264" t="s">
        <v>1502</v>
      </c>
      <c r="G232" s="295">
        <v>12986.623</v>
      </c>
      <c r="H232" s="49" t="s">
        <v>1429</v>
      </c>
      <c r="I232" s="49"/>
      <c r="J232" s="49"/>
    </row>
    <row r="233" spans="2:10" ht="15" x14ac:dyDescent="0.4">
      <c r="B233" s="174" t="s">
        <v>2239</v>
      </c>
      <c r="C233" s="264">
        <v>3658</v>
      </c>
      <c r="D233" s="264" t="s">
        <v>2041</v>
      </c>
      <c r="E233" s="49" t="s">
        <v>2721</v>
      </c>
      <c r="F233" s="264" t="s">
        <v>1502</v>
      </c>
      <c r="G233" s="295">
        <v>882.31100000000004</v>
      </c>
      <c r="H233" s="49" t="s">
        <v>1429</v>
      </c>
      <c r="I233" s="49"/>
      <c r="J233" s="49"/>
    </row>
    <row r="234" spans="2:10" ht="15" x14ac:dyDescent="0.4">
      <c r="B234" s="174" t="s">
        <v>2239</v>
      </c>
      <c r="C234" s="264">
        <v>3658</v>
      </c>
      <c r="D234" s="264" t="s">
        <v>2041</v>
      </c>
      <c r="E234" s="49" t="s">
        <v>1791</v>
      </c>
      <c r="F234" s="264" t="s">
        <v>1502</v>
      </c>
      <c r="G234" s="295">
        <v>3639073</v>
      </c>
      <c r="H234" s="49" t="s">
        <v>1428</v>
      </c>
      <c r="I234" s="49"/>
      <c r="J234" s="49"/>
    </row>
    <row r="235" spans="2:10" ht="15" x14ac:dyDescent="0.4">
      <c r="B235" s="174" t="s">
        <v>2240</v>
      </c>
      <c r="C235" s="264">
        <v>3661</v>
      </c>
      <c r="D235" s="264" t="s">
        <v>2041</v>
      </c>
      <c r="E235" s="49" t="s">
        <v>1767</v>
      </c>
      <c r="F235" s="264" t="s">
        <v>1502</v>
      </c>
      <c r="G235" s="295">
        <v>7386.7030000000004</v>
      </c>
      <c r="H235" s="49" t="s">
        <v>1429</v>
      </c>
      <c r="I235" s="49"/>
      <c r="J235" s="49"/>
    </row>
    <row r="236" spans="2:10" ht="15" x14ac:dyDescent="0.4">
      <c r="B236" s="174" t="s">
        <v>2240</v>
      </c>
      <c r="C236" s="264">
        <v>3661</v>
      </c>
      <c r="D236" s="264" t="s">
        <v>2041</v>
      </c>
      <c r="E236" s="49" t="s">
        <v>2721</v>
      </c>
      <c r="F236" s="264" t="s">
        <v>1502</v>
      </c>
      <c r="G236" s="295">
        <v>9794.6110000000008</v>
      </c>
      <c r="H236" s="49" t="s">
        <v>1429</v>
      </c>
      <c r="I236" s="49"/>
      <c r="J236" s="49"/>
    </row>
    <row r="237" spans="2:10" ht="15" x14ac:dyDescent="0.4">
      <c r="B237" s="174" t="s">
        <v>2240</v>
      </c>
      <c r="C237" s="264">
        <v>3661</v>
      </c>
      <c r="D237" s="264" t="s">
        <v>2041</v>
      </c>
      <c r="E237" s="49" t="s">
        <v>1791</v>
      </c>
      <c r="F237" s="264" t="s">
        <v>1502</v>
      </c>
      <c r="G237" s="295">
        <v>91759175</v>
      </c>
      <c r="H237" s="49" t="s">
        <v>1428</v>
      </c>
      <c r="I237" s="49"/>
      <c r="J237" s="49"/>
    </row>
    <row r="238" spans="2:10" ht="15" x14ac:dyDescent="0.4">
      <c r="B238" s="174" t="s">
        <v>2241</v>
      </c>
      <c r="C238" s="264">
        <v>5966</v>
      </c>
      <c r="D238" s="264" t="s">
        <v>2041</v>
      </c>
      <c r="E238" s="49" t="s">
        <v>1791</v>
      </c>
      <c r="F238" s="264" t="s">
        <v>1502</v>
      </c>
      <c r="G238" s="295">
        <v>77688217</v>
      </c>
      <c r="H238" s="49" t="s">
        <v>1428</v>
      </c>
      <c r="I238" s="49"/>
      <c r="J238" s="49"/>
    </row>
    <row r="239" spans="2:10" ht="15" x14ac:dyDescent="0.4">
      <c r="B239" s="174" t="s">
        <v>2241</v>
      </c>
      <c r="C239" s="264">
        <v>5966</v>
      </c>
      <c r="D239" s="264" t="s">
        <v>2041</v>
      </c>
      <c r="E239" s="49" t="s">
        <v>2721</v>
      </c>
      <c r="F239" s="264" t="s">
        <v>1502</v>
      </c>
      <c r="G239" s="295">
        <v>0</v>
      </c>
      <c r="H239" s="49" t="s">
        <v>1429</v>
      </c>
      <c r="I239" s="49"/>
      <c r="J239" s="49"/>
    </row>
    <row r="240" spans="2:10" ht="15" x14ac:dyDescent="0.4">
      <c r="B240" s="174" t="s">
        <v>2242</v>
      </c>
      <c r="C240" s="264">
        <v>6405</v>
      </c>
      <c r="D240" s="264" t="s">
        <v>2041</v>
      </c>
      <c r="E240" s="49" t="s">
        <v>1767</v>
      </c>
      <c r="F240" s="264" t="s">
        <v>1502</v>
      </c>
      <c r="G240" s="295">
        <v>0</v>
      </c>
      <c r="H240" s="49" t="s">
        <v>1429</v>
      </c>
      <c r="I240" s="49"/>
      <c r="J240" s="49"/>
    </row>
    <row r="241" spans="2:10" ht="15" x14ac:dyDescent="0.4">
      <c r="B241" s="174" t="s">
        <v>2242</v>
      </c>
      <c r="C241" s="264">
        <v>6405</v>
      </c>
      <c r="D241" s="264" t="s">
        <v>2041</v>
      </c>
      <c r="E241" s="49" t="s">
        <v>2721</v>
      </c>
      <c r="F241" s="264" t="s">
        <v>1502</v>
      </c>
      <c r="G241" s="295">
        <v>0</v>
      </c>
      <c r="H241" s="49" t="s">
        <v>1429</v>
      </c>
      <c r="I241" s="49"/>
      <c r="J241" s="49"/>
    </row>
    <row r="242" spans="2:10" ht="15" x14ac:dyDescent="0.4">
      <c r="B242" s="174" t="s">
        <v>2242</v>
      </c>
      <c r="C242" s="264">
        <v>6405</v>
      </c>
      <c r="D242" s="264" t="s">
        <v>2041</v>
      </c>
      <c r="E242" s="49" t="s">
        <v>1791</v>
      </c>
      <c r="F242" s="264" t="s">
        <v>1502</v>
      </c>
      <c r="G242" s="295">
        <v>0</v>
      </c>
      <c r="H242" s="49" t="s">
        <v>1428</v>
      </c>
      <c r="I242" s="49"/>
      <c r="J242" s="49"/>
    </row>
    <row r="243" spans="2:10" ht="15" x14ac:dyDescent="0.4">
      <c r="B243" s="174" t="s">
        <v>2237</v>
      </c>
      <c r="C243" s="264">
        <v>3660</v>
      </c>
      <c r="D243" s="264" t="s">
        <v>2041</v>
      </c>
      <c r="E243" s="49" t="s">
        <v>1767</v>
      </c>
      <c r="F243" s="264" t="s">
        <v>1502</v>
      </c>
      <c r="G243" s="295">
        <v>320.56599999999997</v>
      </c>
      <c r="H243" s="49" t="s">
        <v>1429</v>
      </c>
      <c r="I243" s="49"/>
      <c r="J243" s="49"/>
    </row>
    <row r="244" spans="2:10" ht="15" x14ac:dyDescent="0.4">
      <c r="B244" s="174" t="s">
        <v>2238</v>
      </c>
      <c r="C244" s="264">
        <v>3659</v>
      </c>
      <c r="D244" s="264" t="s">
        <v>2041</v>
      </c>
      <c r="E244" s="49" t="s">
        <v>1767</v>
      </c>
      <c r="F244" s="264" t="s">
        <v>1502</v>
      </c>
      <c r="G244" s="295">
        <v>11561.156000000001</v>
      </c>
      <c r="H244" s="49" t="s">
        <v>1429</v>
      </c>
      <c r="I244" s="49"/>
      <c r="J244" s="49"/>
    </row>
    <row r="245" spans="2:10" ht="15" x14ac:dyDescent="0.4">
      <c r="B245" s="174" t="s">
        <v>2243</v>
      </c>
      <c r="C245" s="264" t="s">
        <v>2577</v>
      </c>
      <c r="D245" s="264" t="s">
        <v>2077</v>
      </c>
      <c r="E245" s="49" t="s">
        <v>2723</v>
      </c>
      <c r="F245" s="264" t="s">
        <v>1502</v>
      </c>
      <c r="G245" s="295">
        <v>0</v>
      </c>
      <c r="H245" s="49" t="s">
        <v>1428</v>
      </c>
      <c r="I245" s="49"/>
      <c r="J245" s="49"/>
    </row>
    <row r="246" spans="2:10" ht="15" x14ac:dyDescent="0.4">
      <c r="B246" s="174" t="s">
        <v>2244</v>
      </c>
      <c r="C246" s="264">
        <v>1012</v>
      </c>
      <c r="D246" s="264" t="s">
        <v>2077</v>
      </c>
      <c r="E246" s="49" t="s">
        <v>1776</v>
      </c>
      <c r="F246" s="264" t="s">
        <v>1502</v>
      </c>
      <c r="G246" s="295">
        <v>17287060</v>
      </c>
      <c r="H246" s="49" t="s">
        <v>1429</v>
      </c>
      <c r="I246" s="49"/>
      <c r="J246" s="49"/>
    </row>
    <row r="247" spans="2:10" ht="15" x14ac:dyDescent="0.4">
      <c r="B247" s="174" t="s">
        <v>2245</v>
      </c>
      <c r="C247" s="264">
        <v>2659</v>
      </c>
      <c r="D247" s="264" t="s">
        <v>2077</v>
      </c>
      <c r="E247" s="49" t="s">
        <v>1776</v>
      </c>
      <c r="F247" s="264" t="s">
        <v>1502</v>
      </c>
      <c r="G247" s="295">
        <v>0</v>
      </c>
      <c r="H247" s="49" t="s">
        <v>1429</v>
      </c>
      <c r="I247" s="49"/>
      <c r="J247" s="49"/>
    </row>
    <row r="248" spans="2:10" ht="15" x14ac:dyDescent="0.4">
      <c r="B248" s="174" t="s">
        <v>2246</v>
      </c>
      <c r="C248" s="264">
        <v>2660</v>
      </c>
      <c r="D248" s="264" t="s">
        <v>2077</v>
      </c>
      <c r="E248" s="49" t="s">
        <v>1776</v>
      </c>
      <c r="F248" s="264" t="s">
        <v>1502</v>
      </c>
      <c r="G248" s="295">
        <v>0</v>
      </c>
      <c r="H248" s="49" t="s">
        <v>1429</v>
      </c>
      <c r="I248" s="49"/>
      <c r="J248" s="49"/>
    </row>
    <row r="249" spans="2:10" ht="15" x14ac:dyDescent="0.4">
      <c r="B249" s="174" t="s">
        <v>2247</v>
      </c>
      <c r="C249" s="264">
        <v>2661</v>
      </c>
      <c r="D249" s="264" t="s">
        <v>2077</v>
      </c>
      <c r="E249" s="49" t="s">
        <v>1776</v>
      </c>
      <c r="F249" s="264" t="s">
        <v>1502</v>
      </c>
      <c r="G249" s="295">
        <v>0</v>
      </c>
      <c r="H249" s="49" t="s">
        <v>1429</v>
      </c>
      <c r="I249" s="49"/>
      <c r="J249" s="49"/>
    </row>
    <row r="250" spans="2:10" ht="15" x14ac:dyDescent="0.4">
      <c r="B250" s="174" t="s">
        <v>2248</v>
      </c>
      <c r="C250" s="264">
        <v>2681</v>
      </c>
      <c r="D250" s="264" t="s">
        <v>2077</v>
      </c>
      <c r="E250" s="49" t="s">
        <v>1776</v>
      </c>
      <c r="F250" s="264" t="s">
        <v>1502</v>
      </c>
      <c r="G250" s="295">
        <v>0</v>
      </c>
      <c r="H250" s="49" t="s">
        <v>1429</v>
      </c>
      <c r="I250" s="49"/>
      <c r="J250" s="49"/>
    </row>
    <row r="251" spans="2:10" ht="15" x14ac:dyDescent="0.4">
      <c r="B251" s="174" t="s">
        <v>2249</v>
      </c>
      <c r="C251" s="264">
        <v>2682</v>
      </c>
      <c r="D251" s="264" t="s">
        <v>2077</v>
      </c>
      <c r="E251" s="49" t="s">
        <v>1776</v>
      </c>
      <c r="F251" s="264" t="s">
        <v>1502</v>
      </c>
      <c r="G251" s="295">
        <v>0</v>
      </c>
      <c r="H251" s="49" t="s">
        <v>1429</v>
      </c>
      <c r="I251" s="49"/>
      <c r="J251" s="49"/>
    </row>
    <row r="252" spans="2:10" ht="15" x14ac:dyDescent="0.4">
      <c r="B252" s="174" t="s">
        <v>2250</v>
      </c>
      <c r="C252" s="264" t="s">
        <v>2578</v>
      </c>
      <c r="D252" s="264" t="s">
        <v>2034</v>
      </c>
      <c r="E252" s="49" t="s">
        <v>2725</v>
      </c>
      <c r="F252" s="264" t="s">
        <v>1502</v>
      </c>
      <c r="G252" s="295">
        <v>0</v>
      </c>
      <c r="H252" s="49" t="s">
        <v>1428</v>
      </c>
      <c r="I252" s="49"/>
      <c r="J252" s="49"/>
    </row>
    <row r="253" spans="2:10" ht="15" x14ac:dyDescent="0.4">
      <c r="B253" s="174" t="s">
        <v>2251</v>
      </c>
      <c r="C253" s="264">
        <v>5745</v>
      </c>
      <c r="D253" s="264" t="s">
        <v>2034</v>
      </c>
      <c r="E253" s="49" t="s">
        <v>1791</v>
      </c>
      <c r="F253" s="264" t="s">
        <v>1502</v>
      </c>
      <c r="G253" s="295">
        <v>166235641.25999999</v>
      </c>
      <c r="H253" s="49" t="s">
        <v>1428</v>
      </c>
      <c r="I253" s="49"/>
      <c r="J253" s="49"/>
    </row>
    <row r="254" spans="2:10" ht="15" x14ac:dyDescent="0.4">
      <c r="B254" s="174" t="s">
        <v>2251</v>
      </c>
      <c r="C254" s="264">
        <v>5745</v>
      </c>
      <c r="D254" s="264" t="s">
        <v>2034</v>
      </c>
      <c r="E254" s="49" t="s">
        <v>2721</v>
      </c>
      <c r="F254" s="264" t="s">
        <v>1502</v>
      </c>
      <c r="G254" s="295">
        <v>25542.111000000001</v>
      </c>
      <c r="H254" s="49" t="s">
        <v>1429</v>
      </c>
      <c r="I254" s="49"/>
      <c r="J254" s="49"/>
    </row>
    <row r="255" spans="2:10" ht="15" x14ac:dyDescent="0.4">
      <c r="B255" s="174" t="s">
        <v>2252</v>
      </c>
      <c r="C255" s="264" t="s">
        <v>2579</v>
      </c>
      <c r="D255" s="264" t="s">
        <v>2034</v>
      </c>
      <c r="E255" s="49" t="s">
        <v>2725</v>
      </c>
      <c r="F255" s="264" t="s">
        <v>1502</v>
      </c>
      <c r="G255" s="295">
        <v>0</v>
      </c>
      <c r="H255" s="49" t="s">
        <v>1428</v>
      </c>
      <c r="I255" s="49"/>
      <c r="J255" s="49"/>
    </row>
    <row r="256" spans="2:10" ht="15" x14ac:dyDescent="0.4">
      <c r="B256" s="174" t="s">
        <v>2253</v>
      </c>
      <c r="C256" s="264">
        <v>5626</v>
      </c>
      <c r="D256" s="264" t="s">
        <v>2061</v>
      </c>
      <c r="E256" s="49" t="s">
        <v>1791</v>
      </c>
      <c r="F256" s="264" t="s">
        <v>1502</v>
      </c>
      <c r="G256" s="295">
        <v>31240000</v>
      </c>
      <c r="H256" s="49" t="s">
        <v>1428</v>
      </c>
      <c r="I256" s="49"/>
      <c r="J256" s="49"/>
    </row>
    <row r="257" spans="2:10" ht="15" x14ac:dyDescent="0.4">
      <c r="B257" s="174" t="s">
        <v>2253</v>
      </c>
      <c r="C257" s="264">
        <v>5626</v>
      </c>
      <c r="D257" s="264" t="s">
        <v>2061</v>
      </c>
      <c r="E257" s="49" t="s">
        <v>2721</v>
      </c>
      <c r="F257" s="264" t="s">
        <v>1502</v>
      </c>
      <c r="G257" s="295">
        <v>1470</v>
      </c>
      <c r="H257" s="49" t="s">
        <v>1429</v>
      </c>
      <c r="I257" s="49"/>
      <c r="J257" s="49"/>
    </row>
    <row r="258" spans="2:10" ht="15" x14ac:dyDescent="0.4">
      <c r="B258" s="174" t="s">
        <v>2253</v>
      </c>
      <c r="C258" s="264">
        <v>5626</v>
      </c>
      <c r="D258" s="264" t="s">
        <v>2061</v>
      </c>
      <c r="E258" s="49" t="s">
        <v>2725</v>
      </c>
      <c r="F258" s="264" t="s">
        <v>1502</v>
      </c>
      <c r="G258" s="295">
        <v>0</v>
      </c>
      <c r="H258" s="49" t="s">
        <v>1428</v>
      </c>
      <c r="I258" s="49"/>
      <c r="J258" s="49"/>
    </row>
    <row r="259" spans="2:10" ht="15" x14ac:dyDescent="0.4">
      <c r="B259" s="174" t="s">
        <v>2254</v>
      </c>
      <c r="C259" s="264">
        <v>3334</v>
      </c>
      <c r="D259" s="264" t="s">
        <v>2035</v>
      </c>
      <c r="E259" s="49" t="s">
        <v>1791</v>
      </c>
      <c r="F259" s="264" t="s">
        <v>1502</v>
      </c>
      <c r="G259" s="295">
        <v>78987670</v>
      </c>
      <c r="H259" s="49" t="s">
        <v>1428</v>
      </c>
      <c r="I259" s="49"/>
      <c r="J259" s="49"/>
    </row>
    <row r="260" spans="2:10" ht="15" x14ac:dyDescent="0.4">
      <c r="B260" s="174" t="s">
        <v>2255</v>
      </c>
      <c r="C260" s="264">
        <v>3335</v>
      </c>
      <c r="D260" s="264" t="s">
        <v>2035</v>
      </c>
      <c r="E260" s="49" t="s">
        <v>1791</v>
      </c>
      <c r="F260" s="264" t="s">
        <v>1502</v>
      </c>
      <c r="G260" s="295">
        <v>111344710</v>
      </c>
      <c r="H260" s="49" t="s">
        <v>1428</v>
      </c>
      <c r="I260" s="49"/>
      <c r="J260" s="49"/>
    </row>
    <row r="261" spans="2:10" ht="15" x14ac:dyDescent="0.4">
      <c r="B261" s="174" t="s">
        <v>2254</v>
      </c>
      <c r="C261" s="264">
        <v>3334</v>
      </c>
      <c r="D261" s="264" t="s">
        <v>2035</v>
      </c>
      <c r="E261" s="49" t="s">
        <v>2721</v>
      </c>
      <c r="F261" s="264" t="s">
        <v>1502</v>
      </c>
      <c r="G261" s="295">
        <v>9040</v>
      </c>
      <c r="H261" s="49" t="s">
        <v>1429</v>
      </c>
      <c r="I261" s="49"/>
      <c r="J261" s="49"/>
    </row>
    <row r="262" spans="2:10" ht="15" x14ac:dyDescent="0.4">
      <c r="B262" s="174" t="s">
        <v>2255</v>
      </c>
      <c r="C262" s="264">
        <v>3335</v>
      </c>
      <c r="D262" s="264" t="s">
        <v>2035</v>
      </c>
      <c r="E262" s="49" t="s">
        <v>2721</v>
      </c>
      <c r="F262" s="264" t="s">
        <v>1502</v>
      </c>
      <c r="G262" s="295">
        <v>18920</v>
      </c>
      <c r="H262" s="49" t="s">
        <v>1429</v>
      </c>
      <c r="I262" s="49"/>
      <c r="J262" s="49"/>
    </row>
    <row r="263" spans="2:10" ht="15" x14ac:dyDescent="0.4">
      <c r="B263" s="174" t="s">
        <v>2256</v>
      </c>
      <c r="C263" s="264">
        <v>6236</v>
      </c>
      <c r="D263" s="264" t="s">
        <v>2085</v>
      </c>
      <c r="E263" s="49" t="s">
        <v>1776</v>
      </c>
      <c r="F263" s="264" t="s">
        <v>1502</v>
      </c>
      <c r="G263" s="295">
        <v>864.64</v>
      </c>
      <c r="H263" s="49" t="s">
        <v>1429</v>
      </c>
      <c r="I263" s="49"/>
      <c r="J263" s="49"/>
    </row>
    <row r="264" spans="2:10" ht="15" x14ac:dyDescent="0.4">
      <c r="B264" s="174" t="s">
        <v>2257</v>
      </c>
      <c r="C264" s="264">
        <v>4778</v>
      </c>
      <c r="D264" s="264" t="s">
        <v>2103</v>
      </c>
      <c r="E264" s="49" t="s">
        <v>1762</v>
      </c>
      <c r="F264" s="264" t="s">
        <v>1502</v>
      </c>
      <c r="G264" s="295">
        <v>7000</v>
      </c>
      <c r="H264" s="49" t="s">
        <v>1429</v>
      </c>
      <c r="I264" s="49"/>
      <c r="J264" s="49"/>
    </row>
    <row r="265" spans="2:10" ht="15" x14ac:dyDescent="0.4">
      <c r="B265" s="174" t="s">
        <v>2258</v>
      </c>
      <c r="C265" s="264">
        <v>4779</v>
      </c>
      <c r="D265" s="264" t="s">
        <v>2103</v>
      </c>
      <c r="E265" s="49" t="s">
        <v>1762</v>
      </c>
      <c r="F265" s="264" t="s">
        <v>1502</v>
      </c>
      <c r="G265" s="295">
        <v>0</v>
      </c>
      <c r="H265" s="49" t="s">
        <v>1429</v>
      </c>
      <c r="I265" s="49"/>
      <c r="J265" s="49"/>
    </row>
    <row r="266" spans="2:10" ht="15" x14ac:dyDescent="0.4">
      <c r="B266" s="174" t="s">
        <v>2259</v>
      </c>
      <c r="C266" s="264">
        <v>4780</v>
      </c>
      <c r="D266" s="264" t="s">
        <v>2103</v>
      </c>
      <c r="E266" s="49" t="s">
        <v>1762</v>
      </c>
      <c r="F266" s="264" t="s">
        <v>1502</v>
      </c>
      <c r="G266" s="295">
        <v>0</v>
      </c>
      <c r="H266" s="49" t="s">
        <v>1429</v>
      </c>
      <c r="I266" s="49"/>
      <c r="J266" s="49"/>
    </row>
    <row r="267" spans="2:10" ht="15" x14ac:dyDescent="0.4">
      <c r="B267" s="174" t="s">
        <v>2260</v>
      </c>
      <c r="C267" s="264">
        <v>4781</v>
      </c>
      <c r="D267" s="264" t="s">
        <v>2103</v>
      </c>
      <c r="E267" s="49" t="s">
        <v>1762</v>
      </c>
      <c r="F267" s="264" t="s">
        <v>1502</v>
      </c>
      <c r="G267" s="295">
        <v>66000</v>
      </c>
      <c r="H267" s="49" t="s">
        <v>1429</v>
      </c>
      <c r="I267" s="49"/>
      <c r="J267" s="49"/>
    </row>
    <row r="268" spans="2:10" ht="15" x14ac:dyDescent="0.4">
      <c r="B268" s="174" t="s">
        <v>2261</v>
      </c>
      <c r="C268" s="264">
        <v>4979</v>
      </c>
      <c r="D268" s="264" t="s">
        <v>2103</v>
      </c>
      <c r="E268" s="49" t="s">
        <v>1762</v>
      </c>
      <c r="F268" s="264" t="s">
        <v>1502</v>
      </c>
      <c r="G268" s="295">
        <v>22000</v>
      </c>
      <c r="H268" s="49" t="s">
        <v>1429</v>
      </c>
      <c r="I268" s="49"/>
      <c r="J268" s="49"/>
    </row>
    <row r="269" spans="2:10" ht="15" x14ac:dyDescent="0.4">
      <c r="B269" s="174" t="s">
        <v>2262</v>
      </c>
      <c r="C269" s="264">
        <v>4212</v>
      </c>
      <c r="D269" s="264" t="s">
        <v>2057</v>
      </c>
      <c r="E269" s="49" t="s">
        <v>1791</v>
      </c>
      <c r="F269" s="264" t="s">
        <v>1502</v>
      </c>
      <c r="G269" s="295">
        <v>123064640</v>
      </c>
      <c r="H269" s="49" t="s">
        <v>1428</v>
      </c>
      <c r="I269" s="49"/>
      <c r="J269" s="49"/>
    </row>
    <row r="270" spans="2:10" ht="15" x14ac:dyDescent="0.4">
      <c r="B270" s="174" t="s">
        <v>2262</v>
      </c>
      <c r="C270" s="264">
        <v>4212</v>
      </c>
      <c r="D270" s="264" t="s">
        <v>2057</v>
      </c>
      <c r="E270" s="49" t="s">
        <v>2721</v>
      </c>
      <c r="F270" s="264" t="s">
        <v>1502</v>
      </c>
      <c r="G270" s="295">
        <v>3880</v>
      </c>
      <c r="H270" s="49" t="s">
        <v>1429</v>
      </c>
      <c r="I270" s="49"/>
      <c r="J270" s="49"/>
    </row>
    <row r="271" spans="2:10" ht="15" x14ac:dyDescent="0.4">
      <c r="B271" s="174" t="s">
        <v>2262</v>
      </c>
      <c r="C271" s="264">
        <v>4212</v>
      </c>
      <c r="D271" s="264" t="s">
        <v>2057</v>
      </c>
      <c r="E271" s="49" t="s">
        <v>1767</v>
      </c>
      <c r="F271" s="264" t="s">
        <v>1502</v>
      </c>
      <c r="G271" s="295">
        <v>0</v>
      </c>
      <c r="H271" s="49" t="s">
        <v>1429</v>
      </c>
      <c r="I271" s="49"/>
      <c r="J271" s="49"/>
    </row>
    <row r="272" spans="2:10" ht="15" x14ac:dyDescent="0.4">
      <c r="B272" s="174" t="s">
        <v>2263</v>
      </c>
      <c r="C272" s="264">
        <v>4748</v>
      </c>
      <c r="D272" s="264" t="s">
        <v>2060</v>
      </c>
      <c r="E272" s="49" t="s">
        <v>1791</v>
      </c>
      <c r="F272" s="264" t="s">
        <v>1502</v>
      </c>
      <c r="G272" s="295">
        <v>46021303.710000001</v>
      </c>
      <c r="H272" s="49" t="s">
        <v>1428</v>
      </c>
      <c r="I272" s="49"/>
      <c r="J272" s="49"/>
    </row>
    <row r="273" spans="2:10" ht="15" x14ac:dyDescent="0.4">
      <c r="B273" s="174" t="s">
        <v>2263</v>
      </c>
      <c r="C273" s="264">
        <v>4748</v>
      </c>
      <c r="D273" s="264" t="s">
        <v>2060</v>
      </c>
      <c r="E273" s="49" t="s">
        <v>2721</v>
      </c>
      <c r="F273" s="264" t="s">
        <v>1502</v>
      </c>
      <c r="G273" s="295">
        <v>0</v>
      </c>
      <c r="H273" s="49" t="s">
        <v>1429</v>
      </c>
      <c r="I273" s="49"/>
      <c r="J273" s="49"/>
    </row>
    <row r="274" spans="2:10" ht="15" x14ac:dyDescent="0.4">
      <c r="B274" s="174" t="s">
        <v>2264</v>
      </c>
      <c r="C274" s="264">
        <v>599</v>
      </c>
      <c r="D274" s="264" t="s">
        <v>2083</v>
      </c>
      <c r="E274" s="49" t="s">
        <v>1776</v>
      </c>
      <c r="F274" s="264" t="s">
        <v>1502</v>
      </c>
      <c r="G274" s="295">
        <v>1204100</v>
      </c>
      <c r="H274" s="49" t="s">
        <v>1429</v>
      </c>
      <c r="I274" s="49"/>
      <c r="J274" s="49"/>
    </row>
    <row r="275" spans="2:10" ht="15" x14ac:dyDescent="0.4">
      <c r="B275" s="174" t="s">
        <v>2265</v>
      </c>
      <c r="C275" s="264">
        <v>592</v>
      </c>
      <c r="D275" s="264" t="s">
        <v>2083</v>
      </c>
      <c r="E275" s="49" t="s">
        <v>1776</v>
      </c>
      <c r="F275" s="264" t="s">
        <v>1502</v>
      </c>
      <c r="G275" s="295">
        <v>1729300</v>
      </c>
      <c r="H275" s="49" t="s">
        <v>1429</v>
      </c>
      <c r="I275" s="49"/>
      <c r="J275" s="49"/>
    </row>
    <row r="276" spans="2:10" ht="15" x14ac:dyDescent="0.4">
      <c r="B276" s="174" t="s">
        <v>2266</v>
      </c>
      <c r="C276" s="264">
        <v>3754</v>
      </c>
      <c r="D276" s="264" t="s">
        <v>2108</v>
      </c>
      <c r="E276" s="49" t="s">
        <v>1762</v>
      </c>
      <c r="F276" s="264" t="s">
        <v>1502</v>
      </c>
      <c r="G276" s="295">
        <v>138000</v>
      </c>
      <c r="H276" s="49" t="s">
        <v>1429</v>
      </c>
      <c r="I276" s="49"/>
      <c r="J276" s="49"/>
    </row>
    <row r="277" spans="2:10" ht="15" x14ac:dyDescent="0.4">
      <c r="B277" s="174" t="s">
        <v>2267</v>
      </c>
      <c r="C277" s="264">
        <v>3751</v>
      </c>
      <c r="D277" s="264" t="s">
        <v>2108</v>
      </c>
      <c r="E277" s="49" t="s">
        <v>1762</v>
      </c>
      <c r="F277" s="264" t="s">
        <v>1502</v>
      </c>
      <c r="G277" s="295">
        <v>63700</v>
      </c>
      <c r="H277" s="49" t="s">
        <v>1429</v>
      </c>
      <c r="I277" s="49"/>
      <c r="J277" s="49"/>
    </row>
    <row r="278" spans="2:10" ht="15" x14ac:dyDescent="0.4">
      <c r="B278" s="174" t="s">
        <v>2268</v>
      </c>
      <c r="C278" s="264">
        <v>4821</v>
      </c>
      <c r="D278" s="264" t="s">
        <v>2108</v>
      </c>
      <c r="E278" s="49" t="s">
        <v>1762</v>
      </c>
      <c r="F278" s="264" t="s">
        <v>1502</v>
      </c>
      <c r="G278" s="295">
        <v>0</v>
      </c>
      <c r="H278" s="49" t="s">
        <v>1429</v>
      </c>
      <c r="I278" s="49"/>
      <c r="J278" s="49"/>
    </row>
    <row r="279" spans="2:10" ht="15" x14ac:dyDescent="0.4">
      <c r="B279" s="174" t="s">
        <v>2269</v>
      </c>
      <c r="C279" s="264">
        <v>4404</v>
      </c>
      <c r="D279" s="264" t="s">
        <v>2036</v>
      </c>
      <c r="E279" s="49" t="s">
        <v>2721</v>
      </c>
      <c r="F279" s="264" t="s">
        <v>1502</v>
      </c>
      <c r="G279" s="295">
        <v>5250</v>
      </c>
      <c r="H279" s="49" t="s">
        <v>1429</v>
      </c>
      <c r="I279" s="49"/>
      <c r="J279" s="49"/>
    </row>
    <row r="280" spans="2:10" ht="15" x14ac:dyDescent="0.4">
      <c r="B280" s="174" t="s">
        <v>2269</v>
      </c>
      <c r="C280" s="264">
        <v>4404</v>
      </c>
      <c r="D280" s="264" t="s">
        <v>2036</v>
      </c>
      <c r="E280" s="49" t="s">
        <v>2729</v>
      </c>
      <c r="F280" s="264" t="s">
        <v>1502</v>
      </c>
      <c r="G280" s="295">
        <v>0</v>
      </c>
      <c r="H280" s="49" t="s">
        <v>1428</v>
      </c>
      <c r="I280" s="49"/>
      <c r="J280" s="49"/>
    </row>
    <row r="281" spans="2:10" ht="15" x14ac:dyDescent="0.4">
      <c r="B281" s="174" t="s">
        <v>2269</v>
      </c>
      <c r="C281" s="264">
        <v>4404</v>
      </c>
      <c r="D281" s="264" t="s">
        <v>2036</v>
      </c>
      <c r="E281" s="49" t="s">
        <v>1791</v>
      </c>
      <c r="F281" s="264" t="s">
        <v>1502</v>
      </c>
      <c r="G281" s="295">
        <v>179030000</v>
      </c>
      <c r="H281" s="49" t="s">
        <v>1428</v>
      </c>
      <c r="I281" s="49"/>
      <c r="J281" s="49"/>
    </row>
    <row r="282" spans="2:10" ht="15" x14ac:dyDescent="0.4">
      <c r="B282" s="174" t="s">
        <v>2270</v>
      </c>
      <c r="C282" s="264">
        <v>310</v>
      </c>
      <c r="D282" s="264" t="s">
        <v>2037</v>
      </c>
      <c r="E282" s="49" t="s">
        <v>1791</v>
      </c>
      <c r="F282" s="264" t="s">
        <v>1502</v>
      </c>
      <c r="G282" s="295">
        <v>33806332</v>
      </c>
      <c r="H282" s="49" t="s">
        <v>1428</v>
      </c>
      <c r="I282" s="49"/>
      <c r="J282" s="49"/>
    </row>
    <row r="283" spans="2:10" ht="15" x14ac:dyDescent="0.4">
      <c r="B283" s="174" t="s">
        <v>2270</v>
      </c>
      <c r="C283" s="264">
        <v>310</v>
      </c>
      <c r="D283" s="264" t="s">
        <v>2037</v>
      </c>
      <c r="E283" s="49" t="s">
        <v>1767</v>
      </c>
      <c r="F283" s="264" t="s">
        <v>1502</v>
      </c>
      <c r="G283" s="295">
        <v>57295</v>
      </c>
      <c r="H283" s="49" t="s">
        <v>1429</v>
      </c>
      <c r="I283" s="49"/>
      <c r="J283" s="49"/>
    </row>
    <row r="284" spans="2:10" ht="15" x14ac:dyDescent="0.4">
      <c r="B284" s="174" t="s">
        <v>2271</v>
      </c>
      <c r="C284" s="264">
        <v>310</v>
      </c>
      <c r="D284" s="264" t="s">
        <v>2037</v>
      </c>
      <c r="E284" s="49" t="s">
        <v>2721</v>
      </c>
      <c r="F284" s="264" t="s">
        <v>1502</v>
      </c>
      <c r="G284" s="295">
        <v>0</v>
      </c>
      <c r="H284" s="49" t="s">
        <v>1429</v>
      </c>
      <c r="I284" s="49"/>
      <c r="J284" s="49"/>
    </row>
    <row r="285" spans="2:10" ht="15" x14ac:dyDescent="0.4">
      <c r="B285" s="174" t="s">
        <v>2271</v>
      </c>
      <c r="C285" s="264">
        <v>310</v>
      </c>
      <c r="D285" s="264" t="s">
        <v>2037</v>
      </c>
      <c r="E285" s="49" t="s">
        <v>2730</v>
      </c>
      <c r="F285" s="264" t="s">
        <v>1502</v>
      </c>
      <c r="G285" s="295">
        <v>0</v>
      </c>
      <c r="H285" s="49" t="s">
        <v>1429</v>
      </c>
      <c r="I285" s="49"/>
      <c r="J285" s="49"/>
    </row>
    <row r="286" spans="2:10" ht="15" x14ac:dyDescent="0.4">
      <c r="B286" s="174" t="s">
        <v>2272</v>
      </c>
      <c r="C286" s="264">
        <v>2727</v>
      </c>
      <c r="D286" s="264" t="s">
        <v>2028</v>
      </c>
      <c r="E286" s="49" t="s">
        <v>1767</v>
      </c>
      <c r="F286" s="264" t="s">
        <v>1502</v>
      </c>
      <c r="G286" s="295">
        <v>986</v>
      </c>
      <c r="H286" s="49" t="s">
        <v>1429</v>
      </c>
      <c r="I286" s="49"/>
      <c r="J286" s="49"/>
    </row>
    <row r="287" spans="2:10" ht="15" x14ac:dyDescent="0.4">
      <c r="B287" s="174" t="s">
        <v>2272</v>
      </c>
      <c r="C287" s="264">
        <v>2727</v>
      </c>
      <c r="D287" s="264" t="s">
        <v>2028</v>
      </c>
      <c r="E287" s="49" t="s">
        <v>1791</v>
      </c>
      <c r="F287" s="264" t="s">
        <v>1502</v>
      </c>
      <c r="G287" s="295">
        <v>1328000</v>
      </c>
      <c r="H287" s="49" t="s">
        <v>1428</v>
      </c>
      <c r="I287" s="49"/>
      <c r="J287" s="49"/>
    </row>
    <row r="288" spans="2:10" ht="15" x14ac:dyDescent="0.4">
      <c r="B288" s="174" t="s">
        <v>2273</v>
      </c>
      <c r="C288" s="264">
        <v>944</v>
      </c>
      <c r="D288" s="264" t="s">
        <v>2028</v>
      </c>
      <c r="E288" s="49" t="s">
        <v>1767</v>
      </c>
      <c r="F288" s="264" t="s">
        <v>1502</v>
      </c>
      <c r="G288" s="295">
        <v>99107</v>
      </c>
      <c r="H288" s="49" t="s">
        <v>1429</v>
      </c>
      <c r="I288" s="49"/>
      <c r="J288" s="49"/>
    </row>
    <row r="289" spans="2:10" ht="15" x14ac:dyDescent="0.4">
      <c r="B289" s="174" t="s">
        <v>2273</v>
      </c>
      <c r="C289" s="264">
        <v>944</v>
      </c>
      <c r="D289" s="264" t="s">
        <v>2028</v>
      </c>
      <c r="E289" s="49" t="s">
        <v>1791</v>
      </c>
      <c r="F289" s="264" t="s">
        <v>1502</v>
      </c>
      <c r="G289" s="295">
        <v>0</v>
      </c>
      <c r="H289" s="49" t="s">
        <v>1428</v>
      </c>
      <c r="I289" s="49"/>
      <c r="J289" s="49"/>
    </row>
    <row r="290" spans="2:10" ht="15" x14ac:dyDescent="0.4">
      <c r="B290" s="174" t="s">
        <v>2273</v>
      </c>
      <c r="C290" s="264">
        <v>944</v>
      </c>
      <c r="D290" s="264" t="s">
        <v>2028</v>
      </c>
      <c r="E290" s="49" t="s">
        <v>2721</v>
      </c>
      <c r="F290" s="264" t="s">
        <v>1502</v>
      </c>
      <c r="G290" s="295">
        <v>0</v>
      </c>
      <c r="H290" s="49" t="s">
        <v>1429</v>
      </c>
      <c r="I290" s="49"/>
      <c r="J290" s="49"/>
    </row>
    <row r="291" spans="2:10" ht="15" x14ac:dyDescent="0.4">
      <c r="B291" s="174" t="s">
        <v>2274</v>
      </c>
      <c r="C291" s="264">
        <v>945</v>
      </c>
      <c r="D291" s="264" t="s">
        <v>2028</v>
      </c>
      <c r="E291" s="49" t="s">
        <v>1767</v>
      </c>
      <c r="F291" s="264" t="s">
        <v>1502</v>
      </c>
      <c r="G291" s="295">
        <v>21984</v>
      </c>
      <c r="H291" s="49" t="s">
        <v>1429</v>
      </c>
      <c r="I291" s="49"/>
      <c r="J291" s="49"/>
    </row>
    <row r="292" spans="2:10" ht="15" x14ac:dyDescent="0.4">
      <c r="B292" s="174" t="s">
        <v>2274</v>
      </c>
      <c r="C292" s="264">
        <v>945</v>
      </c>
      <c r="D292" s="264" t="s">
        <v>2028</v>
      </c>
      <c r="E292" s="49" t="s">
        <v>1791</v>
      </c>
      <c r="F292" s="264" t="s">
        <v>1502</v>
      </c>
      <c r="G292" s="295">
        <v>9936000</v>
      </c>
      <c r="H292" s="49" t="s">
        <v>1428</v>
      </c>
      <c r="I292" s="49"/>
      <c r="J292" s="49"/>
    </row>
    <row r="293" spans="2:10" ht="15" x14ac:dyDescent="0.4">
      <c r="B293" s="174" t="s">
        <v>2274</v>
      </c>
      <c r="C293" s="264">
        <v>945</v>
      </c>
      <c r="D293" s="264" t="s">
        <v>2028</v>
      </c>
      <c r="E293" s="49" t="s">
        <v>2721</v>
      </c>
      <c r="F293" s="264" t="s">
        <v>1502</v>
      </c>
      <c r="G293" s="295">
        <v>7500</v>
      </c>
      <c r="H293" s="49" t="s">
        <v>1429</v>
      </c>
      <c r="I293" s="49"/>
      <c r="J293" s="49"/>
    </row>
    <row r="294" spans="2:10" ht="15" x14ac:dyDescent="0.4">
      <c r="B294" s="174" t="s">
        <v>2275</v>
      </c>
      <c r="C294" s="264">
        <v>1511</v>
      </c>
      <c r="D294" s="264" t="s">
        <v>2028</v>
      </c>
      <c r="E294" s="49" t="s">
        <v>1767</v>
      </c>
      <c r="F294" s="264" t="s">
        <v>1502</v>
      </c>
      <c r="G294" s="295">
        <v>317851</v>
      </c>
      <c r="H294" s="49" t="s">
        <v>1429</v>
      </c>
      <c r="I294" s="49"/>
      <c r="J294" s="49"/>
    </row>
    <row r="295" spans="2:10" ht="15" x14ac:dyDescent="0.4">
      <c r="B295" s="174" t="s">
        <v>2275</v>
      </c>
      <c r="C295" s="264">
        <v>1511</v>
      </c>
      <c r="D295" s="264" t="s">
        <v>2028</v>
      </c>
      <c r="E295" s="49" t="s">
        <v>1791</v>
      </c>
      <c r="F295" s="264" t="s">
        <v>1502</v>
      </c>
      <c r="G295" s="295">
        <v>0</v>
      </c>
      <c r="H295" s="49" t="s">
        <v>1428</v>
      </c>
      <c r="I295" s="49"/>
      <c r="J295" s="49"/>
    </row>
    <row r="296" spans="2:10" ht="15" x14ac:dyDescent="0.4">
      <c r="B296" s="174" t="s">
        <v>2135</v>
      </c>
      <c r="C296" s="264">
        <v>2088</v>
      </c>
      <c r="D296" s="264" t="s">
        <v>2028</v>
      </c>
      <c r="E296" s="49" t="s">
        <v>1767</v>
      </c>
      <c r="F296" s="264" t="s">
        <v>1502</v>
      </c>
      <c r="G296" s="295">
        <v>73868</v>
      </c>
      <c r="H296" s="49" t="s">
        <v>1429</v>
      </c>
      <c r="I296" s="49"/>
      <c r="J296" s="49"/>
    </row>
    <row r="297" spans="2:10" ht="15" x14ac:dyDescent="0.4">
      <c r="B297" s="174" t="s">
        <v>2135</v>
      </c>
      <c r="C297" s="264">
        <v>2088</v>
      </c>
      <c r="D297" s="264" t="s">
        <v>2028</v>
      </c>
      <c r="E297" s="49" t="s">
        <v>1791</v>
      </c>
      <c r="F297" s="264" t="s">
        <v>1502</v>
      </c>
      <c r="G297" s="295">
        <v>18148000</v>
      </c>
      <c r="H297" s="49" t="s">
        <v>1428</v>
      </c>
      <c r="I297" s="49"/>
      <c r="J297" s="49"/>
    </row>
    <row r="298" spans="2:10" ht="15" x14ac:dyDescent="0.4">
      <c r="B298" s="174" t="s">
        <v>2135</v>
      </c>
      <c r="C298" s="264">
        <v>2088</v>
      </c>
      <c r="D298" s="264" t="s">
        <v>2028</v>
      </c>
      <c r="E298" s="49" t="s">
        <v>2721</v>
      </c>
      <c r="F298" s="264" t="s">
        <v>1502</v>
      </c>
      <c r="G298" s="295">
        <v>839</v>
      </c>
      <c r="H298" s="49" t="s">
        <v>1429</v>
      </c>
      <c r="I298" s="49"/>
      <c r="J298" s="49"/>
    </row>
    <row r="299" spans="2:10" ht="15" x14ac:dyDescent="0.4">
      <c r="B299" s="174" t="s">
        <v>2133</v>
      </c>
      <c r="C299" s="264">
        <v>1859</v>
      </c>
      <c r="D299" s="264" t="s">
        <v>2028</v>
      </c>
      <c r="E299" s="49" t="s">
        <v>1791</v>
      </c>
      <c r="F299" s="264" t="s">
        <v>1502</v>
      </c>
      <c r="G299" s="295">
        <v>0</v>
      </c>
      <c r="H299" s="49" t="s">
        <v>1428</v>
      </c>
      <c r="I299" s="49"/>
      <c r="J299" s="49"/>
    </row>
    <row r="300" spans="2:10" ht="15" x14ac:dyDescent="0.4">
      <c r="B300" s="174" t="s">
        <v>2133</v>
      </c>
      <c r="C300" s="264">
        <v>1859</v>
      </c>
      <c r="D300" s="264" t="s">
        <v>2028</v>
      </c>
      <c r="E300" s="49" t="s">
        <v>2721</v>
      </c>
      <c r="F300" s="264" t="s">
        <v>1502</v>
      </c>
      <c r="G300" s="295">
        <v>0</v>
      </c>
      <c r="H300" s="49" t="s">
        <v>1429</v>
      </c>
      <c r="I300" s="49"/>
      <c r="J300" s="49"/>
    </row>
    <row r="301" spans="2:10" ht="15" x14ac:dyDescent="0.4">
      <c r="B301" s="174" t="s">
        <v>2276</v>
      </c>
      <c r="C301" s="264">
        <v>2795</v>
      </c>
      <c r="D301" s="264" t="s">
        <v>2028</v>
      </c>
      <c r="E301" s="49" t="s">
        <v>1767</v>
      </c>
      <c r="F301" s="264" t="s">
        <v>1502</v>
      </c>
      <c r="G301" s="295">
        <v>5124</v>
      </c>
      <c r="H301" s="49" t="s">
        <v>1429</v>
      </c>
      <c r="I301" s="49"/>
      <c r="J301" s="49"/>
    </row>
    <row r="302" spans="2:10" ht="15" x14ac:dyDescent="0.4">
      <c r="B302" s="174" t="s">
        <v>2276</v>
      </c>
      <c r="C302" s="264">
        <v>2795</v>
      </c>
      <c r="D302" s="264" t="s">
        <v>2028</v>
      </c>
      <c r="E302" s="49" t="s">
        <v>1791</v>
      </c>
      <c r="F302" s="264" t="s">
        <v>1502</v>
      </c>
      <c r="G302" s="295">
        <v>0</v>
      </c>
      <c r="H302" s="49" t="s">
        <v>1428</v>
      </c>
      <c r="I302" s="49"/>
      <c r="J302" s="49"/>
    </row>
    <row r="303" spans="2:10" ht="15" x14ac:dyDescent="0.4">
      <c r="B303" s="174" t="s">
        <v>2276</v>
      </c>
      <c r="C303" s="264">
        <v>2795</v>
      </c>
      <c r="D303" s="264" t="s">
        <v>2028</v>
      </c>
      <c r="E303" s="49" t="s">
        <v>2721</v>
      </c>
      <c r="F303" s="264" t="s">
        <v>1502</v>
      </c>
      <c r="G303" s="295">
        <v>0</v>
      </c>
      <c r="H303" s="49" t="s">
        <v>1429</v>
      </c>
      <c r="I303" s="49"/>
      <c r="J303" s="49"/>
    </row>
    <row r="304" spans="2:10" ht="15" x14ac:dyDescent="0.4">
      <c r="B304" s="174" t="s">
        <v>2277</v>
      </c>
      <c r="C304" s="264">
        <v>1075</v>
      </c>
      <c r="D304" s="264" t="s">
        <v>2028</v>
      </c>
      <c r="E304" s="49" t="s">
        <v>1767</v>
      </c>
      <c r="F304" s="264" t="s">
        <v>1502</v>
      </c>
      <c r="G304" s="295">
        <v>0</v>
      </c>
      <c r="H304" s="49" t="s">
        <v>1429</v>
      </c>
      <c r="I304" s="49"/>
      <c r="J304" s="49"/>
    </row>
    <row r="305" spans="2:10" ht="15" x14ac:dyDescent="0.4">
      <c r="B305" s="174" t="s">
        <v>2277</v>
      </c>
      <c r="C305" s="264">
        <v>1075</v>
      </c>
      <c r="D305" s="264" t="s">
        <v>2028</v>
      </c>
      <c r="E305" s="49" t="s">
        <v>1791</v>
      </c>
      <c r="F305" s="264" t="s">
        <v>1502</v>
      </c>
      <c r="G305" s="295">
        <v>4694000</v>
      </c>
      <c r="H305" s="49" t="s">
        <v>1428</v>
      </c>
      <c r="I305" s="49"/>
      <c r="J305" s="49"/>
    </row>
    <row r="306" spans="2:10" ht="15" x14ac:dyDescent="0.4">
      <c r="B306" s="174" t="s">
        <v>2277</v>
      </c>
      <c r="C306" s="264">
        <v>1075</v>
      </c>
      <c r="D306" s="264" t="s">
        <v>2028</v>
      </c>
      <c r="E306" s="49" t="s">
        <v>2721</v>
      </c>
      <c r="F306" s="264" t="s">
        <v>1502</v>
      </c>
      <c r="G306" s="295">
        <v>620</v>
      </c>
      <c r="H306" s="49" t="s">
        <v>1429</v>
      </c>
      <c r="I306" s="49"/>
      <c r="J306" s="49"/>
    </row>
    <row r="307" spans="2:10" ht="15" x14ac:dyDescent="0.4">
      <c r="B307" s="174" t="s">
        <v>2278</v>
      </c>
      <c r="C307" s="264">
        <v>1562</v>
      </c>
      <c r="D307" s="264" t="s">
        <v>2028</v>
      </c>
      <c r="E307" s="49" t="s">
        <v>1767</v>
      </c>
      <c r="F307" s="264" t="s">
        <v>1502</v>
      </c>
      <c r="G307" s="295">
        <v>43347</v>
      </c>
      <c r="H307" s="49" t="s">
        <v>1429</v>
      </c>
      <c r="I307" s="49"/>
      <c r="J307" s="49"/>
    </row>
    <row r="308" spans="2:10" ht="15" x14ac:dyDescent="0.4">
      <c r="B308" s="174" t="s">
        <v>2278</v>
      </c>
      <c r="C308" s="264">
        <v>1562</v>
      </c>
      <c r="D308" s="264" t="s">
        <v>2028</v>
      </c>
      <c r="E308" s="49" t="s">
        <v>1791</v>
      </c>
      <c r="F308" s="264" t="s">
        <v>1502</v>
      </c>
      <c r="G308" s="295">
        <v>3735000</v>
      </c>
      <c r="H308" s="49" t="s">
        <v>1428</v>
      </c>
      <c r="I308" s="49"/>
      <c r="J308" s="49"/>
    </row>
    <row r="309" spans="2:10" ht="15" x14ac:dyDescent="0.4">
      <c r="B309" s="174" t="s">
        <v>2278</v>
      </c>
      <c r="C309" s="264">
        <v>1562</v>
      </c>
      <c r="D309" s="264" t="s">
        <v>2028</v>
      </c>
      <c r="E309" s="49" t="s">
        <v>2721</v>
      </c>
      <c r="F309" s="264" t="s">
        <v>1502</v>
      </c>
      <c r="G309" s="295">
        <v>0</v>
      </c>
      <c r="H309" s="49" t="s">
        <v>1429</v>
      </c>
      <c r="I309" s="49"/>
      <c r="J309" s="49"/>
    </row>
    <row r="310" spans="2:10" ht="15" x14ac:dyDescent="0.4">
      <c r="B310" s="174" t="s">
        <v>2279</v>
      </c>
      <c r="C310" s="264">
        <v>1038</v>
      </c>
      <c r="D310" s="264" t="s">
        <v>2028</v>
      </c>
      <c r="E310" s="49" t="s">
        <v>1767</v>
      </c>
      <c r="F310" s="264" t="s">
        <v>1502</v>
      </c>
      <c r="G310" s="295">
        <v>19277</v>
      </c>
      <c r="H310" s="49" t="s">
        <v>1429</v>
      </c>
      <c r="I310" s="49"/>
      <c r="J310" s="49"/>
    </row>
    <row r="311" spans="2:10" ht="15" x14ac:dyDescent="0.4">
      <c r="B311" s="174" t="s">
        <v>2279</v>
      </c>
      <c r="C311" s="264">
        <v>1038</v>
      </c>
      <c r="D311" s="264" t="s">
        <v>2028</v>
      </c>
      <c r="E311" s="49" t="s">
        <v>1791</v>
      </c>
      <c r="F311" s="264" t="s">
        <v>1502</v>
      </c>
      <c r="G311" s="295">
        <v>0</v>
      </c>
      <c r="H311" s="49" t="s">
        <v>1428</v>
      </c>
      <c r="I311" s="49"/>
      <c r="J311" s="49"/>
    </row>
    <row r="312" spans="2:10" ht="15" x14ac:dyDescent="0.4">
      <c r="B312" s="174" t="s">
        <v>2280</v>
      </c>
      <c r="C312" s="264">
        <v>946</v>
      </c>
      <c r="D312" s="264" t="s">
        <v>2028</v>
      </c>
      <c r="E312" s="49" t="s">
        <v>1767</v>
      </c>
      <c r="F312" s="264" t="s">
        <v>1502</v>
      </c>
      <c r="G312" s="295">
        <v>4663</v>
      </c>
      <c r="H312" s="49" t="s">
        <v>1429</v>
      </c>
      <c r="I312" s="49"/>
      <c r="J312" s="49"/>
    </row>
    <row r="313" spans="2:10" ht="15" x14ac:dyDescent="0.4">
      <c r="B313" s="174" t="s">
        <v>2280</v>
      </c>
      <c r="C313" s="264">
        <v>946</v>
      </c>
      <c r="D313" s="264" t="s">
        <v>2028</v>
      </c>
      <c r="E313" s="49" t="s">
        <v>1791</v>
      </c>
      <c r="F313" s="264" t="s">
        <v>1502</v>
      </c>
      <c r="G313" s="295">
        <v>0</v>
      </c>
      <c r="H313" s="49" t="s">
        <v>1428</v>
      </c>
      <c r="I313" s="49"/>
      <c r="J313" s="49"/>
    </row>
    <row r="314" spans="2:10" ht="15" x14ac:dyDescent="0.4">
      <c r="B314" s="174" t="s">
        <v>2280</v>
      </c>
      <c r="C314" s="264">
        <v>946</v>
      </c>
      <c r="D314" s="264" t="s">
        <v>2028</v>
      </c>
      <c r="E314" s="49" t="s">
        <v>2721</v>
      </c>
      <c r="F314" s="264" t="s">
        <v>1502</v>
      </c>
      <c r="G314" s="295">
        <v>0</v>
      </c>
      <c r="H314" s="49" t="s">
        <v>1429</v>
      </c>
      <c r="I314" s="49"/>
      <c r="J314" s="49"/>
    </row>
    <row r="315" spans="2:10" ht="15" x14ac:dyDescent="0.4">
      <c r="B315" s="174" t="s">
        <v>2128</v>
      </c>
      <c r="C315" s="264">
        <v>1074</v>
      </c>
      <c r="D315" s="264" t="s">
        <v>2028</v>
      </c>
      <c r="E315" s="49" t="s">
        <v>1767</v>
      </c>
      <c r="F315" s="264" t="s">
        <v>1502</v>
      </c>
      <c r="G315" s="295">
        <v>2003</v>
      </c>
      <c r="H315" s="49" t="s">
        <v>1429</v>
      </c>
      <c r="I315" s="49"/>
      <c r="J315" s="49"/>
    </row>
    <row r="316" spans="2:10" ht="15" x14ac:dyDescent="0.4">
      <c r="B316" s="174" t="s">
        <v>2128</v>
      </c>
      <c r="C316" s="264">
        <v>1074</v>
      </c>
      <c r="D316" s="264" t="s">
        <v>2028</v>
      </c>
      <c r="E316" s="49" t="s">
        <v>1791</v>
      </c>
      <c r="F316" s="264" t="s">
        <v>1502</v>
      </c>
      <c r="G316" s="295">
        <v>0</v>
      </c>
      <c r="H316" s="49" t="s">
        <v>1428</v>
      </c>
      <c r="I316" s="49"/>
      <c r="J316" s="49"/>
    </row>
    <row r="317" spans="2:10" ht="15" x14ac:dyDescent="0.4">
      <c r="B317" s="174" t="s">
        <v>2128</v>
      </c>
      <c r="C317" s="264">
        <v>1074</v>
      </c>
      <c r="D317" s="264" t="s">
        <v>2028</v>
      </c>
      <c r="E317" s="49" t="s">
        <v>2721</v>
      </c>
      <c r="F317" s="264" t="s">
        <v>1502</v>
      </c>
      <c r="G317" s="295">
        <v>0</v>
      </c>
      <c r="H317" s="49" t="s">
        <v>1429</v>
      </c>
      <c r="I317" s="49"/>
      <c r="J317" s="49"/>
    </row>
    <row r="318" spans="2:10" ht="15" x14ac:dyDescent="0.4">
      <c r="B318" s="174" t="s">
        <v>2281</v>
      </c>
      <c r="C318" s="264">
        <v>1268</v>
      </c>
      <c r="D318" s="264" t="s">
        <v>2028</v>
      </c>
      <c r="E318" s="49" t="s">
        <v>1767</v>
      </c>
      <c r="F318" s="264" t="s">
        <v>1502</v>
      </c>
      <c r="G318" s="295">
        <v>3413</v>
      </c>
      <c r="H318" s="49" t="s">
        <v>1429</v>
      </c>
      <c r="I318" s="49"/>
      <c r="J318" s="49"/>
    </row>
    <row r="319" spans="2:10" ht="15" x14ac:dyDescent="0.4">
      <c r="B319" s="174" t="s">
        <v>2281</v>
      </c>
      <c r="C319" s="264">
        <v>1268</v>
      </c>
      <c r="D319" s="264" t="s">
        <v>2028</v>
      </c>
      <c r="E319" s="49" t="s">
        <v>1791</v>
      </c>
      <c r="F319" s="264" t="s">
        <v>1502</v>
      </c>
      <c r="G319" s="295">
        <v>0</v>
      </c>
      <c r="H319" s="49" t="s">
        <v>1428</v>
      </c>
      <c r="I319" s="49"/>
      <c r="J319" s="49"/>
    </row>
    <row r="320" spans="2:10" ht="15" x14ac:dyDescent="0.4">
      <c r="B320" s="174" t="s">
        <v>2281</v>
      </c>
      <c r="C320" s="264">
        <v>1268</v>
      </c>
      <c r="D320" s="264" t="s">
        <v>2028</v>
      </c>
      <c r="E320" s="49" t="s">
        <v>2721</v>
      </c>
      <c r="F320" s="264" t="s">
        <v>1502</v>
      </c>
      <c r="G320" s="295">
        <v>0</v>
      </c>
      <c r="H320" s="49" t="s">
        <v>1429</v>
      </c>
      <c r="I320" s="49"/>
      <c r="J320" s="49"/>
    </row>
    <row r="321" spans="2:10" ht="15" x14ac:dyDescent="0.4">
      <c r="B321" s="174" t="s">
        <v>2132</v>
      </c>
      <c r="C321" s="264">
        <v>1773</v>
      </c>
      <c r="D321" s="264" t="s">
        <v>2028</v>
      </c>
      <c r="E321" s="49" t="s">
        <v>1767</v>
      </c>
      <c r="F321" s="264" t="s">
        <v>1502</v>
      </c>
      <c r="G321" s="295">
        <v>20474</v>
      </c>
      <c r="H321" s="49" t="s">
        <v>1429</v>
      </c>
      <c r="I321" s="49"/>
      <c r="J321" s="49"/>
    </row>
    <row r="322" spans="2:10" ht="15" x14ac:dyDescent="0.4">
      <c r="B322" s="174" t="s">
        <v>2132</v>
      </c>
      <c r="C322" s="264">
        <v>1773</v>
      </c>
      <c r="D322" s="264" t="s">
        <v>2028</v>
      </c>
      <c r="E322" s="49" t="s">
        <v>1791</v>
      </c>
      <c r="F322" s="264" t="s">
        <v>1502</v>
      </c>
      <c r="G322" s="295">
        <v>12869000</v>
      </c>
      <c r="H322" s="49" t="s">
        <v>1428</v>
      </c>
      <c r="I322" s="49"/>
      <c r="J322" s="49"/>
    </row>
    <row r="323" spans="2:10" ht="15" x14ac:dyDescent="0.4">
      <c r="B323" s="174" t="s">
        <v>2132</v>
      </c>
      <c r="C323" s="264">
        <v>1773</v>
      </c>
      <c r="D323" s="264" t="s">
        <v>2028</v>
      </c>
      <c r="E323" s="49" t="s">
        <v>2721</v>
      </c>
      <c r="F323" s="264" t="s">
        <v>1502</v>
      </c>
      <c r="G323" s="295">
        <v>999</v>
      </c>
      <c r="H323" s="49" t="s">
        <v>1429</v>
      </c>
      <c r="I323" s="49"/>
      <c r="J323" s="49"/>
    </row>
    <row r="324" spans="2:10" ht="15" x14ac:dyDescent="0.4">
      <c r="B324" s="174" t="s">
        <v>2282</v>
      </c>
      <c r="C324" s="264">
        <v>914</v>
      </c>
      <c r="D324" s="264" t="s">
        <v>2028</v>
      </c>
      <c r="E324" s="49" t="s">
        <v>1767</v>
      </c>
      <c r="F324" s="264" t="s">
        <v>1502</v>
      </c>
      <c r="G324" s="295">
        <v>7550</v>
      </c>
      <c r="H324" s="49" t="s">
        <v>1429</v>
      </c>
      <c r="I324" s="49"/>
      <c r="J324" s="49"/>
    </row>
    <row r="325" spans="2:10" ht="15" x14ac:dyDescent="0.4">
      <c r="B325" s="174" t="s">
        <v>2282</v>
      </c>
      <c r="C325" s="264">
        <v>914</v>
      </c>
      <c r="D325" s="264" t="s">
        <v>2028</v>
      </c>
      <c r="E325" s="49" t="s">
        <v>1791</v>
      </c>
      <c r="F325" s="264" t="s">
        <v>1502</v>
      </c>
      <c r="G325" s="295">
        <v>11740000</v>
      </c>
      <c r="H325" s="49" t="s">
        <v>1428</v>
      </c>
      <c r="I325" s="49"/>
      <c r="J325" s="49"/>
    </row>
    <row r="326" spans="2:10" ht="15" x14ac:dyDescent="0.4">
      <c r="B326" s="174" t="s">
        <v>2282</v>
      </c>
      <c r="C326" s="264">
        <v>914</v>
      </c>
      <c r="D326" s="264" t="s">
        <v>2028</v>
      </c>
      <c r="E326" s="49" t="s">
        <v>2721</v>
      </c>
      <c r="F326" s="264" t="s">
        <v>1502</v>
      </c>
      <c r="G326" s="295">
        <v>3526</v>
      </c>
      <c r="H326" s="49" t="s">
        <v>1429</v>
      </c>
      <c r="I326" s="49"/>
      <c r="J326" s="49"/>
    </row>
    <row r="327" spans="2:10" ht="15" x14ac:dyDescent="0.4">
      <c r="B327" s="174" t="s">
        <v>2283</v>
      </c>
      <c r="C327" s="264">
        <v>1267</v>
      </c>
      <c r="D327" s="264" t="s">
        <v>2028</v>
      </c>
      <c r="E327" s="49" t="s">
        <v>1767</v>
      </c>
      <c r="F327" s="264" t="s">
        <v>1502</v>
      </c>
      <c r="G327" s="295">
        <v>3971</v>
      </c>
      <c r="H327" s="49" t="s">
        <v>1429</v>
      </c>
      <c r="I327" s="49"/>
      <c r="J327" s="49"/>
    </row>
    <row r="328" spans="2:10" ht="15" x14ac:dyDescent="0.4">
      <c r="B328" s="174" t="s">
        <v>2283</v>
      </c>
      <c r="C328" s="264">
        <v>1267</v>
      </c>
      <c r="D328" s="264" t="s">
        <v>2028</v>
      </c>
      <c r="E328" s="49" t="s">
        <v>1791</v>
      </c>
      <c r="F328" s="264" t="s">
        <v>1502</v>
      </c>
      <c r="G328" s="295">
        <v>0</v>
      </c>
      <c r="H328" s="49" t="s">
        <v>1428</v>
      </c>
      <c r="I328" s="49"/>
      <c r="J328" s="49"/>
    </row>
    <row r="329" spans="2:10" ht="15" x14ac:dyDescent="0.4">
      <c r="B329" s="174" t="s">
        <v>2284</v>
      </c>
      <c r="C329" s="264">
        <v>947</v>
      </c>
      <c r="D329" s="264" t="s">
        <v>2028</v>
      </c>
      <c r="E329" s="49" t="s">
        <v>1767</v>
      </c>
      <c r="F329" s="264" t="s">
        <v>1502</v>
      </c>
      <c r="G329" s="295">
        <v>37943</v>
      </c>
      <c r="H329" s="49" t="s">
        <v>1429</v>
      </c>
      <c r="I329" s="49"/>
      <c r="J329" s="49"/>
    </row>
    <row r="330" spans="2:10" ht="15" x14ac:dyDescent="0.4">
      <c r="B330" s="174" t="s">
        <v>2284</v>
      </c>
      <c r="C330" s="264">
        <v>947</v>
      </c>
      <c r="D330" s="264" t="s">
        <v>2028</v>
      </c>
      <c r="E330" s="49" t="s">
        <v>1791</v>
      </c>
      <c r="F330" s="264" t="s">
        <v>1502</v>
      </c>
      <c r="G330" s="295">
        <v>44450000</v>
      </c>
      <c r="H330" s="49" t="s">
        <v>1428</v>
      </c>
      <c r="I330" s="49"/>
      <c r="J330" s="49"/>
    </row>
    <row r="331" spans="2:10" ht="15" x14ac:dyDescent="0.4">
      <c r="B331" s="174" t="s">
        <v>2284</v>
      </c>
      <c r="C331" s="264">
        <v>947</v>
      </c>
      <c r="D331" s="264" t="s">
        <v>2028</v>
      </c>
      <c r="E331" s="49" t="s">
        <v>2721</v>
      </c>
      <c r="F331" s="264" t="s">
        <v>1502</v>
      </c>
      <c r="G331" s="295">
        <v>2462</v>
      </c>
      <c r="H331" s="49" t="s">
        <v>1429</v>
      </c>
      <c r="I331" s="49"/>
      <c r="J331" s="49"/>
    </row>
    <row r="332" spans="2:10" ht="15" x14ac:dyDescent="0.4">
      <c r="B332" s="174" t="s">
        <v>2285</v>
      </c>
      <c r="C332" s="264">
        <v>6444</v>
      </c>
      <c r="D332" s="264" t="s">
        <v>2028</v>
      </c>
      <c r="E332" s="49" t="s">
        <v>1767</v>
      </c>
      <c r="F332" s="264" t="s">
        <v>1502</v>
      </c>
      <c r="G332" s="295">
        <v>14563</v>
      </c>
      <c r="H332" s="49" t="s">
        <v>1429</v>
      </c>
      <c r="I332" s="49"/>
      <c r="J332" s="49"/>
    </row>
    <row r="333" spans="2:10" ht="15" x14ac:dyDescent="0.4">
      <c r="B333" s="174" t="s">
        <v>2285</v>
      </c>
      <c r="C333" s="264">
        <v>6444</v>
      </c>
      <c r="D333" s="264" t="s">
        <v>2028</v>
      </c>
      <c r="E333" s="49" t="s">
        <v>1791</v>
      </c>
      <c r="F333" s="264" t="s">
        <v>1502</v>
      </c>
      <c r="G333" s="295">
        <v>0</v>
      </c>
      <c r="H333" s="49" t="s">
        <v>1428</v>
      </c>
      <c r="I333" s="49"/>
      <c r="J333" s="49"/>
    </row>
    <row r="334" spans="2:10" ht="15" x14ac:dyDescent="0.4">
      <c r="B334" s="174" t="s">
        <v>2286</v>
      </c>
      <c r="C334" s="264">
        <v>1266</v>
      </c>
      <c r="D334" s="264" t="s">
        <v>2028</v>
      </c>
      <c r="E334" s="49" t="s">
        <v>1767</v>
      </c>
      <c r="F334" s="264" t="s">
        <v>1502</v>
      </c>
      <c r="G334" s="295">
        <v>266</v>
      </c>
      <c r="H334" s="49" t="s">
        <v>1429</v>
      </c>
      <c r="I334" s="49"/>
      <c r="J334" s="49"/>
    </row>
    <row r="335" spans="2:10" ht="15" x14ac:dyDescent="0.4">
      <c r="B335" s="174" t="s">
        <v>2286</v>
      </c>
      <c r="C335" s="264">
        <v>1266</v>
      </c>
      <c r="D335" s="264" t="s">
        <v>2028</v>
      </c>
      <c r="E335" s="49" t="s">
        <v>1791</v>
      </c>
      <c r="F335" s="264" t="s">
        <v>1502</v>
      </c>
      <c r="G335" s="295">
        <v>0</v>
      </c>
      <c r="H335" s="49" t="s">
        <v>1428</v>
      </c>
      <c r="I335" s="49"/>
      <c r="J335" s="49"/>
    </row>
    <row r="336" spans="2:10" ht="15" x14ac:dyDescent="0.4">
      <c r="B336" s="174" t="s">
        <v>2287</v>
      </c>
      <c r="C336" s="264">
        <v>2224</v>
      </c>
      <c r="D336" s="264" t="s">
        <v>2028</v>
      </c>
      <c r="E336" s="49" t="s">
        <v>1767</v>
      </c>
      <c r="F336" s="264" t="s">
        <v>1502</v>
      </c>
      <c r="G336" s="295">
        <v>4947</v>
      </c>
      <c r="H336" s="49" t="s">
        <v>1429</v>
      </c>
      <c r="I336" s="49"/>
      <c r="J336" s="49"/>
    </row>
    <row r="337" spans="2:10" ht="15" x14ac:dyDescent="0.4">
      <c r="B337" s="174" t="s">
        <v>2287</v>
      </c>
      <c r="C337" s="264">
        <v>2224</v>
      </c>
      <c r="D337" s="264" t="s">
        <v>2028</v>
      </c>
      <c r="E337" s="49" t="s">
        <v>1791</v>
      </c>
      <c r="F337" s="264" t="s">
        <v>1502</v>
      </c>
      <c r="G337" s="295">
        <v>0</v>
      </c>
      <c r="H337" s="49" t="s">
        <v>1428</v>
      </c>
      <c r="I337" s="49"/>
      <c r="J337" s="49"/>
    </row>
    <row r="338" spans="2:10" ht="15" x14ac:dyDescent="0.4">
      <c r="B338" s="174" t="s">
        <v>2287</v>
      </c>
      <c r="C338" s="264">
        <v>2224</v>
      </c>
      <c r="D338" s="264" t="s">
        <v>2028</v>
      </c>
      <c r="E338" s="49" t="s">
        <v>2721</v>
      </c>
      <c r="F338" s="264" t="s">
        <v>1502</v>
      </c>
      <c r="G338" s="295">
        <v>0</v>
      </c>
      <c r="H338" s="49" t="s">
        <v>1429</v>
      </c>
      <c r="I338" s="49"/>
      <c r="J338" s="49"/>
    </row>
    <row r="339" spans="2:10" ht="15" x14ac:dyDescent="0.4">
      <c r="B339" s="174" t="s">
        <v>2288</v>
      </c>
      <c r="C339" s="264">
        <v>2060</v>
      </c>
      <c r="D339" s="264" t="s">
        <v>2028</v>
      </c>
      <c r="E339" s="49" t="s">
        <v>1791</v>
      </c>
      <c r="F339" s="264" t="s">
        <v>1502</v>
      </c>
      <c r="G339" s="295">
        <v>675000</v>
      </c>
      <c r="H339" s="49" t="s">
        <v>1428</v>
      </c>
      <c r="I339" s="49"/>
      <c r="J339" s="49"/>
    </row>
    <row r="340" spans="2:10" ht="15" x14ac:dyDescent="0.4">
      <c r="B340" s="174" t="s">
        <v>2288</v>
      </c>
      <c r="C340" s="264">
        <v>2060</v>
      </c>
      <c r="D340" s="264" t="s">
        <v>2028</v>
      </c>
      <c r="E340" s="49" t="s">
        <v>2721</v>
      </c>
      <c r="F340" s="264" t="s">
        <v>1502</v>
      </c>
      <c r="G340" s="295">
        <v>24</v>
      </c>
      <c r="H340" s="49" t="s">
        <v>1429</v>
      </c>
      <c r="I340" s="49"/>
      <c r="J340" s="49"/>
    </row>
    <row r="341" spans="2:10" ht="15" x14ac:dyDescent="0.4">
      <c r="B341" s="174" t="s">
        <v>2289</v>
      </c>
      <c r="C341" s="264">
        <v>1435</v>
      </c>
      <c r="D341" s="264" t="s">
        <v>2028</v>
      </c>
      <c r="E341" s="49" t="s">
        <v>1767</v>
      </c>
      <c r="F341" s="264" t="s">
        <v>1502</v>
      </c>
      <c r="G341" s="295">
        <v>459</v>
      </c>
      <c r="H341" s="49" t="s">
        <v>1429</v>
      </c>
      <c r="I341" s="49"/>
      <c r="J341" s="49"/>
    </row>
    <row r="342" spans="2:10" ht="15" x14ac:dyDescent="0.4">
      <c r="B342" s="174" t="s">
        <v>2289</v>
      </c>
      <c r="C342" s="264">
        <v>1435</v>
      </c>
      <c r="D342" s="264" t="s">
        <v>2028</v>
      </c>
      <c r="E342" s="49" t="s">
        <v>1791</v>
      </c>
      <c r="F342" s="264" t="s">
        <v>1502</v>
      </c>
      <c r="G342" s="295">
        <v>0</v>
      </c>
      <c r="H342" s="49" t="s">
        <v>1428</v>
      </c>
      <c r="I342" s="49"/>
      <c r="J342" s="49"/>
    </row>
    <row r="343" spans="2:10" ht="15" x14ac:dyDescent="0.4">
      <c r="B343" s="174" t="s">
        <v>2290</v>
      </c>
      <c r="C343" s="264">
        <v>1347</v>
      </c>
      <c r="D343" s="264" t="s">
        <v>2028</v>
      </c>
      <c r="E343" s="49" t="s">
        <v>1767</v>
      </c>
      <c r="F343" s="264" t="s">
        <v>1502</v>
      </c>
      <c r="G343" s="295">
        <v>143578</v>
      </c>
      <c r="H343" s="49" t="s">
        <v>1429</v>
      </c>
      <c r="I343" s="49"/>
      <c r="J343" s="49"/>
    </row>
    <row r="344" spans="2:10" ht="15" x14ac:dyDescent="0.4">
      <c r="B344" s="174" t="s">
        <v>2290</v>
      </c>
      <c r="C344" s="264">
        <v>1347</v>
      </c>
      <c r="D344" s="264" t="s">
        <v>2028</v>
      </c>
      <c r="E344" s="49" t="s">
        <v>1791</v>
      </c>
      <c r="F344" s="264" t="s">
        <v>1502</v>
      </c>
      <c r="G344" s="295">
        <v>0</v>
      </c>
      <c r="H344" s="49" t="s">
        <v>1428</v>
      </c>
      <c r="I344" s="49"/>
      <c r="J344" s="49"/>
    </row>
    <row r="345" spans="2:10" ht="15" x14ac:dyDescent="0.4">
      <c r="B345" s="174" t="s">
        <v>2291</v>
      </c>
      <c r="C345" s="264">
        <v>3347</v>
      </c>
      <c r="D345" s="264" t="s">
        <v>2028</v>
      </c>
      <c r="E345" s="49" t="s">
        <v>1767</v>
      </c>
      <c r="F345" s="264" t="s">
        <v>1502</v>
      </c>
      <c r="G345" s="295">
        <v>52613</v>
      </c>
      <c r="H345" s="49" t="s">
        <v>1429</v>
      </c>
      <c r="I345" s="49"/>
      <c r="J345" s="49"/>
    </row>
    <row r="346" spans="2:10" ht="15" x14ac:dyDescent="0.4">
      <c r="B346" s="174" t="s">
        <v>2291</v>
      </c>
      <c r="C346" s="264">
        <v>3347</v>
      </c>
      <c r="D346" s="264" t="s">
        <v>2028</v>
      </c>
      <c r="E346" s="49" t="s">
        <v>1791</v>
      </c>
      <c r="F346" s="264" t="s">
        <v>1502</v>
      </c>
      <c r="G346" s="295">
        <v>0</v>
      </c>
      <c r="H346" s="49" t="s">
        <v>1428</v>
      </c>
      <c r="I346" s="49"/>
      <c r="J346" s="49"/>
    </row>
    <row r="347" spans="2:10" ht="15" x14ac:dyDescent="0.4">
      <c r="B347" s="174" t="s">
        <v>2292</v>
      </c>
      <c r="C347" s="264">
        <v>1857</v>
      </c>
      <c r="D347" s="264" t="s">
        <v>2028</v>
      </c>
      <c r="E347" s="49" t="s">
        <v>1767</v>
      </c>
      <c r="F347" s="264" t="s">
        <v>1502</v>
      </c>
      <c r="G347" s="295">
        <v>406</v>
      </c>
      <c r="H347" s="49" t="s">
        <v>1429</v>
      </c>
      <c r="I347" s="49"/>
      <c r="J347" s="49"/>
    </row>
    <row r="348" spans="2:10" ht="15" x14ac:dyDescent="0.4">
      <c r="B348" s="174" t="s">
        <v>2292</v>
      </c>
      <c r="C348" s="264">
        <v>1857</v>
      </c>
      <c r="D348" s="264" t="s">
        <v>2028</v>
      </c>
      <c r="E348" s="49" t="s">
        <v>1791</v>
      </c>
      <c r="F348" s="264" t="s">
        <v>1502</v>
      </c>
      <c r="G348" s="295">
        <v>0</v>
      </c>
      <c r="H348" s="49" t="s">
        <v>1428</v>
      </c>
      <c r="I348" s="49"/>
      <c r="J348" s="49"/>
    </row>
    <row r="349" spans="2:10" ht="15" x14ac:dyDescent="0.4">
      <c r="B349" s="174" t="s">
        <v>2293</v>
      </c>
      <c r="C349" s="264">
        <v>1388</v>
      </c>
      <c r="D349" s="264" t="s">
        <v>2028</v>
      </c>
      <c r="E349" s="49" t="s">
        <v>1767</v>
      </c>
      <c r="F349" s="264" t="s">
        <v>1502</v>
      </c>
      <c r="G349" s="295">
        <v>18919</v>
      </c>
      <c r="H349" s="49" t="s">
        <v>1429</v>
      </c>
      <c r="I349" s="49"/>
      <c r="J349" s="49"/>
    </row>
    <row r="350" spans="2:10" ht="15" x14ac:dyDescent="0.4">
      <c r="B350" s="174" t="s">
        <v>2293</v>
      </c>
      <c r="C350" s="264">
        <v>1388</v>
      </c>
      <c r="D350" s="264" t="s">
        <v>2028</v>
      </c>
      <c r="E350" s="49" t="s">
        <v>1791</v>
      </c>
      <c r="F350" s="264" t="s">
        <v>1502</v>
      </c>
      <c r="G350" s="295">
        <v>0</v>
      </c>
      <c r="H350" s="49" t="s">
        <v>1428</v>
      </c>
      <c r="I350" s="49"/>
      <c r="J350" s="49"/>
    </row>
    <row r="351" spans="2:10" ht="15" x14ac:dyDescent="0.4">
      <c r="B351" s="174" t="s">
        <v>2294</v>
      </c>
      <c r="C351" s="264">
        <v>1362</v>
      </c>
      <c r="D351" s="264" t="s">
        <v>2028</v>
      </c>
      <c r="E351" s="49" t="s">
        <v>1767</v>
      </c>
      <c r="F351" s="264" t="s">
        <v>1502</v>
      </c>
      <c r="G351" s="295">
        <v>29156</v>
      </c>
      <c r="H351" s="49" t="s">
        <v>1429</v>
      </c>
      <c r="I351" s="49"/>
      <c r="J351" s="49"/>
    </row>
    <row r="352" spans="2:10" ht="15" x14ac:dyDescent="0.4">
      <c r="B352" s="174" t="s">
        <v>2295</v>
      </c>
      <c r="C352" s="264">
        <v>1703</v>
      </c>
      <c r="D352" s="264" t="s">
        <v>2028</v>
      </c>
      <c r="E352" s="49" t="s">
        <v>1767</v>
      </c>
      <c r="F352" s="264" t="s">
        <v>1502</v>
      </c>
      <c r="G352" s="295">
        <v>0</v>
      </c>
      <c r="H352" s="49" t="s">
        <v>1429</v>
      </c>
      <c r="I352" s="49"/>
      <c r="J352" s="49"/>
    </row>
    <row r="353" spans="2:10" ht="15" x14ac:dyDescent="0.4">
      <c r="B353" s="174" t="s">
        <v>2295</v>
      </c>
      <c r="C353" s="264">
        <v>1703</v>
      </c>
      <c r="D353" s="264" t="s">
        <v>2028</v>
      </c>
      <c r="E353" s="49" t="s">
        <v>1791</v>
      </c>
      <c r="F353" s="264" t="s">
        <v>1502</v>
      </c>
      <c r="G353" s="295">
        <v>0</v>
      </c>
      <c r="H353" s="49" t="s">
        <v>1428</v>
      </c>
      <c r="I353" s="49"/>
      <c r="J353" s="49"/>
    </row>
    <row r="354" spans="2:10" ht="15" x14ac:dyDescent="0.4">
      <c r="B354" s="174" t="s">
        <v>2296</v>
      </c>
      <c r="C354" s="264">
        <v>1622</v>
      </c>
      <c r="D354" s="264" t="s">
        <v>2028</v>
      </c>
      <c r="E354" s="49" t="s">
        <v>1767</v>
      </c>
      <c r="F354" s="264" t="s">
        <v>1502</v>
      </c>
      <c r="G354" s="295">
        <v>15867</v>
      </c>
      <c r="H354" s="49" t="s">
        <v>1429</v>
      </c>
      <c r="I354" s="49"/>
      <c r="J354" s="49"/>
    </row>
    <row r="355" spans="2:10" ht="15" x14ac:dyDescent="0.4">
      <c r="B355" s="174" t="s">
        <v>2296</v>
      </c>
      <c r="C355" s="264">
        <v>1622</v>
      </c>
      <c r="D355" s="264" t="s">
        <v>2028</v>
      </c>
      <c r="E355" s="49" t="s">
        <v>1791</v>
      </c>
      <c r="F355" s="264" t="s">
        <v>1502</v>
      </c>
      <c r="G355" s="295">
        <v>21176000</v>
      </c>
      <c r="H355" s="49" t="s">
        <v>1428</v>
      </c>
      <c r="I355" s="49"/>
      <c r="J355" s="49"/>
    </row>
    <row r="356" spans="2:10" ht="15" x14ac:dyDescent="0.4">
      <c r="B356" s="174" t="s">
        <v>2296</v>
      </c>
      <c r="C356" s="264">
        <v>1622</v>
      </c>
      <c r="D356" s="264" t="s">
        <v>2028</v>
      </c>
      <c r="E356" s="49" t="s">
        <v>2721</v>
      </c>
      <c r="F356" s="264" t="s">
        <v>1502</v>
      </c>
      <c r="G356" s="295">
        <v>1812</v>
      </c>
      <c r="H356" s="49" t="s">
        <v>1429</v>
      </c>
      <c r="I356" s="49"/>
      <c r="J356" s="49"/>
    </row>
    <row r="357" spans="2:10" ht="15" x14ac:dyDescent="0.4">
      <c r="B357" s="174" t="s">
        <v>2297</v>
      </c>
      <c r="C357" s="264">
        <v>1563</v>
      </c>
      <c r="D357" s="264" t="s">
        <v>2028</v>
      </c>
      <c r="E357" s="49" t="s">
        <v>1767</v>
      </c>
      <c r="F357" s="264" t="s">
        <v>1502</v>
      </c>
      <c r="G357" s="295">
        <v>69426</v>
      </c>
      <c r="H357" s="49" t="s">
        <v>1429</v>
      </c>
      <c r="I357" s="49"/>
      <c r="J357" s="49"/>
    </row>
    <row r="358" spans="2:10" ht="15" x14ac:dyDescent="0.4">
      <c r="B358" s="174" t="s">
        <v>2297</v>
      </c>
      <c r="C358" s="264">
        <v>1563</v>
      </c>
      <c r="D358" s="264" t="s">
        <v>2028</v>
      </c>
      <c r="E358" s="49" t="s">
        <v>1791</v>
      </c>
      <c r="F358" s="264" t="s">
        <v>1502</v>
      </c>
      <c r="G358" s="295">
        <v>0</v>
      </c>
      <c r="H358" s="49" t="s">
        <v>1428</v>
      </c>
      <c r="I358" s="49"/>
      <c r="J358" s="49"/>
    </row>
    <row r="359" spans="2:10" ht="15" x14ac:dyDescent="0.4">
      <c r="B359" s="174" t="s">
        <v>2297</v>
      </c>
      <c r="C359" s="264">
        <v>1563</v>
      </c>
      <c r="D359" s="264" t="s">
        <v>2028</v>
      </c>
      <c r="E359" s="49" t="s">
        <v>2721</v>
      </c>
      <c r="F359" s="264" t="s">
        <v>1502</v>
      </c>
      <c r="G359" s="295">
        <v>0</v>
      </c>
      <c r="H359" s="49" t="s">
        <v>1429</v>
      </c>
      <c r="I359" s="49"/>
      <c r="J359" s="49"/>
    </row>
    <row r="360" spans="2:10" ht="15" x14ac:dyDescent="0.4">
      <c r="B360" s="174" t="s">
        <v>2298</v>
      </c>
      <c r="C360" s="264">
        <v>1596</v>
      </c>
      <c r="D360" s="264" t="s">
        <v>2028</v>
      </c>
      <c r="E360" s="49" t="s">
        <v>1767</v>
      </c>
      <c r="F360" s="264" t="s">
        <v>1502</v>
      </c>
      <c r="G360" s="295">
        <v>9158</v>
      </c>
      <c r="H360" s="49" t="s">
        <v>1429</v>
      </c>
      <c r="I360" s="49"/>
      <c r="J360" s="49"/>
    </row>
    <row r="361" spans="2:10" ht="15" x14ac:dyDescent="0.4">
      <c r="B361" s="174" t="s">
        <v>2298</v>
      </c>
      <c r="C361" s="264">
        <v>1596</v>
      </c>
      <c r="D361" s="264" t="s">
        <v>2028</v>
      </c>
      <c r="E361" s="49" t="s">
        <v>1791</v>
      </c>
      <c r="F361" s="264" t="s">
        <v>1502</v>
      </c>
      <c r="G361" s="295">
        <v>0</v>
      </c>
      <c r="H361" s="49" t="s">
        <v>1428</v>
      </c>
      <c r="I361" s="49"/>
      <c r="J361" s="49"/>
    </row>
    <row r="362" spans="2:10" ht="15" x14ac:dyDescent="0.4">
      <c r="B362" s="174" t="s">
        <v>2299</v>
      </c>
      <c r="C362" s="264">
        <v>2034</v>
      </c>
      <c r="D362" s="264" t="s">
        <v>2028</v>
      </c>
      <c r="E362" s="49" t="s">
        <v>1767</v>
      </c>
      <c r="F362" s="264" t="s">
        <v>1502</v>
      </c>
      <c r="G362" s="295">
        <v>1434</v>
      </c>
      <c r="H362" s="49" t="s">
        <v>1429</v>
      </c>
      <c r="I362" s="49"/>
      <c r="J362" s="49"/>
    </row>
    <row r="363" spans="2:10" ht="15" x14ac:dyDescent="0.4">
      <c r="B363" s="174" t="s">
        <v>2299</v>
      </c>
      <c r="C363" s="264">
        <v>2034</v>
      </c>
      <c r="D363" s="264" t="s">
        <v>2028</v>
      </c>
      <c r="E363" s="49" t="s">
        <v>1791</v>
      </c>
      <c r="F363" s="264" t="s">
        <v>1502</v>
      </c>
      <c r="G363" s="295">
        <v>0</v>
      </c>
      <c r="H363" s="49" t="s">
        <v>1428</v>
      </c>
      <c r="I363" s="49"/>
      <c r="J363" s="49"/>
    </row>
    <row r="364" spans="2:10" ht="15" x14ac:dyDescent="0.4">
      <c r="B364" s="174" t="s">
        <v>2299</v>
      </c>
      <c r="C364" s="264">
        <v>2034</v>
      </c>
      <c r="D364" s="264" t="s">
        <v>2028</v>
      </c>
      <c r="E364" s="49" t="s">
        <v>2721</v>
      </c>
      <c r="F364" s="264" t="s">
        <v>1502</v>
      </c>
      <c r="G364" s="295">
        <v>0</v>
      </c>
      <c r="H364" s="49" t="s">
        <v>1429</v>
      </c>
      <c r="I364" s="49"/>
      <c r="J364" s="49"/>
    </row>
    <row r="365" spans="2:10" ht="15" x14ac:dyDescent="0.4">
      <c r="B365" s="174" t="s">
        <v>2300</v>
      </c>
      <c r="C365" s="264">
        <v>1597</v>
      </c>
      <c r="D365" s="264" t="s">
        <v>2028</v>
      </c>
      <c r="E365" s="49" t="s">
        <v>1767</v>
      </c>
      <c r="F365" s="264" t="s">
        <v>1502</v>
      </c>
      <c r="G365" s="295">
        <v>12091</v>
      </c>
      <c r="H365" s="49" t="s">
        <v>1429</v>
      </c>
      <c r="I365" s="49"/>
      <c r="J365" s="49"/>
    </row>
    <row r="366" spans="2:10" ht="15" x14ac:dyDescent="0.4">
      <c r="B366" s="174" t="s">
        <v>2300</v>
      </c>
      <c r="C366" s="264">
        <v>1597</v>
      </c>
      <c r="D366" s="264" t="s">
        <v>2028</v>
      </c>
      <c r="E366" s="49" t="s">
        <v>1791</v>
      </c>
      <c r="F366" s="264" t="s">
        <v>1502</v>
      </c>
      <c r="G366" s="295">
        <v>8744000</v>
      </c>
      <c r="H366" s="49" t="s">
        <v>1428</v>
      </c>
      <c r="I366" s="49"/>
      <c r="J366" s="49"/>
    </row>
    <row r="367" spans="2:10" ht="15" x14ac:dyDescent="0.4">
      <c r="B367" s="174" t="s">
        <v>2300</v>
      </c>
      <c r="C367" s="264">
        <v>1597</v>
      </c>
      <c r="D367" s="264" t="s">
        <v>2028</v>
      </c>
      <c r="E367" s="49" t="s">
        <v>2721</v>
      </c>
      <c r="F367" s="264" t="s">
        <v>1502</v>
      </c>
      <c r="G367" s="295">
        <v>3408</v>
      </c>
      <c r="H367" s="49" t="s">
        <v>1429</v>
      </c>
      <c r="I367" s="49"/>
      <c r="J367" s="49"/>
    </row>
    <row r="368" spans="2:10" ht="15" x14ac:dyDescent="0.4">
      <c r="B368" s="174" t="s">
        <v>2301</v>
      </c>
      <c r="C368" s="264">
        <v>2087</v>
      </c>
      <c r="D368" s="264" t="s">
        <v>2028</v>
      </c>
      <c r="E368" s="49" t="s">
        <v>1767</v>
      </c>
      <c r="F368" s="264" t="s">
        <v>1502</v>
      </c>
      <c r="G368" s="295">
        <v>0</v>
      </c>
      <c r="H368" s="49" t="s">
        <v>1429</v>
      </c>
      <c r="I368" s="49"/>
      <c r="J368" s="49"/>
    </row>
    <row r="369" spans="2:10" ht="15" x14ac:dyDescent="0.4">
      <c r="B369" s="174" t="s">
        <v>2301</v>
      </c>
      <c r="C369" s="264">
        <v>2087</v>
      </c>
      <c r="D369" s="264" t="s">
        <v>2028</v>
      </c>
      <c r="E369" s="49" t="s">
        <v>1791</v>
      </c>
      <c r="F369" s="264" t="s">
        <v>1502</v>
      </c>
      <c r="G369" s="295">
        <v>0</v>
      </c>
      <c r="H369" s="49" t="s">
        <v>1428</v>
      </c>
      <c r="I369" s="49"/>
      <c r="J369" s="49"/>
    </row>
    <row r="370" spans="2:10" ht="15" x14ac:dyDescent="0.4">
      <c r="B370" s="174" t="s">
        <v>2302</v>
      </c>
      <c r="C370" s="264">
        <v>2089</v>
      </c>
      <c r="D370" s="264" t="s">
        <v>2028</v>
      </c>
      <c r="E370" s="49" t="s">
        <v>1767</v>
      </c>
      <c r="F370" s="264" t="s">
        <v>1502</v>
      </c>
      <c r="G370" s="295">
        <v>1946</v>
      </c>
      <c r="H370" s="49" t="s">
        <v>1429</v>
      </c>
      <c r="I370" s="49"/>
      <c r="J370" s="49"/>
    </row>
    <row r="371" spans="2:10" ht="15" x14ac:dyDescent="0.4">
      <c r="B371" s="174" t="s">
        <v>2302</v>
      </c>
      <c r="C371" s="264">
        <v>2089</v>
      </c>
      <c r="D371" s="264" t="s">
        <v>2028</v>
      </c>
      <c r="E371" s="49" t="s">
        <v>1791</v>
      </c>
      <c r="F371" s="264" t="s">
        <v>1502</v>
      </c>
      <c r="G371" s="295">
        <v>0</v>
      </c>
      <c r="H371" s="49" t="s">
        <v>1428</v>
      </c>
      <c r="I371" s="49"/>
      <c r="J371" s="49"/>
    </row>
    <row r="372" spans="2:10" ht="15" x14ac:dyDescent="0.4">
      <c r="B372" s="174" t="s">
        <v>2303</v>
      </c>
      <c r="C372" s="264">
        <v>4049</v>
      </c>
      <c r="D372" s="264" t="s">
        <v>2028</v>
      </c>
      <c r="E372" s="49" t="s">
        <v>1767</v>
      </c>
      <c r="F372" s="264" t="s">
        <v>1502</v>
      </c>
      <c r="G372" s="295">
        <v>0</v>
      </c>
      <c r="H372" s="49" t="s">
        <v>1429</v>
      </c>
      <c r="I372" s="49"/>
      <c r="J372" s="49"/>
    </row>
    <row r="373" spans="2:10" ht="15" x14ac:dyDescent="0.4">
      <c r="B373" s="174" t="s">
        <v>2303</v>
      </c>
      <c r="C373" s="264">
        <v>4049</v>
      </c>
      <c r="D373" s="264" t="s">
        <v>2028</v>
      </c>
      <c r="E373" s="49" t="s">
        <v>1791</v>
      </c>
      <c r="F373" s="264" t="s">
        <v>1502</v>
      </c>
      <c r="G373" s="295">
        <v>0</v>
      </c>
      <c r="H373" s="49" t="s">
        <v>1428</v>
      </c>
      <c r="I373" s="49"/>
      <c r="J373" s="49"/>
    </row>
    <row r="374" spans="2:10" ht="15" x14ac:dyDescent="0.4">
      <c r="B374" s="174" t="s">
        <v>2304</v>
      </c>
      <c r="C374" s="264">
        <v>1439</v>
      </c>
      <c r="D374" s="264" t="s">
        <v>2028</v>
      </c>
      <c r="E374" s="49" t="s">
        <v>1767</v>
      </c>
      <c r="F374" s="264" t="s">
        <v>1502</v>
      </c>
      <c r="G374" s="295">
        <v>17795</v>
      </c>
      <c r="H374" s="49" t="s">
        <v>1429</v>
      </c>
      <c r="I374" s="49"/>
      <c r="J374" s="49"/>
    </row>
    <row r="375" spans="2:10" ht="15" x14ac:dyDescent="0.4">
      <c r="B375" s="174" t="s">
        <v>2304</v>
      </c>
      <c r="C375" s="264">
        <v>1439</v>
      </c>
      <c r="D375" s="264" t="s">
        <v>2028</v>
      </c>
      <c r="E375" s="49" t="s">
        <v>1791</v>
      </c>
      <c r="F375" s="264" t="s">
        <v>1502</v>
      </c>
      <c r="G375" s="295">
        <v>0</v>
      </c>
      <c r="H375" s="49" t="s">
        <v>1428</v>
      </c>
      <c r="I375" s="49"/>
      <c r="J375" s="49"/>
    </row>
    <row r="376" spans="2:10" ht="15" x14ac:dyDescent="0.4">
      <c r="B376" s="174" t="s">
        <v>2305</v>
      </c>
      <c r="C376" s="264">
        <v>2031</v>
      </c>
      <c r="D376" s="264" t="s">
        <v>2028</v>
      </c>
      <c r="E376" s="49" t="s">
        <v>1767</v>
      </c>
      <c r="F376" s="264" t="s">
        <v>1502</v>
      </c>
      <c r="G376" s="295">
        <v>28436</v>
      </c>
      <c r="H376" s="49" t="s">
        <v>1429</v>
      </c>
      <c r="I376" s="49"/>
      <c r="J376" s="49"/>
    </row>
    <row r="377" spans="2:10" ht="15" x14ac:dyDescent="0.4">
      <c r="B377" s="174" t="s">
        <v>2305</v>
      </c>
      <c r="C377" s="264">
        <v>2031</v>
      </c>
      <c r="D377" s="264" t="s">
        <v>2028</v>
      </c>
      <c r="E377" s="49" t="s">
        <v>1791</v>
      </c>
      <c r="F377" s="264" t="s">
        <v>1502</v>
      </c>
      <c r="G377" s="295">
        <v>0</v>
      </c>
      <c r="H377" s="49" t="s">
        <v>1428</v>
      </c>
      <c r="I377" s="49"/>
      <c r="J377" s="49"/>
    </row>
    <row r="378" spans="2:10" ht="15" x14ac:dyDescent="0.4">
      <c r="B378" s="174" t="s">
        <v>2306</v>
      </c>
      <c r="C378" s="264">
        <v>1621</v>
      </c>
      <c r="D378" s="264" t="s">
        <v>2028</v>
      </c>
      <c r="E378" s="49" t="s">
        <v>1767</v>
      </c>
      <c r="F378" s="264" t="s">
        <v>1502</v>
      </c>
      <c r="G378" s="295">
        <v>1825</v>
      </c>
      <c r="H378" s="49" t="s">
        <v>1429</v>
      </c>
      <c r="I378" s="49"/>
      <c r="J378" s="49"/>
    </row>
    <row r="379" spans="2:10" ht="15" x14ac:dyDescent="0.4">
      <c r="B379" s="174" t="s">
        <v>2306</v>
      </c>
      <c r="C379" s="264">
        <v>1621</v>
      </c>
      <c r="D379" s="264" t="s">
        <v>2028</v>
      </c>
      <c r="E379" s="49" t="s">
        <v>1791</v>
      </c>
      <c r="F379" s="264" t="s">
        <v>1502</v>
      </c>
      <c r="G379" s="295">
        <v>0</v>
      </c>
      <c r="H379" s="49" t="s">
        <v>1428</v>
      </c>
      <c r="I379" s="49"/>
      <c r="J379" s="49"/>
    </row>
    <row r="380" spans="2:10" ht="15" x14ac:dyDescent="0.4">
      <c r="B380" s="174" t="s">
        <v>2307</v>
      </c>
      <c r="C380" s="264">
        <v>2033</v>
      </c>
      <c r="D380" s="264" t="s">
        <v>2028</v>
      </c>
      <c r="E380" s="49" t="s">
        <v>1791</v>
      </c>
      <c r="F380" s="264" t="s">
        <v>1502</v>
      </c>
      <c r="G380" s="295">
        <v>15000</v>
      </c>
      <c r="H380" s="49" t="s">
        <v>1428</v>
      </c>
      <c r="I380" s="49"/>
      <c r="J380" s="49"/>
    </row>
    <row r="381" spans="2:10" ht="15" x14ac:dyDescent="0.4">
      <c r="B381" s="174" t="s">
        <v>2307</v>
      </c>
      <c r="C381" s="264">
        <v>2033</v>
      </c>
      <c r="D381" s="264" t="s">
        <v>2028</v>
      </c>
      <c r="E381" s="49" t="s">
        <v>2721</v>
      </c>
      <c r="F381" s="264" t="s">
        <v>1502</v>
      </c>
      <c r="G381" s="295">
        <v>0</v>
      </c>
      <c r="H381" s="49" t="s">
        <v>1429</v>
      </c>
      <c r="I381" s="49"/>
      <c r="J381" s="49"/>
    </row>
    <row r="382" spans="2:10" ht="15" x14ac:dyDescent="0.4">
      <c r="B382" s="174" t="s">
        <v>2308</v>
      </c>
      <c r="C382" s="264">
        <v>1858</v>
      </c>
      <c r="D382" s="264" t="s">
        <v>2028</v>
      </c>
      <c r="E382" s="49" t="s">
        <v>1767</v>
      </c>
      <c r="F382" s="264" t="s">
        <v>1502</v>
      </c>
      <c r="G382" s="295">
        <v>0</v>
      </c>
      <c r="H382" s="49" t="s">
        <v>1429</v>
      </c>
      <c r="I382" s="49"/>
      <c r="J382" s="49"/>
    </row>
    <row r="383" spans="2:10" ht="15" x14ac:dyDescent="0.4">
      <c r="B383" s="174" t="s">
        <v>2308</v>
      </c>
      <c r="C383" s="264">
        <v>1858</v>
      </c>
      <c r="D383" s="264" t="s">
        <v>2028</v>
      </c>
      <c r="E383" s="49" t="s">
        <v>1791</v>
      </c>
      <c r="F383" s="264" t="s">
        <v>1502</v>
      </c>
      <c r="G383" s="295">
        <v>0</v>
      </c>
      <c r="H383" s="49" t="s">
        <v>1428</v>
      </c>
      <c r="I383" s="49"/>
      <c r="J383" s="49"/>
    </row>
    <row r="384" spans="2:10" ht="15" x14ac:dyDescent="0.4">
      <c r="B384" s="174" t="s">
        <v>2309</v>
      </c>
      <c r="C384" s="264">
        <v>1736</v>
      </c>
      <c r="D384" s="264" t="s">
        <v>2028</v>
      </c>
      <c r="E384" s="49" t="s">
        <v>1767</v>
      </c>
      <c r="F384" s="264" t="s">
        <v>1502</v>
      </c>
      <c r="G384" s="295">
        <v>7157</v>
      </c>
      <c r="H384" s="49" t="s">
        <v>1429</v>
      </c>
      <c r="I384" s="49"/>
      <c r="J384" s="49"/>
    </row>
    <row r="385" spans="2:10" ht="15" x14ac:dyDescent="0.4">
      <c r="B385" s="174" t="s">
        <v>2309</v>
      </c>
      <c r="C385" s="264">
        <v>1736</v>
      </c>
      <c r="D385" s="264" t="s">
        <v>2028</v>
      </c>
      <c r="E385" s="49" t="s">
        <v>1791</v>
      </c>
      <c r="F385" s="264" t="s">
        <v>1502</v>
      </c>
      <c r="G385" s="295">
        <v>0</v>
      </c>
      <c r="H385" s="49" t="s">
        <v>1428</v>
      </c>
      <c r="I385" s="49"/>
      <c r="J385" s="49"/>
    </row>
    <row r="386" spans="2:10" ht="15" x14ac:dyDescent="0.4">
      <c r="B386" s="174" t="s">
        <v>2310</v>
      </c>
      <c r="C386" s="264">
        <v>2090</v>
      </c>
      <c r="D386" s="264" t="s">
        <v>2028</v>
      </c>
      <c r="E386" s="49" t="s">
        <v>1767</v>
      </c>
      <c r="F386" s="264" t="s">
        <v>1502</v>
      </c>
      <c r="G386" s="295">
        <v>49012</v>
      </c>
      <c r="H386" s="49" t="s">
        <v>1429</v>
      </c>
      <c r="I386" s="49"/>
      <c r="J386" s="49"/>
    </row>
    <row r="387" spans="2:10" ht="15" x14ac:dyDescent="0.4">
      <c r="B387" s="174" t="s">
        <v>2310</v>
      </c>
      <c r="C387" s="264">
        <v>2090</v>
      </c>
      <c r="D387" s="264" t="s">
        <v>2028</v>
      </c>
      <c r="E387" s="49" t="s">
        <v>1791</v>
      </c>
      <c r="F387" s="264" t="s">
        <v>1502</v>
      </c>
      <c r="G387" s="295">
        <v>0</v>
      </c>
      <c r="H387" s="49" t="s">
        <v>1428</v>
      </c>
      <c r="I387" s="49"/>
      <c r="J387" s="49"/>
    </row>
    <row r="388" spans="2:10" ht="15" x14ac:dyDescent="0.4">
      <c r="B388" s="174" t="s">
        <v>2129</v>
      </c>
      <c r="C388" s="264">
        <v>1277</v>
      </c>
      <c r="D388" s="264" t="s">
        <v>2028</v>
      </c>
      <c r="E388" s="49" t="s">
        <v>1767</v>
      </c>
      <c r="F388" s="264" t="s">
        <v>1502</v>
      </c>
      <c r="G388" s="295">
        <v>423</v>
      </c>
      <c r="H388" s="49" t="s">
        <v>1429</v>
      </c>
      <c r="I388" s="49"/>
      <c r="J388" s="49"/>
    </row>
    <row r="389" spans="2:10" ht="15" x14ac:dyDescent="0.4">
      <c r="B389" s="174" t="s">
        <v>2129</v>
      </c>
      <c r="C389" s="264">
        <v>1277</v>
      </c>
      <c r="D389" s="264" t="s">
        <v>2028</v>
      </c>
      <c r="E389" s="49" t="s">
        <v>1791</v>
      </c>
      <c r="F389" s="264" t="s">
        <v>1502</v>
      </c>
      <c r="G389" s="295">
        <v>33587000</v>
      </c>
      <c r="H389" s="49" t="s">
        <v>1428</v>
      </c>
      <c r="I389" s="49"/>
      <c r="J389" s="49"/>
    </row>
    <row r="390" spans="2:10" ht="15" x14ac:dyDescent="0.4">
      <c r="B390" s="174" t="s">
        <v>2129</v>
      </c>
      <c r="C390" s="264">
        <v>1277</v>
      </c>
      <c r="D390" s="264" t="s">
        <v>2028</v>
      </c>
      <c r="E390" s="49" t="s">
        <v>2721</v>
      </c>
      <c r="F390" s="264" t="s">
        <v>1502</v>
      </c>
      <c r="G390" s="295">
        <v>2036</v>
      </c>
      <c r="H390" s="49" t="s">
        <v>1429</v>
      </c>
      <c r="I390" s="49"/>
      <c r="J390" s="49"/>
    </row>
    <row r="391" spans="2:10" ht="15" x14ac:dyDescent="0.4">
      <c r="B391" s="174" t="s">
        <v>2134</v>
      </c>
      <c r="C391" s="264">
        <v>2032</v>
      </c>
      <c r="D391" s="264" t="s">
        <v>2028</v>
      </c>
      <c r="E391" s="49" t="s">
        <v>1791</v>
      </c>
      <c r="F391" s="264" t="s">
        <v>1502</v>
      </c>
      <c r="G391" s="295">
        <v>11335000</v>
      </c>
      <c r="H391" s="49" t="s">
        <v>1428</v>
      </c>
      <c r="I391" s="49"/>
      <c r="J391" s="49"/>
    </row>
    <row r="392" spans="2:10" ht="15" x14ac:dyDescent="0.4">
      <c r="B392" s="174" t="s">
        <v>2134</v>
      </c>
      <c r="C392" s="264">
        <v>2032</v>
      </c>
      <c r="D392" s="264" t="s">
        <v>2028</v>
      </c>
      <c r="E392" s="49" t="s">
        <v>2721</v>
      </c>
      <c r="F392" s="264" t="s">
        <v>1502</v>
      </c>
      <c r="G392" s="295">
        <v>443</v>
      </c>
      <c r="H392" s="49" t="s">
        <v>1429</v>
      </c>
      <c r="I392" s="49"/>
      <c r="J392" s="49"/>
    </row>
    <row r="393" spans="2:10" ht="15" x14ac:dyDescent="0.4">
      <c r="B393" s="174" t="s">
        <v>2136</v>
      </c>
      <c r="C393" s="264">
        <v>2139</v>
      </c>
      <c r="D393" s="264" t="s">
        <v>2028</v>
      </c>
      <c r="E393" s="49" t="s">
        <v>1767</v>
      </c>
      <c r="F393" s="264" t="s">
        <v>1502</v>
      </c>
      <c r="G393" s="295">
        <v>49765</v>
      </c>
      <c r="H393" s="49" t="s">
        <v>1429</v>
      </c>
      <c r="I393" s="49"/>
      <c r="J393" s="49"/>
    </row>
    <row r="394" spans="2:10" ht="15" x14ac:dyDescent="0.4">
      <c r="B394" s="174" t="s">
        <v>2136</v>
      </c>
      <c r="C394" s="264">
        <v>2139</v>
      </c>
      <c r="D394" s="264" t="s">
        <v>2028</v>
      </c>
      <c r="E394" s="49" t="s">
        <v>1791</v>
      </c>
      <c r="F394" s="264" t="s">
        <v>1502</v>
      </c>
      <c r="G394" s="295">
        <v>46321000</v>
      </c>
      <c r="H394" s="49" t="s">
        <v>1428</v>
      </c>
      <c r="I394" s="49"/>
      <c r="J394" s="49"/>
    </row>
    <row r="395" spans="2:10" ht="15" x14ac:dyDescent="0.4">
      <c r="B395" s="174" t="s">
        <v>2136</v>
      </c>
      <c r="C395" s="264">
        <v>2139</v>
      </c>
      <c r="D395" s="264" t="s">
        <v>2028</v>
      </c>
      <c r="E395" s="49" t="s">
        <v>2721</v>
      </c>
      <c r="F395" s="264" t="s">
        <v>1502</v>
      </c>
      <c r="G395" s="295">
        <v>1990</v>
      </c>
      <c r="H395" s="49" t="s">
        <v>1429</v>
      </c>
      <c r="I395" s="49"/>
      <c r="J395" s="49"/>
    </row>
    <row r="396" spans="2:10" ht="15" x14ac:dyDescent="0.4">
      <c r="B396" s="174" t="s">
        <v>2311</v>
      </c>
      <c r="C396" s="264">
        <v>1671</v>
      </c>
      <c r="D396" s="264" t="s">
        <v>2028</v>
      </c>
      <c r="E396" s="49" t="s">
        <v>1791</v>
      </c>
      <c r="F396" s="264" t="s">
        <v>1502</v>
      </c>
      <c r="G396" s="295">
        <v>5966000</v>
      </c>
      <c r="H396" s="49" t="s">
        <v>1428</v>
      </c>
      <c r="I396" s="49"/>
      <c r="J396" s="49"/>
    </row>
    <row r="397" spans="2:10" ht="15" x14ac:dyDescent="0.4">
      <c r="B397" s="174" t="s">
        <v>2311</v>
      </c>
      <c r="C397" s="264">
        <v>1671</v>
      </c>
      <c r="D397" s="264" t="s">
        <v>2028</v>
      </c>
      <c r="E397" s="49" t="s">
        <v>2721</v>
      </c>
      <c r="F397" s="264" t="s">
        <v>1502</v>
      </c>
      <c r="G397" s="295">
        <v>397</v>
      </c>
      <c r="H397" s="49" t="s">
        <v>1429</v>
      </c>
      <c r="I397" s="49"/>
      <c r="J397" s="49"/>
    </row>
    <row r="398" spans="2:10" ht="15" x14ac:dyDescent="0.4">
      <c r="B398" s="174" t="s">
        <v>2312</v>
      </c>
      <c r="C398" s="264">
        <v>2142</v>
      </c>
      <c r="D398" s="264" t="s">
        <v>2028</v>
      </c>
      <c r="E398" s="49" t="s">
        <v>1767</v>
      </c>
      <c r="F398" s="264" t="s">
        <v>1502</v>
      </c>
      <c r="G398" s="295">
        <v>2347</v>
      </c>
      <c r="H398" s="49" t="s">
        <v>1429</v>
      </c>
      <c r="I398" s="49"/>
      <c r="J398" s="49"/>
    </row>
    <row r="399" spans="2:10" ht="15" x14ac:dyDescent="0.4">
      <c r="B399" s="174" t="s">
        <v>2312</v>
      </c>
      <c r="C399" s="264">
        <v>2142</v>
      </c>
      <c r="D399" s="264" t="s">
        <v>2028</v>
      </c>
      <c r="E399" s="49" t="s">
        <v>1791</v>
      </c>
      <c r="F399" s="264" t="s">
        <v>1502</v>
      </c>
      <c r="G399" s="295">
        <v>0</v>
      </c>
      <c r="H399" s="49" t="s">
        <v>1428</v>
      </c>
      <c r="I399" s="49"/>
      <c r="J399" s="49"/>
    </row>
    <row r="400" spans="2:10" ht="15" x14ac:dyDescent="0.4">
      <c r="B400" s="174" t="s">
        <v>2313</v>
      </c>
      <c r="C400" s="264">
        <v>1637</v>
      </c>
      <c r="D400" s="264" t="s">
        <v>2028</v>
      </c>
      <c r="E400" s="49" t="s">
        <v>1767</v>
      </c>
      <c r="F400" s="264" t="s">
        <v>1502</v>
      </c>
      <c r="G400" s="295">
        <v>2356</v>
      </c>
      <c r="H400" s="49" t="s">
        <v>1429</v>
      </c>
      <c r="I400" s="49"/>
      <c r="J400" s="49"/>
    </row>
    <row r="401" spans="2:10" ht="15" x14ac:dyDescent="0.4">
      <c r="B401" s="174" t="s">
        <v>2313</v>
      </c>
      <c r="C401" s="264">
        <v>1637</v>
      </c>
      <c r="D401" s="264" t="s">
        <v>2028</v>
      </c>
      <c r="E401" s="49" t="s">
        <v>1791</v>
      </c>
      <c r="F401" s="264" t="s">
        <v>1502</v>
      </c>
      <c r="G401" s="295">
        <v>0</v>
      </c>
      <c r="H401" s="49" t="s">
        <v>1428</v>
      </c>
      <c r="I401" s="49"/>
      <c r="J401" s="49"/>
    </row>
    <row r="402" spans="2:10" ht="15" x14ac:dyDescent="0.4">
      <c r="B402" s="174" t="s">
        <v>2131</v>
      </c>
      <c r="C402" s="264">
        <v>1669</v>
      </c>
      <c r="D402" s="264" t="s">
        <v>2028</v>
      </c>
      <c r="E402" s="49" t="s">
        <v>1791</v>
      </c>
      <c r="F402" s="264" t="s">
        <v>1502</v>
      </c>
      <c r="G402" s="295">
        <v>51829000</v>
      </c>
      <c r="H402" s="49" t="s">
        <v>1428</v>
      </c>
      <c r="I402" s="49"/>
      <c r="J402" s="49"/>
    </row>
    <row r="403" spans="2:10" ht="15" x14ac:dyDescent="0.4">
      <c r="B403" s="174" t="s">
        <v>2131</v>
      </c>
      <c r="C403" s="264">
        <v>1669</v>
      </c>
      <c r="D403" s="264" t="s">
        <v>2028</v>
      </c>
      <c r="E403" s="49" t="s">
        <v>2721</v>
      </c>
      <c r="F403" s="264" t="s">
        <v>1502</v>
      </c>
      <c r="G403" s="295">
        <v>7437</v>
      </c>
      <c r="H403" s="49" t="s">
        <v>1429</v>
      </c>
      <c r="I403" s="49"/>
      <c r="J403" s="49"/>
    </row>
    <row r="404" spans="2:10" ht="15" x14ac:dyDescent="0.4">
      <c r="B404" s="174" t="s">
        <v>2314</v>
      </c>
      <c r="C404" s="264">
        <v>2061</v>
      </c>
      <c r="D404" s="264" t="s">
        <v>2028</v>
      </c>
      <c r="E404" s="49" t="s">
        <v>1791</v>
      </c>
      <c r="F404" s="264" t="s">
        <v>1502</v>
      </c>
      <c r="G404" s="295">
        <v>0</v>
      </c>
      <c r="H404" s="49" t="s">
        <v>1428</v>
      </c>
      <c r="I404" s="49"/>
      <c r="J404" s="49"/>
    </row>
    <row r="405" spans="2:10" ht="15" x14ac:dyDescent="0.4">
      <c r="B405" s="174" t="s">
        <v>2314</v>
      </c>
      <c r="C405" s="264">
        <v>2061</v>
      </c>
      <c r="D405" s="264" t="s">
        <v>2028</v>
      </c>
      <c r="E405" s="49" t="s">
        <v>1767</v>
      </c>
      <c r="F405" s="264" t="s">
        <v>1502</v>
      </c>
      <c r="G405" s="295">
        <v>785</v>
      </c>
      <c r="H405" s="49" t="s">
        <v>1429</v>
      </c>
      <c r="I405" s="49"/>
      <c r="J405" s="49"/>
    </row>
    <row r="406" spans="2:10" ht="15" x14ac:dyDescent="0.4">
      <c r="B406" s="174" t="s">
        <v>2315</v>
      </c>
      <c r="C406" s="264">
        <v>2181</v>
      </c>
      <c r="D406" s="264" t="s">
        <v>2028</v>
      </c>
      <c r="E406" s="49" t="s">
        <v>1767</v>
      </c>
      <c r="F406" s="264" t="s">
        <v>1502</v>
      </c>
      <c r="G406" s="295">
        <v>219</v>
      </c>
      <c r="H406" s="49" t="s">
        <v>1429</v>
      </c>
      <c r="I406" s="49"/>
      <c r="J406" s="49"/>
    </row>
    <row r="407" spans="2:10" ht="15" x14ac:dyDescent="0.4">
      <c r="B407" s="174" t="s">
        <v>2315</v>
      </c>
      <c r="C407" s="264">
        <v>2181</v>
      </c>
      <c r="D407" s="264" t="s">
        <v>2028</v>
      </c>
      <c r="E407" s="49" t="s">
        <v>1791</v>
      </c>
      <c r="F407" s="264" t="s">
        <v>1502</v>
      </c>
      <c r="G407" s="295">
        <v>591000</v>
      </c>
      <c r="H407" s="49" t="s">
        <v>1428</v>
      </c>
      <c r="I407" s="49"/>
      <c r="J407" s="49"/>
    </row>
    <row r="408" spans="2:10" ht="15" x14ac:dyDescent="0.4">
      <c r="B408" s="174" t="s">
        <v>2316</v>
      </c>
      <c r="C408" s="264">
        <v>1825</v>
      </c>
      <c r="D408" s="264" t="s">
        <v>2028</v>
      </c>
      <c r="E408" s="49" t="s">
        <v>1767</v>
      </c>
      <c r="F408" s="264" t="s">
        <v>1502</v>
      </c>
      <c r="G408" s="295">
        <v>65</v>
      </c>
      <c r="H408" s="49" t="s">
        <v>1429</v>
      </c>
      <c r="I408" s="49"/>
      <c r="J408" s="49"/>
    </row>
    <row r="409" spans="2:10" ht="15" x14ac:dyDescent="0.4">
      <c r="B409" s="174" t="s">
        <v>2316</v>
      </c>
      <c r="C409" s="264">
        <v>1825</v>
      </c>
      <c r="D409" s="264" t="s">
        <v>2028</v>
      </c>
      <c r="E409" s="49" t="s">
        <v>1791</v>
      </c>
      <c r="F409" s="264" t="s">
        <v>1502</v>
      </c>
      <c r="G409" s="295">
        <v>0</v>
      </c>
      <c r="H409" s="49" t="s">
        <v>1428</v>
      </c>
      <c r="I409" s="49"/>
      <c r="J409" s="49"/>
    </row>
    <row r="410" spans="2:10" ht="15" x14ac:dyDescent="0.4">
      <c r="B410" s="174" t="s">
        <v>2317</v>
      </c>
      <c r="C410" s="264">
        <v>1685</v>
      </c>
      <c r="D410" s="264" t="s">
        <v>2028</v>
      </c>
      <c r="E410" s="49" t="s">
        <v>1767</v>
      </c>
      <c r="F410" s="264" t="s">
        <v>1502</v>
      </c>
      <c r="G410" s="295">
        <v>7097</v>
      </c>
      <c r="H410" s="49" t="s">
        <v>1429</v>
      </c>
      <c r="I410" s="49"/>
      <c r="J410" s="49"/>
    </row>
    <row r="411" spans="2:10" ht="15" x14ac:dyDescent="0.4">
      <c r="B411" s="174" t="s">
        <v>2317</v>
      </c>
      <c r="C411" s="264">
        <v>1685</v>
      </c>
      <c r="D411" s="264" t="s">
        <v>2028</v>
      </c>
      <c r="E411" s="49" t="s">
        <v>1791</v>
      </c>
      <c r="F411" s="264" t="s">
        <v>1502</v>
      </c>
      <c r="G411" s="295">
        <v>12185000</v>
      </c>
      <c r="H411" s="49" t="s">
        <v>1428</v>
      </c>
      <c r="I411" s="49"/>
      <c r="J411" s="49"/>
    </row>
    <row r="412" spans="2:10" ht="15" x14ac:dyDescent="0.4">
      <c r="B412" s="174" t="s">
        <v>2318</v>
      </c>
      <c r="C412" s="264">
        <v>5243</v>
      </c>
      <c r="D412" s="264" t="s">
        <v>2028</v>
      </c>
      <c r="E412" s="49" t="s">
        <v>1767</v>
      </c>
      <c r="F412" s="264" t="s">
        <v>1502</v>
      </c>
      <c r="G412" s="295">
        <v>13245</v>
      </c>
      <c r="H412" s="49" t="s">
        <v>1429</v>
      </c>
      <c r="I412" s="49"/>
      <c r="J412" s="49"/>
    </row>
    <row r="413" spans="2:10" ht="15" x14ac:dyDescent="0.4">
      <c r="B413" s="174" t="s">
        <v>2318</v>
      </c>
      <c r="C413" s="264">
        <v>5243</v>
      </c>
      <c r="D413" s="264" t="s">
        <v>2028</v>
      </c>
      <c r="E413" s="49" t="s">
        <v>1791</v>
      </c>
      <c r="F413" s="264" t="s">
        <v>1502</v>
      </c>
      <c r="G413" s="295">
        <v>2582000</v>
      </c>
      <c r="H413" s="49" t="s">
        <v>1428</v>
      </c>
      <c r="I413" s="49"/>
      <c r="J413" s="49"/>
    </row>
    <row r="414" spans="2:10" ht="15" x14ac:dyDescent="0.4">
      <c r="B414" s="174" t="s">
        <v>2318</v>
      </c>
      <c r="C414" s="264">
        <v>5243</v>
      </c>
      <c r="D414" s="264" t="s">
        <v>2028</v>
      </c>
      <c r="E414" s="49" t="s">
        <v>2721</v>
      </c>
      <c r="F414" s="264" t="s">
        <v>1502</v>
      </c>
      <c r="G414" s="295">
        <v>154</v>
      </c>
      <c r="H414" s="49" t="s">
        <v>1429</v>
      </c>
      <c r="I414" s="49"/>
      <c r="J414" s="49"/>
    </row>
    <row r="415" spans="2:10" ht="15" x14ac:dyDescent="0.4">
      <c r="B415" s="174" t="s">
        <v>2137</v>
      </c>
      <c r="C415" s="264">
        <v>3348</v>
      </c>
      <c r="D415" s="264" t="s">
        <v>2028</v>
      </c>
      <c r="E415" s="49" t="s">
        <v>1791</v>
      </c>
      <c r="F415" s="264" t="s">
        <v>1502</v>
      </c>
      <c r="G415" s="295">
        <v>288974000</v>
      </c>
      <c r="H415" s="49" t="s">
        <v>1428</v>
      </c>
      <c r="I415" s="49"/>
      <c r="J415" s="49"/>
    </row>
    <row r="416" spans="2:10" ht="15" x14ac:dyDescent="0.4">
      <c r="B416" s="174" t="s">
        <v>2137</v>
      </c>
      <c r="C416" s="264">
        <v>3348</v>
      </c>
      <c r="D416" s="264" t="s">
        <v>2028</v>
      </c>
      <c r="E416" s="49" t="s">
        <v>2721</v>
      </c>
      <c r="F416" s="264" t="s">
        <v>1502</v>
      </c>
      <c r="G416" s="295">
        <v>8763</v>
      </c>
      <c r="H416" s="49" t="s">
        <v>1429</v>
      </c>
      <c r="I416" s="49"/>
      <c r="J416" s="49"/>
    </row>
    <row r="417" spans="2:10" ht="15" x14ac:dyDescent="0.4">
      <c r="B417" s="174" t="s">
        <v>2319</v>
      </c>
      <c r="C417" s="264">
        <v>1826</v>
      </c>
      <c r="D417" s="264" t="s">
        <v>2028</v>
      </c>
      <c r="E417" s="49" t="s">
        <v>1767</v>
      </c>
      <c r="F417" s="264" t="s">
        <v>1502</v>
      </c>
      <c r="G417" s="295">
        <v>500</v>
      </c>
      <c r="H417" s="49" t="s">
        <v>1429</v>
      </c>
      <c r="I417" s="49"/>
      <c r="J417" s="49"/>
    </row>
    <row r="418" spans="2:10" ht="15" x14ac:dyDescent="0.4">
      <c r="B418" s="174" t="s">
        <v>2319</v>
      </c>
      <c r="C418" s="264">
        <v>1826</v>
      </c>
      <c r="D418" s="264" t="s">
        <v>2028</v>
      </c>
      <c r="E418" s="49" t="s">
        <v>1791</v>
      </c>
      <c r="F418" s="264" t="s">
        <v>1502</v>
      </c>
      <c r="G418" s="295">
        <v>0</v>
      </c>
      <c r="H418" s="49" t="s">
        <v>1428</v>
      </c>
      <c r="I418" s="49"/>
      <c r="J418" s="49"/>
    </row>
    <row r="419" spans="2:10" ht="15" x14ac:dyDescent="0.4">
      <c r="B419" s="174" t="s">
        <v>2138</v>
      </c>
      <c r="C419" s="264">
        <v>5247</v>
      </c>
      <c r="D419" s="264" t="s">
        <v>2028</v>
      </c>
      <c r="E419" s="49" t="s">
        <v>1791</v>
      </c>
      <c r="F419" s="264" t="s">
        <v>1502</v>
      </c>
      <c r="G419" s="295">
        <v>139000</v>
      </c>
      <c r="H419" s="49" t="s">
        <v>1428</v>
      </c>
      <c r="I419" s="49"/>
      <c r="J419" s="49"/>
    </row>
    <row r="420" spans="2:10" ht="15" x14ac:dyDescent="0.4">
      <c r="B420" s="174" t="s">
        <v>2138</v>
      </c>
      <c r="C420" s="264">
        <v>5247</v>
      </c>
      <c r="D420" s="264" t="s">
        <v>2028</v>
      </c>
      <c r="E420" s="49" t="s">
        <v>2721</v>
      </c>
      <c r="F420" s="264" t="s">
        <v>1502</v>
      </c>
      <c r="G420" s="295">
        <v>3</v>
      </c>
      <c r="H420" s="49" t="s">
        <v>1429</v>
      </c>
      <c r="I420" s="49"/>
      <c r="J420" s="49"/>
    </row>
    <row r="421" spans="2:10" ht="15" x14ac:dyDescent="0.4">
      <c r="B421" s="174" t="s">
        <v>2320</v>
      </c>
      <c r="C421" s="264">
        <v>1434</v>
      </c>
      <c r="D421" s="264" t="s">
        <v>2028</v>
      </c>
      <c r="E421" s="49" t="s">
        <v>1767</v>
      </c>
      <c r="F421" s="264" t="s">
        <v>1502</v>
      </c>
      <c r="G421" s="295">
        <v>9744</v>
      </c>
      <c r="H421" s="49" t="s">
        <v>1429</v>
      </c>
      <c r="I421" s="49"/>
      <c r="J421" s="49"/>
    </row>
    <row r="422" spans="2:10" ht="15" x14ac:dyDescent="0.4">
      <c r="B422" s="174" t="s">
        <v>2320</v>
      </c>
      <c r="C422" s="264">
        <v>1434</v>
      </c>
      <c r="D422" s="264" t="s">
        <v>2028</v>
      </c>
      <c r="E422" s="49" t="s">
        <v>1791</v>
      </c>
      <c r="F422" s="264" t="s">
        <v>1502</v>
      </c>
      <c r="G422" s="295">
        <v>4144999.9999999995</v>
      </c>
      <c r="H422" s="49" t="s">
        <v>1428</v>
      </c>
      <c r="I422" s="49"/>
      <c r="J422" s="49"/>
    </row>
    <row r="423" spans="2:10" ht="15" x14ac:dyDescent="0.4">
      <c r="B423" s="174" t="s">
        <v>2321</v>
      </c>
      <c r="C423" s="264">
        <v>1643</v>
      </c>
      <c r="D423" s="264" t="s">
        <v>2028</v>
      </c>
      <c r="E423" s="49" t="s">
        <v>1791</v>
      </c>
      <c r="F423" s="264" t="s">
        <v>1502</v>
      </c>
      <c r="G423" s="295">
        <v>59625000</v>
      </c>
      <c r="H423" s="49" t="s">
        <v>1428</v>
      </c>
      <c r="I423" s="49"/>
      <c r="J423" s="49"/>
    </row>
    <row r="424" spans="2:10" ht="15" x14ac:dyDescent="0.4">
      <c r="B424" s="174" t="s">
        <v>2294</v>
      </c>
      <c r="C424" s="264">
        <v>1362</v>
      </c>
      <c r="D424" s="264" t="s">
        <v>2028</v>
      </c>
      <c r="E424" s="49" t="s">
        <v>1791</v>
      </c>
      <c r="F424" s="264" t="s">
        <v>1502</v>
      </c>
      <c r="G424" s="295">
        <v>0</v>
      </c>
      <c r="H424" s="49" t="s">
        <v>1428</v>
      </c>
      <c r="I424" s="49"/>
      <c r="J424" s="49"/>
    </row>
    <row r="425" spans="2:10" ht="15" x14ac:dyDescent="0.4">
      <c r="B425" s="174" t="s">
        <v>2322</v>
      </c>
      <c r="C425" s="264">
        <v>1869</v>
      </c>
      <c r="D425" s="264" t="s">
        <v>2028</v>
      </c>
      <c r="E425" s="49" t="s">
        <v>1767</v>
      </c>
      <c r="F425" s="264" t="s">
        <v>1502</v>
      </c>
      <c r="G425" s="295">
        <v>2723</v>
      </c>
      <c r="H425" s="49" t="s">
        <v>1429</v>
      </c>
      <c r="I425" s="49"/>
      <c r="J425" s="49"/>
    </row>
    <row r="426" spans="2:10" ht="15" x14ac:dyDescent="0.4">
      <c r="B426" s="174" t="s">
        <v>2322</v>
      </c>
      <c r="C426" s="264">
        <v>1869</v>
      </c>
      <c r="D426" s="264" t="s">
        <v>2028</v>
      </c>
      <c r="E426" s="49" t="s">
        <v>1791</v>
      </c>
      <c r="F426" s="264" t="s">
        <v>1502</v>
      </c>
      <c r="G426" s="295">
        <v>6939000</v>
      </c>
      <c r="H426" s="49" t="s">
        <v>1428</v>
      </c>
      <c r="I426" s="49"/>
      <c r="J426" s="49"/>
    </row>
    <row r="427" spans="2:10" ht="15" x14ac:dyDescent="0.4">
      <c r="B427" s="174" t="s">
        <v>2322</v>
      </c>
      <c r="C427" s="264">
        <v>1869</v>
      </c>
      <c r="D427" s="264" t="s">
        <v>2028</v>
      </c>
      <c r="E427" s="49" t="s">
        <v>2721</v>
      </c>
      <c r="F427" s="264" t="s">
        <v>1502</v>
      </c>
      <c r="G427" s="295">
        <v>149</v>
      </c>
      <c r="H427" s="49" t="s">
        <v>1429</v>
      </c>
      <c r="I427" s="49"/>
      <c r="J427" s="49"/>
    </row>
    <row r="428" spans="2:10" ht="15" x14ac:dyDescent="0.4">
      <c r="B428" s="174" t="s">
        <v>2323</v>
      </c>
      <c r="C428" s="264">
        <v>2729</v>
      </c>
      <c r="D428" s="264" t="s">
        <v>2028</v>
      </c>
      <c r="E428" s="49" t="s">
        <v>1767</v>
      </c>
      <c r="F428" s="264" t="s">
        <v>1502</v>
      </c>
      <c r="G428" s="295">
        <v>715</v>
      </c>
      <c r="H428" s="49" t="s">
        <v>1429</v>
      </c>
      <c r="I428" s="49"/>
      <c r="J428" s="49"/>
    </row>
    <row r="429" spans="2:10" ht="15" x14ac:dyDescent="0.4">
      <c r="B429" s="174" t="s">
        <v>2323</v>
      </c>
      <c r="C429" s="264">
        <v>2729</v>
      </c>
      <c r="D429" s="264" t="s">
        <v>2028</v>
      </c>
      <c r="E429" s="49" t="s">
        <v>1791</v>
      </c>
      <c r="F429" s="264" t="s">
        <v>1502</v>
      </c>
      <c r="G429" s="295">
        <v>0</v>
      </c>
      <c r="H429" s="49" t="s">
        <v>1428</v>
      </c>
      <c r="I429" s="49"/>
      <c r="J429" s="49"/>
    </row>
    <row r="430" spans="2:10" ht="15" x14ac:dyDescent="0.4">
      <c r="B430" s="174" t="s">
        <v>2324</v>
      </c>
      <c r="C430" s="264">
        <v>2238</v>
      </c>
      <c r="D430" s="264" t="s">
        <v>2028</v>
      </c>
      <c r="E430" s="49" t="s">
        <v>1767</v>
      </c>
      <c r="F430" s="264" t="s">
        <v>1502</v>
      </c>
      <c r="G430" s="295">
        <v>9894</v>
      </c>
      <c r="H430" s="49" t="s">
        <v>1429</v>
      </c>
      <c r="I430" s="49"/>
      <c r="J430" s="49"/>
    </row>
    <row r="431" spans="2:10" ht="15" x14ac:dyDescent="0.4">
      <c r="B431" s="174" t="s">
        <v>2324</v>
      </c>
      <c r="C431" s="264">
        <v>2238</v>
      </c>
      <c r="D431" s="264" t="s">
        <v>2028</v>
      </c>
      <c r="E431" s="49" t="s">
        <v>1791</v>
      </c>
      <c r="F431" s="264" t="s">
        <v>1502</v>
      </c>
      <c r="G431" s="295">
        <v>0</v>
      </c>
      <c r="H431" s="49" t="s">
        <v>1428</v>
      </c>
      <c r="I431" s="49"/>
      <c r="J431" s="49"/>
    </row>
    <row r="432" spans="2:10" ht="15" x14ac:dyDescent="0.4">
      <c r="B432" s="174" t="s">
        <v>2325</v>
      </c>
      <c r="C432" s="264">
        <v>1273</v>
      </c>
      <c r="D432" s="264" t="s">
        <v>2028</v>
      </c>
      <c r="E432" s="49" t="s">
        <v>1767</v>
      </c>
      <c r="F432" s="264" t="s">
        <v>1502</v>
      </c>
      <c r="G432" s="295">
        <v>7075</v>
      </c>
      <c r="H432" s="49" t="s">
        <v>1429</v>
      </c>
      <c r="I432" s="49"/>
      <c r="J432" s="49"/>
    </row>
    <row r="433" spans="2:10" ht="15" x14ac:dyDescent="0.4">
      <c r="B433" s="174" t="s">
        <v>2325</v>
      </c>
      <c r="C433" s="264">
        <v>1273</v>
      </c>
      <c r="D433" s="264" t="s">
        <v>2028</v>
      </c>
      <c r="E433" s="49" t="s">
        <v>1791</v>
      </c>
      <c r="F433" s="264" t="s">
        <v>1502</v>
      </c>
      <c r="G433" s="295">
        <v>0</v>
      </c>
      <c r="H433" s="49" t="s">
        <v>1428</v>
      </c>
      <c r="I433" s="49"/>
      <c r="J433" s="49"/>
    </row>
    <row r="434" spans="2:10" ht="15" x14ac:dyDescent="0.4">
      <c r="B434" s="174" t="s">
        <v>2326</v>
      </c>
      <c r="C434" s="264">
        <v>2225</v>
      </c>
      <c r="D434" s="264" t="s">
        <v>2028</v>
      </c>
      <c r="E434" s="49" t="s">
        <v>1791</v>
      </c>
      <c r="F434" s="264" t="s">
        <v>1502</v>
      </c>
      <c r="G434" s="295">
        <v>4633000</v>
      </c>
      <c r="H434" s="49" t="s">
        <v>1428</v>
      </c>
      <c r="I434" s="49"/>
      <c r="J434" s="49"/>
    </row>
    <row r="435" spans="2:10" ht="15" x14ac:dyDescent="0.4">
      <c r="B435" s="174" t="s">
        <v>2327</v>
      </c>
      <c r="C435" s="264">
        <v>2794</v>
      </c>
      <c r="D435" s="264" t="s">
        <v>2028</v>
      </c>
      <c r="E435" s="49" t="s">
        <v>1767</v>
      </c>
      <c r="F435" s="264" t="s">
        <v>1502</v>
      </c>
      <c r="G435" s="295">
        <v>987</v>
      </c>
      <c r="H435" s="49" t="s">
        <v>1429</v>
      </c>
      <c r="I435" s="49"/>
      <c r="J435" s="49"/>
    </row>
    <row r="436" spans="2:10" ht="15" x14ac:dyDescent="0.4">
      <c r="B436" s="174" t="s">
        <v>2327</v>
      </c>
      <c r="C436" s="264">
        <v>2794</v>
      </c>
      <c r="D436" s="264" t="s">
        <v>2028</v>
      </c>
      <c r="E436" s="49" t="s">
        <v>1791</v>
      </c>
      <c r="F436" s="264" t="s">
        <v>1502</v>
      </c>
      <c r="G436" s="295">
        <v>0</v>
      </c>
      <c r="H436" s="49" t="s">
        <v>1428</v>
      </c>
      <c r="I436" s="49"/>
      <c r="J436" s="49"/>
    </row>
    <row r="437" spans="2:10" ht="15" x14ac:dyDescent="0.4">
      <c r="B437" s="174" t="s">
        <v>2328</v>
      </c>
      <c r="C437" s="264">
        <v>1269</v>
      </c>
      <c r="D437" s="264" t="s">
        <v>2028</v>
      </c>
      <c r="E437" s="49" t="s">
        <v>1791</v>
      </c>
      <c r="F437" s="264" t="s">
        <v>1502</v>
      </c>
      <c r="G437" s="295">
        <v>812000</v>
      </c>
      <c r="H437" s="49" t="s">
        <v>1428</v>
      </c>
      <c r="I437" s="49"/>
      <c r="J437" s="49"/>
    </row>
    <row r="438" spans="2:10" ht="15" x14ac:dyDescent="0.4">
      <c r="B438" s="174" t="s">
        <v>2328</v>
      </c>
      <c r="C438" s="264">
        <v>1269</v>
      </c>
      <c r="D438" s="264" t="s">
        <v>2028</v>
      </c>
      <c r="E438" s="49" t="s">
        <v>1767</v>
      </c>
      <c r="F438" s="264" t="s">
        <v>1502</v>
      </c>
      <c r="G438" s="295">
        <v>8585</v>
      </c>
      <c r="H438" s="49" t="s">
        <v>1429</v>
      </c>
      <c r="I438" s="49"/>
      <c r="J438" s="49"/>
    </row>
    <row r="439" spans="2:10" ht="15" x14ac:dyDescent="0.4">
      <c r="B439" s="174" t="s">
        <v>2328</v>
      </c>
      <c r="C439" s="264">
        <v>1269</v>
      </c>
      <c r="D439" s="264" t="s">
        <v>2028</v>
      </c>
      <c r="E439" s="49" t="s">
        <v>2721</v>
      </c>
      <c r="F439" s="264" t="s">
        <v>1502</v>
      </c>
      <c r="G439" s="295">
        <v>12</v>
      </c>
      <c r="H439" s="49" t="s">
        <v>1429</v>
      </c>
      <c r="I439" s="49"/>
      <c r="J439" s="49"/>
    </row>
    <row r="440" spans="2:10" ht="15" x14ac:dyDescent="0.4">
      <c r="B440" s="174" t="s">
        <v>2329</v>
      </c>
      <c r="C440" s="264">
        <v>5246</v>
      </c>
      <c r="D440" s="264" t="s">
        <v>2028</v>
      </c>
      <c r="E440" s="49" t="s">
        <v>1767</v>
      </c>
      <c r="F440" s="264" t="s">
        <v>1502</v>
      </c>
      <c r="G440" s="295">
        <v>26752</v>
      </c>
      <c r="H440" s="49" t="s">
        <v>1429</v>
      </c>
      <c r="I440" s="49"/>
      <c r="J440" s="49"/>
    </row>
    <row r="441" spans="2:10" ht="15" x14ac:dyDescent="0.4">
      <c r="B441" s="174" t="s">
        <v>2329</v>
      </c>
      <c r="C441" s="264">
        <v>5246</v>
      </c>
      <c r="D441" s="264" t="s">
        <v>2028</v>
      </c>
      <c r="E441" s="49" t="s">
        <v>1791</v>
      </c>
      <c r="F441" s="264" t="s">
        <v>1502</v>
      </c>
      <c r="G441" s="295">
        <v>3394000</v>
      </c>
      <c r="H441" s="49" t="s">
        <v>1428</v>
      </c>
      <c r="I441" s="49"/>
      <c r="J441" s="49"/>
    </row>
    <row r="442" spans="2:10" ht="15" x14ac:dyDescent="0.4">
      <c r="B442" s="174" t="s">
        <v>2329</v>
      </c>
      <c r="C442" s="264">
        <v>5246</v>
      </c>
      <c r="D442" s="264" t="s">
        <v>2028</v>
      </c>
      <c r="E442" s="49" t="s">
        <v>2721</v>
      </c>
      <c r="F442" s="264" t="s">
        <v>1502</v>
      </c>
      <c r="G442" s="295">
        <v>99</v>
      </c>
      <c r="H442" s="49" t="s">
        <v>1429</v>
      </c>
      <c r="I442" s="49"/>
      <c r="J442" s="49"/>
    </row>
    <row r="443" spans="2:10" ht="15" x14ac:dyDescent="0.4">
      <c r="B443" s="174" t="s">
        <v>2330</v>
      </c>
      <c r="C443" s="264">
        <v>4387</v>
      </c>
      <c r="D443" s="264" t="s">
        <v>2028</v>
      </c>
      <c r="E443" s="49" t="s">
        <v>2721</v>
      </c>
      <c r="F443" s="264" t="s">
        <v>1502</v>
      </c>
      <c r="G443" s="295">
        <v>105</v>
      </c>
      <c r="H443" s="49" t="s">
        <v>1429</v>
      </c>
      <c r="I443" s="49"/>
      <c r="J443" s="49"/>
    </row>
    <row r="444" spans="2:10" ht="15" x14ac:dyDescent="0.4">
      <c r="B444" s="174" t="s">
        <v>2330</v>
      </c>
      <c r="C444" s="264">
        <v>4387</v>
      </c>
      <c r="D444" s="264" t="s">
        <v>2028</v>
      </c>
      <c r="E444" s="49" t="s">
        <v>1791</v>
      </c>
      <c r="F444" s="264" t="s">
        <v>1502</v>
      </c>
      <c r="G444" s="295">
        <v>10469000</v>
      </c>
      <c r="H444" s="49" t="s">
        <v>1428</v>
      </c>
      <c r="I444" s="49"/>
      <c r="J444" s="49"/>
    </row>
    <row r="445" spans="2:10" ht="15" x14ac:dyDescent="0.4">
      <c r="B445" s="174" t="s">
        <v>2331</v>
      </c>
      <c r="C445" s="264">
        <v>2177</v>
      </c>
      <c r="D445" s="264" t="s">
        <v>2028</v>
      </c>
      <c r="E445" s="49" t="s">
        <v>1767</v>
      </c>
      <c r="F445" s="264" t="s">
        <v>1502</v>
      </c>
      <c r="G445" s="295">
        <v>2820</v>
      </c>
      <c r="H445" s="49" t="s">
        <v>1429</v>
      </c>
      <c r="I445" s="49"/>
      <c r="J445" s="49"/>
    </row>
    <row r="446" spans="2:10" ht="15" x14ac:dyDescent="0.4">
      <c r="B446" s="174" t="s">
        <v>2331</v>
      </c>
      <c r="C446" s="264">
        <v>2177</v>
      </c>
      <c r="D446" s="264" t="s">
        <v>2028</v>
      </c>
      <c r="E446" s="49" t="s">
        <v>1791</v>
      </c>
      <c r="F446" s="264" t="s">
        <v>1502</v>
      </c>
      <c r="G446" s="295">
        <v>40731000</v>
      </c>
      <c r="H446" s="49" t="s">
        <v>1428</v>
      </c>
      <c r="I446" s="49"/>
      <c r="J446" s="49"/>
    </row>
    <row r="447" spans="2:10" ht="15" x14ac:dyDescent="0.4">
      <c r="B447" s="174" t="s">
        <v>2331</v>
      </c>
      <c r="C447" s="264">
        <v>2177</v>
      </c>
      <c r="D447" s="264" t="s">
        <v>2028</v>
      </c>
      <c r="E447" s="49" t="s">
        <v>2721</v>
      </c>
      <c r="F447" s="264" t="s">
        <v>1502</v>
      </c>
      <c r="G447" s="295">
        <v>366</v>
      </c>
      <c r="H447" s="49" t="s">
        <v>1429</v>
      </c>
      <c r="I447" s="49"/>
      <c r="J447" s="49"/>
    </row>
    <row r="448" spans="2:10" ht="15" x14ac:dyDescent="0.4">
      <c r="B448" s="174" t="s">
        <v>2332</v>
      </c>
      <c r="C448" s="264">
        <v>2308</v>
      </c>
      <c r="D448" s="264" t="s">
        <v>2028</v>
      </c>
      <c r="E448" s="49" t="s">
        <v>1767</v>
      </c>
      <c r="F448" s="264" t="s">
        <v>1502</v>
      </c>
      <c r="G448" s="295">
        <v>5777</v>
      </c>
      <c r="H448" s="49" t="s">
        <v>1429</v>
      </c>
      <c r="I448" s="49"/>
      <c r="J448" s="49"/>
    </row>
    <row r="449" spans="2:10" ht="15" x14ac:dyDescent="0.4">
      <c r="B449" s="174" t="s">
        <v>2332</v>
      </c>
      <c r="C449" s="264">
        <v>2308</v>
      </c>
      <c r="D449" s="264" t="s">
        <v>2028</v>
      </c>
      <c r="E449" s="49" t="s">
        <v>1791</v>
      </c>
      <c r="F449" s="264" t="s">
        <v>1502</v>
      </c>
      <c r="G449" s="295">
        <v>0</v>
      </c>
      <c r="H449" s="49" t="s">
        <v>1428</v>
      </c>
      <c r="I449" s="49"/>
      <c r="J449" s="49"/>
    </row>
    <row r="450" spans="2:10" ht="15" x14ac:dyDescent="0.4">
      <c r="B450" s="174" t="s">
        <v>2333</v>
      </c>
      <c r="C450" s="264">
        <v>2397</v>
      </c>
      <c r="D450" s="264" t="s">
        <v>2028</v>
      </c>
      <c r="E450" s="49" t="s">
        <v>1767</v>
      </c>
      <c r="F450" s="264" t="s">
        <v>1502</v>
      </c>
      <c r="G450" s="295">
        <v>1579</v>
      </c>
      <c r="H450" s="49" t="s">
        <v>1429</v>
      </c>
      <c r="I450" s="49"/>
      <c r="J450" s="49"/>
    </row>
    <row r="451" spans="2:10" ht="15" x14ac:dyDescent="0.4">
      <c r="B451" s="174" t="s">
        <v>2333</v>
      </c>
      <c r="C451" s="264">
        <v>2397</v>
      </c>
      <c r="D451" s="264" t="s">
        <v>2028</v>
      </c>
      <c r="E451" s="49" t="s">
        <v>1791</v>
      </c>
      <c r="F451" s="264" t="s">
        <v>1502</v>
      </c>
      <c r="G451" s="295">
        <v>0</v>
      </c>
      <c r="H451" s="49" t="s">
        <v>1428</v>
      </c>
      <c r="I451" s="49"/>
      <c r="J451" s="49"/>
    </row>
    <row r="452" spans="2:10" ht="15" x14ac:dyDescent="0.4">
      <c r="B452" s="174" t="s">
        <v>2334</v>
      </c>
      <c r="C452" s="264">
        <v>1222</v>
      </c>
      <c r="D452" s="264" t="s">
        <v>2028</v>
      </c>
      <c r="E452" s="49" t="s">
        <v>1791</v>
      </c>
      <c r="F452" s="264" t="s">
        <v>1502</v>
      </c>
      <c r="G452" s="295">
        <v>9139000</v>
      </c>
      <c r="H452" s="49" t="s">
        <v>1428</v>
      </c>
      <c r="I452" s="49"/>
      <c r="J452" s="49"/>
    </row>
    <row r="453" spans="2:10" ht="15" x14ac:dyDescent="0.4">
      <c r="B453" s="174" t="s">
        <v>2334</v>
      </c>
      <c r="C453" s="264">
        <v>1222</v>
      </c>
      <c r="D453" s="264" t="s">
        <v>2028</v>
      </c>
      <c r="E453" s="49" t="s">
        <v>1767</v>
      </c>
      <c r="F453" s="264" t="s">
        <v>1502</v>
      </c>
      <c r="G453" s="295">
        <v>13</v>
      </c>
      <c r="H453" s="49" t="s">
        <v>1429</v>
      </c>
      <c r="I453" s="49"/>
      <c r="J453" s="49"/>
    </row>
    <row r="454" spans="2:10" ht="15" x14ac:dyDescent="0.4">
      <c r="B454" s="174" t="s">
        <v>2335</v>
      </c>
      <c r="C454" s="264">
        <v>2268</v>
      </c>
      <c r="D454" s="264" t="s">
        <v>2028</v>
      </c>
      <c r="E454" s="49" t="s">
        <v>1767</v>
      </c>
      <c r="F454" s="264" t="s">
        <v>1502</v>
      </c>
      <c r="G454" s="295">
        <v>1305</v>
      </c>
      <c r="H454" s="49" t="s">
        <v>1429</v>
      </c>
      <c r="I454" s="49"/>
      <c r="J454" s="49"/>
    </row>
    <row r="455" spans="2:10" ht="15" x14ac:dyDescent="0.4">
      <c r="B455" s="174" t="s">
        <v>2335</v>
      </c>
      <c r="C455" s="264">
        <v>2268</v>
      </c>
      <c r="D455" s="264" t="s">
        <v>2028</v>
      </c>
      <c r="E455" s="49" t="s">
        <v>1791</v>
      </c>
      <c r="F455" s="264" t="s">
        <v>1502</v>
      </c>
      <c r="G455" s="295">
        <v>0</v>
      </c>
      <c r="H455" s="49" t="s">
        <v>1428</v>
      </c>
      <c r="I455" s="49"/>
      <c r="J455" s="49"/>
    </row>
    <row r="456" spans="2:10" ht="15" x14ac:dyDescent="0.4">
      <c r="B456" s="174" t="s">
        <v>2336</v>
      </c>
      <c r="C456" s="264">
        <v>1757</v>
      </c>
      <c r="D456" s="264" t="s">
        <v>2028</v>
      </c>
      <c r="E456" s="49" t="s">
        <v>1767</v>
      </c>
      <c r="F456" s="264" t="s">
        <v>1502</v>
      </c>
      <c r="G456" s="295">
        <v>26904</v>
      </c>
      <c r="H456" s="49" t="s">
        <v>1429</v>
      </c>
      <c r="I456" s="49"/>
      <c r="J456" s="49"/>
    </row>
    <row r="457" spans="2:10" ht="15" x14ac:dyDescent="0.4">
      <c r="B457" s="174" t="s">
        <v>2336</v>
      </c>
      <c r="C457" s="264">
        <v>1757</v>
      </c>
      <c r="D457" s="264" t="s">
        <v>2028</v>
      </c>
      <c r="E457" s="49" t="s">
        <v>1791</v>
      </c>
      <c r="F457" s="264" t="s">
        <v>1502</v>
      </c>
      <c r="G457" s="295">
        <v>0</v>
      </c>
      <c r="H457" s="49" t="s">
        <v>1428</v>
      </c>
      <c r="I457" s="49"/>
      <c r="J457" s="49"/>
    </row>
    <row r="458" spans="2:10" ht="15" x14ac:dyDescent="0.4">
      <c r="B458" s="174" t="s">
        <v>2337</v>
      </c>
      <c r="C458" s="264">
        <v>4255</v>
      </c>
      <c r="D458" s="264" t="s">
        <v>2028</v>
      </c>
      <c r="E458" s="49" t="s">
        <v>1767</v>
      </c>
      <c r="F458" s="264" t="s">
        <v>1502</v>
      </c>
      <c r="G458" s="295">
        <v>67127</v>
      </c>
      <c r="H458" s="49" t="s">
        <v>1429</v>
      </c>
      <c r="I458" s="49"/>
      <c r="J458" s="49"/>
    </row>
    <row r="459" spans="2:10" ht="15" x14ac:dyDescent="0.4">
      <c r="B459" s="174" t="s">
        <v>2337</v>
      </c>
      <c r="C459" s="264">
        <v>4255</v>
      </c>
      <c r="D459" s="264" t="s">
        <v>2028</v>
      </c>
      <c r="E459" s="49" t="s">
        <v>1791</v>
      </c>
      <c r="F459" s="264" t="s">
        <v>1502</v>
      </c>
      <c r="G459" s="295">
        <v>0</v>
      </c>
      <c r="H459" s="49" t="s">
        <v>1428</v>
      </c>
      <c r="I459" s="49"/>
      <c r="J459" s="49"/>
    </row>
    <row r="460" spans="2:10" ht="15" x14ac:dyDescent="0.4">
      <c r="B460" s="174" t="s">
        <v>2338</v>
      </c>
      <c r="C460" s="264">
        <v>832</v>
      </c>
      <c r="D460" s="264" t="s">
        <v>2028</v>
      </c>
      <c r="E460" s="49" t="s">
        <v>1767</v>
      </c>
      <c r="F460" s="264" t="s">
        <v>1502</v>
      </c>
      <c r="G460" s="295">
        <v>4476</v>
      </c>
      <c r="H460" s="49" t="s">
        <v>1429</v>
      </c>
      <c r="I460" s="49"/>
      <c r="J460" s="49"/>
    </row>
    <row r="461" spans="2:10" ht="15" x14ac:dyDescent="0.4">
      <c r="B461" s="174" t="s">
        <v>2338</v>
      </c>
      <c r="C461" s="264">
        <v>832</v>
      </c>
      <c r="D461" s="264" t="s">
        <v>2028</v>
      </c>
      <c r="E461" s="49" t="s">
        <v>1791</v>
      </c>
      <c r="F461" s="264" t="s">
        <v>1502</v>
      </c>
      <c r="G461" s="295">
        <v>0</v>
      </c>
      <c r="H461" s="49" t="s">
        <v>1428</v>
      </c>
      <c r="I461" s="49"/>
      <c r="J461" s="49"/>
    </row>
    <row r="462" spans="2:10" ht="15" x14ac:dyDescent="0.4">
      <c r="B462" s="174" t="s">
        <v>2339</v>
      </c>
      <c r="C462" s="264">
        <v>1670</v>
      </c>
      <c r="D462" s="264" t="s">
        <v>2028</v>
      </c>
      <c r="E462" s="49" t="s">
        <v>1767</v>
      </c>
      <c r="F462" s="264" t="s">
        <v>1502</v>
      </c>
      <c r="G462" s="295">
        <v>803</v>
      </c>
      <c r="H462" s="49" t="s">
        <v>1429</v>
      </c>
      <c r="I462" s="49"/>
      <c r="J462" s="49"/>
    </row>
    <row r="463" spans="2:10" ht="15" x14ac:dyDescent="0.4">
      <c r="B463" s="174" t="s">
        <v>2339</v>
      </c>
      <c r="C463" s="264">
        <v>1670</v>
      </c>
      <c r="D463" s="264" t="s">
        <v>2028</v>
      </c>
      <c r="E463" s="49" t="s">
        <v>1791</v>
      </c>
      <c r="F463" s="264" t="s">
        <v>1502</v>
      </c>
      <c r="G463" s="295">
        <v>0</v>
      </c>
      <c r="H463" s="49" t="s">
        <v>1428</v>
      </c>
      <c r="I463" s="49"/>
      <c r="J463" s="49"/>
    </row>
    <row r="464" spans="2:10" ht="15" x14ac:dyDescent="0.4">
      <c r="B464" s="174" t="s">
        <v>2340</v>
      </c>
      <c r="C464" s="264">
        <v>2075</v>
      </c>
      <c r="D464" s="264" t="s">
        <v>2028</v>
      </c>
      <c r="E464" s="49" t="s">
        <v>1767</v>
      </c>
      <c r="F464" s="264" t="s">
        <v>1502</v>
      </c>
      <c r="G464" s="295">
        <v>1263</v>
      </c>
      <c r="H464" s="49" t="s">
        <v>1429</v>
      </c>
      <c r="I464" s="49"/>
      <c r="J464" s="49"/>
    </row>
    <row r="465" spans="2:10" ht="15" x14ac:dyDescent="0.4">
      <c r="B465" s="174" t="s">
        <v>2340</v>
      </c>
      <c r="C465" s="264">
        <v>2075</v>
      </c>
      <c r="D465" s="264" t="s">
        <v>2028</v>
      </c>
      <c r="E465" s="49" t="s">
        <v>1791</v>
      </c>
      <c r="F465" s="264" t="s">
        <v>1502</v>
      </c>
      <c r="G465" s="295">
        <v>0</v>
      </c>
      <c r="H465" s="49" t="s">
        <v>1428</v>
      </c>
      <c r="I465" s="49"/>
      <c r="J465" s="49"/>
    </row>
    <row r="466" spans="2:10" ht="15" x14ac:dyDescent="0.4">
      <c r="B466" s="174" t="s">
        <v>2341</v>
      </c>
      <c r="C466" s="264">
        <v>2086</v>
      </c>
      <c r="D466" s="264" t="s">
        <v>2028</v>
      </c>
      <c r="E466" s="49" t="s">
        <v>1767</v>
      </c>
      <c r="F466" s="264" t="s">
        <v>1502</v>
      </c>
      <c r="G466" s="295">
        <v>3679</v>
      </c>
      <c r="H466" s="49" t="s">
        <v>1429</v>
      </c>
      <c r="I466" s="49"/>
      <c r="J466" s="49"/>
    </row>
    <row r="467" spans="2:10" ht="15" x14ac:dyDescent="0.4">
      <c r="B467" s="174" t="s">
        <v>2341</v>
      </c>
      <c r="C467" s="264">
        <v>2086</v>
      </c>
      <c r="D467" s="264" t="s">
        <v>2028</v>
      </c>
      <c r="E467" s="49" t="s">
        <v>1791</v>
      </c>
      <c r="F467" s="264" t="s">
        <v>1502</v>
      </c>
      <c r="G467" s="295">
        <v>0</v>
      </c>
      <c r="H467" s="49" t="s">
        <v>1428</v>
      </c>
      <c r="I467" s="49"/>
      <c r="J467" s="49"/>
    </row>
    <row r="468" spans="2:10" ht="15" x14ac:dyDescent="0.4">
      <c r="B468" s="174" t="s">
        <v>2342</v>
      </c>
      <c r="C468" s="264">
        <v>1278</v>
      </c>
      <c r="D468" s="264" t="s">
        <v>2028</v>
      </c>
      <c r="E468" s="49" t="s">
        <v>1767</v>
      </c>
      <c r="F468" s="264" t="s">
        <v>1502</v>
      </c>
      <c r="G468" s="295">
        <v>11027</v>
      </c>
      <c r="H468" s="49" t="s">
        <v>1429</v>
      </c>
      <c r="I468" s="49"/>
      <c r="J468" s="49"/>
    </row>
    <row r="469" spans="2:10" ht="15" x14ac:dyDescent="0.4">
      <c r="B469" s="174" t="s">
        <v>2342</v>
      </c>
      <c r="C469" s="264">
        <v>1278</v>
      </c>
      <c r="D469" s="264" t="s">
        <v>2028</v>
      </c>
      <c r="E469" s="49" t="s">
        <v>1791</v>
      </c>
      <c r="F469" s="264" t="s">
        <v>1502</v>
      </c>
      <c r="G469" s="295">
        <v>0</v>
      </c>
      <c r="H469" s="49" t="s">
        <v>1428</v>
      </c>
      <c r="I469" s="49"/>
      <c r="J469" s="49"/>
    </row>
    <row r="470" spans="2:10" ht="15" x14ac:dyDescent="0.4">
      <c r="B470" s="174" t="s">
        <v>2343</v>
      </c>
      <c r="C470" s="264">
        <v>1714</v>
      </c>
      <c r="D470" s="264" t="s">
        <v>2028</v>
      </c>
      <c r="E470" s="49" t="s">
        <v>1767</v>
      </c>
      <c r="F470" s="264" t="s">
        <v>1502</v>
      </c>
      <c r="G470" s="295">
        <v>28248</v>
      </c>
      <c r="H470" s="49" t="s">
        <v>1429</v>
      </c>
      <c r="I470" s="49"/>
      <c r="J470" s="49"/>
    </row>
    <row r="471" spans="2:10" ht="15" x14ac:dyDescent="0.4">
      <c r="B471" s="174" t="s">
        <v>2343</v>
      </c>
      <c r="C471" s="264">
        <v>1714</v>
      </c>
      <c r="D471" s="264" t="s">
        <v>2028</v>
      </c>
      <c r="E471" s="49" t="s">
        <v>1791</v>
      </c>
      <c r="F471" s="264" t="s">
        <v>1502</v>
      </c>
      <c r="G471" s="295">
        <v>0</v>
      </c>
      <c r="H471" s="49" t="s">
        <v>1428</v>
      </c>
      <c r="I471" s="49"/>
      <c r="J471" s="49"/>
    </row>
    <row r="472" spans="2:10" ht="15" x14ac:dyDescent="0.4">
      <c r="B472" s="174" t="s">
        <v>2344</v>
      </c>
      <c r="C472" s="264">
        <v>2200</v>
      </c>
      <c r="D472" s="264" t="s">
        <v>2028</v>
      </c>
      <c r="E472" s="49" t="s">
        <v>1767</v>
      </c>
      <c r="F472" s="264" t="s">
        <v>1502</v>
      </c>
      <c r="G472" s="295">
        <v>307</v>
      </c>
      <c r="H472" s="49" t="s">
        <v>1429</v>
      </c>
      <c r="I472" s="49"/>
      <c r="J472" s="49"/>
    </row>
    <row r="473" spans="2:10" ht="15" x14ac:dyDescent="0.4">
      <c r="B473" s="174" t="s">
        <v>2344</v>
      </c>
      <c r="C473" s="264">
        <v>2200</v>
      </c>
      <c r="D473" s="264" t="s">
        <v>2028</v>
      </c>
      <c r="E473" s="49" t="s">
        <v>1791</v>
      </c>
      <c r="F473" s="264" t="s">
        <v>1502</v>
      </c>
      <c r="G473" s="295">
        <v>0</v>
      </c>
      <c r="H473" s="49" t="s">
        <v>1428</v>
      </c>
      <c r="I473" s="49"/>
      <c r="J473" s="49"/>
    </row>
    <row r="474" spans="2:10" ht="15" x14ac:dyDescent="0.4">
      <c r="B474" s="174" t="s">
        <v>2345</v>
      </c>
      <c r="C474" s="264">
        <v>2223</v>
      </c>
      <c r="D474" s="264" t="s">
        <v>2028</v>
      </c>
      <c r="E474" s="49" t="s">
        <v>1767</v>
      </c>
      <c r="F474" s="264" t="s">
        <v>1502</v>
      </c>
      <c r="G474" s="295">
        <v>271</v>
      </c>
      <c r="H474" s="49" t="s">
        <v>1429</v>
      </c>
      <c r="I474" s="49"/>
      <c r="J474" s="49"/>
    </row>
    <row r="475" spans="2:10" ht="15" x14ac:dyDescent="0.4">
      <c r="B475" s="174" t="s">
        <v>2345</v>
      </c>
      <c r="C475" s="264">
        <v>2223</v>
      </c>
      <c r="D475" s="264" t="s">
        <v>2028</v>
      </c>
      <c r="E475" s="49" t="s">
        <v>1791</v>
      </c>
      <c r="F475" s="264" t="s">
        <v>1502</v>
      </c>
      <c r="G475" s="295">
        <v>0</v>
      </c>
      <c r="H475" s="49" t="s">
        <v>1428</v>
      </c>
      <c r="I475" s="49"/>
      <c r="J475" s="49"/>
    </row>
    <row r="476" spans="2:10" ht="15" x14ac:dyDescent="0.4">
      <c r="B476" s="174" t="s">
        <v>2130</v>
      </c>
      <c r="C476" s="264">
        <v>1643</v>
      </c>
      <c r="D476" s="264" t="s">
        <v>2028</v>
      </c>
      <c r="E476" s="49" t="s">
        <v>2721</v>
      </c>
      <c r="F476" s="264" t="s">
        <v>1502</v>
      </c>
      <c r="G476" s="295">
        <v>7263</v>
      </c>
      <c r="H476" s="49" t="s">
        <v>1429</v>
      </c>
      <c r="I476" s="49"/>
      <c r="J476" s="49"/>
    </row>
    <row r="477" spans="2:10" ht="15" x14ac:dyDescent="0.4">
      <c r="B477" s="174" t="s">
        <v>2346</v>
      </c>
      <c r="C477" s="264">
        <v>1438</v>
      </c>
      <c r="D477" s="264" t="s">
        <v>2028</v>
      </c>
      <c r="E477" s="49" t="s">
        <v>1791</v>
      </c>
      <c r="F477" s="264" t="s">
        <v>1502</v>
      </c>
      <c r="G477" s="295">
        <v>0</v>
      </c>
      <c r="H477" s="49" t="s">
        <v>1428</v>
      </c>
      <c r="I477" s="49"/>
      <c r="J477" s="49"/>
    </row>
    <row r="478" spans="2:10" ht="15" x14ac:dyDescent="0.4">
      <c r="B478" s="174" t="s">
        <v>2346</v>
      </c>
      <c r="C478" s="264">
        <v>1438</v>
      </c>
      <c r="D478" s="264" t="s">
        <v>2028</v>
      </c>
      <c r="E478" s="49" t="s">
        <v>1767</v>
      </c>
      <c r="F478" s="264" t="s">
        <v>1502</v>
      </c>
      <c r="G478" s="295">
        <v>0</v>
      </c>
      <c r="H478" s="49" t="s">
        <v>1429</v>
      </c>
      <c r="I478" s="49"/>
      <c r="J478" s="49"/>
    </row>
    <row r="479" spans="2:10" ht="15" x14ac:dyDescent="0.4">
      <c r="B479" s="174" t="s">
        <v>2347</v>
      </c>
      <c r="C479" s="264">
        <v>2091</v>
      </c>
      <c r="D479" s="264" t="s">
        <v>2028</v>
      </c>
      <c r="E479" s="49" t="s">
        <v>1791</v>
      </c>
      <c r="F479" s="264" t="s">
        <v>1502</v>
      </c>
      <c r="G479" s="295">
        <v>0</v>
      </c>
      <c r="H479" s="49" t="s">
        <v>1428</v>
      </c>
      <c r="I479" s="49"/>
      <c r="J479" s="49"/>
    </row>
    <row r="480" spans="2:10" ht="15" x14ac:dyDescent="0.4">
      <c r="B480" s="174" t="s">
        <v>2347</v>
      </c>
      <c r="C480" s="264">
        <v>2091</v>
      </c>
      <c r="D480" s="264" t="s">
        <v>2028</v>
      </c>
      <c r="E480" s="49" t="s">
        <v>1767</v>
      </c>
      <c r="F480" s="264" t="s">
        <v>1502</v>
      </c>
      <c r="G480" s="295">
        <v>0</v>
      </c>
      <c r="H480" s="49" t="s">
        <v>1429</v>
      </c>
      <c r="I480" s="49"/>
      <c r="J480" s="49"/>
    </row>
    <row r="481" spans="2:10" ht="15" x14ac:dyDescent="0.4">
      <c r="B481" s="174" t="s">
        <v>2348</v>
      </c>
      <c r="C481" s="264">
        <v>2749</v>
      </c>
      <c r="D481" s="264" t="s">
        <v>2028</v>
      </c>
      <c r="E481" s="49" t="s">
        <v>1791</v>
      </c>
      <c r="F481" s="264" t="s">
        <v>1502</v>
      </c>
      <c r="G481" s="295">
        <v>0</v>
      </c>
      <c r="H481" s="49" t="s">
        <v>1428</v>
      </c>
      <c r="I481" s="49"/>
      <c r="J481" s="49"/>
    </row>
    <row r="482" spans="2:10" ht="15" x14ac:dyDescent="0.4">
      <c r="B482" s="174" t="s">
        <v>2348</v>
      </c>
      <c r="C482" s="264">
        <v>2749</v>
      </c>
      <c r="D482" s="264" t="s">
        <v>2028</v>
      </c>
      <c r="E482" s="49" t="s">
        <v>1767</v>
      </c>
      <c r="F482" s="264" t="s">
        <v>1502</v>
      </c>
      <c r="G482" s="295">
        <v>0</v>
      </c>
      <c r="H482" s="49" t="s">
        <v>1429</v>
      </c>
      <c r="I482" s="49"/>
      <c r="J482" s="49"/>
    </row>
    <row r="483" spans="2:10" ht="15" x14ac:dyDescent="0.4">
      <c r="B483" s="174" t="s">
        <v>2349</v>
      </c>
      <c r="C483" s="264">
        <v>1038</v>
      </c>
      <c r="D483" s="264" t="s">
        <v>2028</v>
      </c>
      <c r="E483" s="49" t="s">
        <v>2731</v>
      </c>
      <c r="F483" s="264" t="s">
        <v>1502</v>
      </c>
      <c r="G483" s="295">
        <v>0</v>
      </c>
      <c r="H483" s="49" t="s">
        <v>1428</v>
      </c>
      <c r="I483" s="49"/>
      <c r="J483" s="49"/>
    </row>
    <row r="484" spans="2:10" ht="15" x14ac:dyDescent="0.4">
      <c r="B484" s="174" t="s">
        <v>2128</v>
      </c>
      <c r="C484" s="264">
        <v>1074</v>
      </c>
      <c r="D484" s="264" t="s">
        <v>2028</v>
      </c>
      <c r="E484" s="49" t="s">
        <v>2731</v>
      </c>
      <c r="F484" s="264" t="s">
        <v>1502</v>
      </c>
      <c r="G484" s="295">
        <v>0</v>
      </c>
      <c r="H484" s="49" t="s">
        <v>1428</v>
      </c>
      <c r="I484" s="49"/>
      <c r="J484" s="49"/>
    </row>
    <row r="485" spans="2:10" ht="15" x14ac:dyDescent="0.4">
      <c r="B485" s="174" t="s">
        <v>2334</v>
      </c>
      <c r="C485" s="264">
        <v>1222</v>
      </c>
      <c r="D485" s="264" t="s">
        <v>2028</v>
      </c>
      <c r="E485" s="49" t="s">
        <v>2732</v>
      </c>
      <c r="F485" s="264" t="s">
        <v>1502</v>
      </c>
      <c r="G485" s="295">
        <v>0</v>
      </c>
      <c r="H485" s="49" t="s">
        <v>1428</v>
      </c>
      <c r="I485" s="49"/>
      <c r="J485" s="49"/>
    </row>
    <row r="486" spans="2:10" ht="15" x14ac:dyDescent="0.4">
      <c r="B486" s="174" t="s">
        <v>2350</v>
      </c>
      <c r="C486" s="264">
        <v>1269</v>
      </c>
      <c r="D486" s="264" t="s">
        <v>2028</v>
      </c>
      <c r="E486" s="49" t="s">
        <v>2731</v>
      </c>
      <c r="F486" s="264" t="s">
        <v>1502</v>
      </c>
      <c r="G486" s="295">
        <v>0</v>
      </c>
      <c r="H486" s="49" t="s">
        <v>1428</v>
      </c>
      <c r="I486" s="49"/>
      <c r="J486" s="49"/>
    </row>
    <row r="487" spans="2:10" ht="15" x14ac:dyDescent="0.4">
      <c r="B487" s="174" t="s">
        <v>2351</v>
      </c>
      <c r="C487" s="264">
        <v>1273</v>
      </c>
      <c r="D487" s="264" t="s">
        <v>2028</v>
      </c>
      <c r="E487" s="49" t="s">
        <v>2732</v>
      </c>
      <c r="F487" s="264" t="s">
        <v>1502</v>
      </c>
      <c r="G487" s="295">
        <v>0</v>
      </c>
      <c r="H487" s="49" t="s">
        <v>1428</v>
      </c>
      <c r="I487" s="49"/>
      <c r="J487" s="49"/>
    </row>
    <row r="488" spans="2:10" ht="15" x14ac:dyDescent="0.4">
      <c r="B488" s="174" t="s">
        <v>2342</v>
      </c>
      <c r="C488" s="264">
        <v>1278</v>
      </c>
      <c r="D488" s="264" t="s">
        <v>2028</v>
      </c>
      <c r="E488" s="49" t="s">
        <v>2731</v>
      </c>
      <c r="F488" s="264" t="s">
        <v>1502</v>
      </c>
      <c r="G488" s="295">
        <v>0</v>
      </c>
      <c r="H488" s="49" t="s">
        <v>1428</v>
      </c>
      <c r="I488" s="49"/>
      <c r="J488" s="49"/>
    </row>
    <row r="489" spans="2:10" ht="15" x14ac:dyDescent="0.4">
      <c r="B489" s="174" t="s">
        <v>2290</v>
      </c>
      <c r="C489" s="264">
        <v>1347</v>
      </c>
      <c r="D489" s="264" t="s">
        <v>2028</v>
      </c>
      <c r="E489" s="49" t="s">
        <v>2731</v>
      </c>
      <c r="F489" s="264" t="s">
        <v>1502</v>
      </c>
      <c r="G489" s="295">
        <v>0</v>
      </c>
      <c r="H489" s="49" t="s">
        <v>1428</v>
      </c>
      <c r="I489" s="49"/>
      <c r="J489" s="49"/>
    </row>
    <row r="490" spans="2:10" ht="15" x14ac:dyDescent="0.4">
      <c r="B490" s="174" t="s">
        <v>2294</v>
      </c>
      <c r="C490" s="264">
        <v>1362</v>
      </c>
      <c r="D490" s="264" t="s">
        <v>2028</v>
      </c>
      <c r="E490" s="49" t="s">
        <v>2731</v>
      </c>
      <c r="F490" s="264" t="s">
        <v>1502</v>
      </c>
      <c r="G490" s="295">
        <v>0</v>
      </c>
      <c r="H490" s="49" t="s">
        <v>1428</v>
      </c>
      <c r="I490" s="49"/>
      <c r="J490" s="49"/>
    </row>
    <row r="491" spans="2:10" ht="15" x14ac:dyDescent="0.4">
      <c r="B491" s="174" t="s">
        <v>2293</v>
      </c>
      <c r="C491" s="264">
        <v>1388</v>
      </c>
      <c r="D491" s="264" t="s">
        <v>2028</v>
      </c>
      <c r="E491" s="49" t="s">
        <v>2731</v>
      </c>
      <c r="F491" s="264" t="s">
        <v>1502</v>
      </c>
      <c r="G491" s="295">
        <v>0</v>
      </c>
      <c r="H491" s="49" t="s">
        <v>1428</v>
      </c>
      <c r="I491" s="49"/>
      <c r="J491" s="49"/>
    </row>
    <row r="492" spans="2:10" ht="15" x14ac:dyDescent="0.4">
      <c r="B492" s="174" t="s">
        <v>2304</v>
      </c>
      <c r="C492" s="264">
        <v>1439</v>
      </c>
      <c r="D492" s="264" t="s">
        <v>2028</v>
      </c>
      <c r="E492" s="49" t="s">
        <v>2732</v>
      </c>
      <c r="F492" s="264" t="s">
        <v>1502</v>
      </c>
      <c r="G492" s="295">
        <v>0</v>
      </c>
      <c r="H492" s="49" t="s">
        <v>1428</v>
      </c>
      <c r="I492" s="49"/>
      <c r="J492" s="49"/>
    </row>
    <row r="493" spans="2:10" ht="15" x14ac:dyDescent="0.4">
      <c r="B493" s="174" t="s">
        <v>2275</v>
      </c>
      <c r="C493" s="264">
        <v>1511</v>
      </c>
      <c r="D493" s="264" t="s">
        <v>2028</v>
      </c>
      <c r="E493" s="49" t="s">
        <v>2731</v>
      </c>
      <c r="F493" s="264" t="s">
        <v>1502</v>
      </c>
      <c r="G493" s="295">
        <v>0</v>
      </c>
      <c r="H493" s="49" t="s">
        <v>1428</v>
      </c>
      <c r="I493" s="49"/>
      <c r="J493" s="49"/>
    </row>
    <row r="494" spans="2:10" ht="15" x14ac:dyDescent="0.4">
      <c r="B494" s="174" t="s">
        <v>2278</v>
      </c>
      <c r="C494" s="264">
        <v>1562</v>
      </c>
      <c r="D494" s="264" t="s">
        <v>2028</v>
      </c>
      <c r="E494" s="49" t="s">
        <v>2731</v>
      </c>
      <c r="F494" s="264" t="s">
        <v>1502</v>
      </c>
      <c r="G494" s="295">
        <v>0</v>
      </c>
      <c r="H494" s="49" t="s">
        <v>1428</v>
      </c>
      <c r="I494" s="49"/>
      <c r="J494" s="49"/>
    </row>
    <row r="495" spans="2:10" ht="15" x14ac:dyDescent="0.4">
      <c r="B495" s="174" t="s">
        <v>2297</v>
      </c>
      <c r="C495" s="264">
        <v>1563</v>
      </c>
      <c r="D495" s="264" t="s">
        <v>2028</v>
      </c>
      <c r="E495" s="49" t="s">
        <v>2723</v>
      </c>
      <c r="F495" s="264" t="s">
        <v>1502</v>
      </c>
      <c r="G495" s="295">
        <v>0</v>
      </c>
      <c r="H495" s="49" t="s">
        <v>1428</v>
      </c>
      <c r="I495" s="49"/>
      <c r="J495" s="49"/>
    </row>
    <row r="496" spans="2:10" ht="15" x14ac:dyDescent="0.4">
      <c r="B496" s="174" t="s">
        <v>2352</v>
      </c>
      <c r="C496" s="264">
        <v>1596</v>
      </c>
      <c r="D496" s="264" t="s">
        <v>2028</v>
      </c>
      <c r="E496" s="49" t="s">
        <v>2733</v>
      </c>
      <c r="F496" s="264" t="s">
        <v>1502</v>
      </c>
      <c r="G496" s="295">
        <v>0</v>
      </c>
      <c r="H496" s="49" t="s">
        <v>1428</v>
      </c>
      <c r="I496" s="49"/>
      <c r="J496" s="49"/>
    </row>
    <row r="497" spans="2:10" ht="15" x14ac:dyDescent="0.4">
      <c r="B497" s="174" t="s">
        <v>2296</v>
      </c>
      <c r="C497" s="264">
        <v>1622</v>
      </c>
      <c r="D497" s="264" t="s">
        <v>2028</v>
      </c>
      <c r="E497" s="49" t="s">
        <v>2733</v>
      </c>
      <c r="F497" s="264" t="s">
        <v>1502</v>
      </c>
      <c r="G497" s="295">
        <v>0</v>
      </c>
      <c r="H497" s="49" t="s">
        <v>1428</v>
      </c>
      <c r="I497" s="49"/>
      <c r="J497" s="49"/>
    </row>
    <row r="498" spans="2:10" ht="15" x14ac:dyDescent="0.4">
      <c r="B498" s="174" t="s">
        <v>2343</v>
      </c>
      <c r="C498" s="264">
        <v>1714</v>
      </c>
      <c r="D498" s="264" t="s">
        <v>2028</v>
      </c>
      <c r="E498" s="49" t="s">
        <v>2731</v>
      </c>
      <c r="F498" s="264" t="s">
        <v>1502</v>
      </c>
      <c r="G498" s="295">
        <v>0</v>
      </c>
      <c r="H498" s="49" t="s">
        <v>1428</v>
      </c>
      <c r="I498" s="49"/>
      <c r="J498" s="49"/>
    </row>
    <row r="499" spans="2:10" ht="15" x14ac:dyDescent="0.4">
      <c r="B499" s="174" t="s">
        <v>2336</v>
      </c>
      <c r="C499" s="264">
        <v>1757</v>
      </c>
      <c r="D499" s="264" t="s">
        <v>2028</v>
      </c>
      <c r="E499" s="49" t="s">
        <v>2731</v>
      </c>
      <c r="F499" s="264" t="s">
        <v>1502</v>
      </c>
      <c r="G499" s="295">
        <v>0</v>
      </c>
      <c r="H499" s="49" t="s">
        <v>1428</v>
      </c>
      <c r="I499" s="49"/>
      <c r="J499" s="49"/>
    </row>
    <row r="500" spans="2:10" ht="15" x14ac:dyDescent="0.4">
      <c r="B500" s="174" t="s">
        <v>2132</v>
      </c>
      <c r="C500" s="264">
        <v>1773</v>
      </c>
      <c r="D500" s="264" t="s">
        <v>2028</v>
      </c>
      <c r="E500" s="49" t="s">
        <v>2731</v>
      </c>
      <c r="F500" s="264" t="s">
        <v>1502</v>
      </c>
      <c r="G500" s="295">
        <v>0</v>
      </c>
      <c r="H500" s="49" t="s">
        <v>1428</v>
      </c>
      <c r="I500" s="49"/>
      <c r="J500" s="49"/>
    </row>
    <row r="501" spans="2:10" ht="15" x14ac:dyDescent="0.4">
      <c r="B501" s="174" t="s">
        <v>2353</v>
      </c>
      <c r="C501" s="264">
        <v>1961</v>
      </c>
      <c r="D501" s="264" t="s">
        <v>2028</v>
      </c>
      <c r="E501" s="49" t="s">
        <v>2731</v>
      </c>
      <c r="F501" s="264" t="s">
        <v>1502</v>
      </c>
      <c r="G501" s="295">
        <v>0</v>
      </c>
      <c r="H501" s="49" t="s">
        <v>1428</v>
      </c>
      <c r="I501" s="49"/>
      <c r="J501" s="49"/>
    </row>
    <row r="502" spans="2:10" ht="15" x14ac:dyDescent="0.4">
      <c r="B502" s="174" t="s">
        <v>2305</v>
      </c>
      <c r="C502" s="264">
        <v>2031</v>
      </c>
      <c r="D502" s="264" t="s">
        <v>2028</v>
      </c>
      <c r="E502" s="49" t="s">
        <v>2733</v>
      </c>
      <c r="F502" s="264" t="s">
        <v>1502</v>
      </c>
      <c r="G502" s="295">
        <v>0</v>
      </c>
      <c r="H502" s="49" t="s">
        <v>1428</v>
      </c>
      <c r="I502" s="49"/>
      <c r="J502" s="49"/>
    </row>
    <row r="503" spans="2:10" ht="15" x14ac:dyDescent="0.4">
      <c r="B503" s="174" t="s">
        <v>2299</v>
      </c>
      <c r="C503" s="264">
        <v>2034</v>
      </c>
      <c r="D503" s="264" t="s">
        <v>2028</v>
      </c>
      <c r="E503" s="49" t="s">
        <v>2731</v>
      </c>
      <c r="F503" s="264" t="s">
        <v>1502</v>
      </c>
      <c r="G503" s="295">
        <v>0</v>
      </c>
      <c r="H503" s="49" t="s">
        <v>1428</v>
      </c>
      <c r="I503" s="49"/>
      <c r="J503" s="49"/>
    </row>
    <row r="504" spans="2:10" ht="15" x14ac:dyDescent="0.4">
      <c r="B504" s="174" t="s">
        <v>2354</v>
      </c>
      <c r="C504" s="264">
        <v>205016</v>
      </c>
      <c r="D504" s="264" t="s">
        <v>2028</v>
      </c>
      <c r="E504" s="49" t="s">
        <v>2723</v>
      </c>
      <c r="F504" s="264" t="s">
        <v>1502</v>
      </c>
      <c r="G504" s="295">
        <v>0</v>
      </c>
      <c r="H504" s="49" t="s">
        <v>1428</v>
      </c>
      <c r="I504" s="49"/>
      <c r="J504" s="49"/>
    </row>
    <row r="505" spans="2:10" ht="15" x14ac:dyDescent="0.4">
      <c r="B505" s="174" t="s">
        <v>2310</v>
      </c>
      <c r="C505" s="264">
        <v>2090</v>
      </c>
      <c r="D505" s="264" t="s">
        <v>2028</v>
      </c>
      <c r="E505" s="49" t="s">
        <v>2733</v>
      </c>
      <c r="F505" s="264" t="s">
        <v>1502</v>
      </c>
      <c r="G505" s="295">
        <v>0</v>
      </c>
      <c r="H505" s="49" t="s">
        <v>1428</v>
      </c>
      <c r="I505" s="49"/>
      <c r="J505" s="49"/>
    </row>
    <row r="506" spans="2:10" ht="15" x14ac:dyDescent="0.4">
      <c r="B506" s="174" t="s">
        <v>2136</v>
      </c>
      <c r="C506" s="264">
        <v>2139</v>
      </c>
      <c r="D506" s="264" t="s">
        <v>2028</v>
      </c>
      <c r="E506" s="49" t="s">
        <v>2733</v>
      </c>
      <c r="F506" s="264" t="s">
        <v>1502</v>
      </c>
      <c r="G506" s="295">
        <v>0</v>
      </c>
      <c r="H506" s="49" t="s">
        <v>1428</v>
      </c>
      <c r="I506" s="49"/>
      <c r="J506" s="49"/>
    </row>
    <row r="507" spans="2:10" ht="15" x14ac:dyDescent="0.4">
      <c r="B507" s="174" t="s">
        <v>2331</v>
      </c>
      <c r="C507" s="264">
        <v>2177</v>
      </c>
      <c r="D507" s="264" t="s">
        <v>2028</v>
      </c>
      <c r="E507" s="49" t="s">
        <v>2733</v>
      </c>
      <c r="F507" s="264" t="s">
        <v>1502</v>
      </c>
      <c r="G507" s="295">
        <v>0</v>
      </c>
      <c r="H507" s="49" t="s">
        <v>1428</v>
      </c>
      <c r="I507" s="49"/>
      <c r="J507" s="49"/>
    </row>
    <row r="508" spans="2:10" ht="15" x14ac:dyDescent="0.4">
      <c r="B508" s="174" t="s">
        <v>2345</v>
      </c>
      <c r="C508" s="264">
        <v>2223</v>
      </c>
      <c r="D508" s="264" t="s">
        <v>2028</v>
      </c>
      <c r="E508" s="49" t="s">
        <v>2731</v>
      </c>
      <c r="F508" s="264" t="s">
        <v>1502</v>
      </c>
      <c r="G508" s="295">
        <v>0</v>
      </c>
      <c r="H508" s="49" t="s">
        <v>1428</v>
      </c>
      <c r="I508" s="49"/>
      <c r="J508" s="49"/>
    </row>
    <row r="509" spans="2:10" ht="15" x14ac:dyDescent="0.4">
      <c r="B509" s="174" t="s">
        <v>2355</v>
      </c>
      <c r="C509" s="264">
        <v>2238</v>
      </c>
      <c r="D509" s="264" t="s">
        <v>2028</v>
      </c>
      <c r="E509" s="49" t="s">
        <v>2733</v>
      </c>
      <c r="F509" s="264" t="s">
        <v>1502</v>
      </c>
      <c r="G509" s="295">
        <v>0</v>
      </c>
      <c r="H509" s="49" t="s">
        <v>1428</v>
      </c>
      <c r="I509" s="49"/>
      <c r="J509" s="49"/>
    </row>
    <row r="510" spans="2:10" ht="15" x14ac:dyDescent="0.4">
      <c r="B510" s="174" t="s">
        <v>2356</v>
      </c>
      <c r="C510" s="264">
        <v>2308</v>
      </c>
      <c r="D510" s="264" t="s">
        <v>2028</v>
      </c>
      <c r="E510" s="49" t="s">
        <v>2733</v>
      </c>
      <c r="F510" s="264" t="s">
        <v>1502</v>
      </c>
      <c r="G510" s="295">
        <v>0</v>
      </c>
      <c r="H510" s="49" t="s">
        <v>1428</v>
      </c>
      <c r="I510" s="49"/>
      <c r="J510" s="49"/>
    </row>
    <row r="511" spans="2:10" ht="15" x14ac:dyDescent="0.4">
      <c r="B511" s="174" t="s">
        <v>2333</v>
      </c>
      <c r="C511" s="264">
        <v>2397</v>
      </c>
      <c r="D511" s="264" t="s">
        <v>2028</v>
      </c>
      <c r="E511" s="49" t="s">
        <v>2733</v>
      </c>
      <c r="F511" s="264" t="s">
        <v>1502</v>
      </c>
      <c r="G511" s="295">
        <v>0</v>
      </c>
      <c r="H511" s="49" t="s">
        <v>1428</v>
      </c>
      <c r="I511" s="49"/>
      <c r="J511" s="49"/>
    </row>
    <row r="512" spans="2:10" ht="15" x14ac:dyDescent="0.4">
      <c r="B512" s="174" t="s">
        <v>2327</v>
      </c>
      <c r="C512" s="264">
        <v>2794</v>
      </c>
      <c r="D512" s="264" t="s">
        <v>2028</v>
      </c>
      <c r="E512" s="49" t="s">
        <v>2733</v>
      </c>
      <c r="F512" s="264" t="s">
        <v>1502</v>
      </c>
      <c r="G512" s="295">
        <v>0</v>
      </c>
      <c r="H512" s="49" t="s">
        <v>1428</v>
      </c>
      <c r="I512" s="49"/>
      <c r="J512" s="49"/>
    </row>
    <row r="513" spans="2:10" ht="15" x14ac:dyDescent="0.4">
      <c r="B513" s="174" t="s">
        <v>2276</v>
      </c>
      <c r="C513" s="264">
        <v>2795</v>
      </c>
      <c r="D513" s="264" t="s">
        <v>2028</v>
      </c>
      <c r="E513" s="49" t="s">
        <v>2731</v>
      </c>
      <c r="F513" s="264" t="s">
        <v>1502</v>
      </c>
      <c r="G513" s="295">
        <v>0</v>
      </c>
      <c r="H513" s="49" t="s">
        <v>1428</v>
      </c>
      <c r="I513" s="49"/>
      <c r="J513" s="49"/>
    </row>
    <row r="514" spans="2:10" ht="15" x14ac:dyDescent="0.4">
      <c r="B514" s="174" t="s">
        <v>2291</v>
      </c>
      <c r="C514" s="264">
        <v>3347</v>
      </c>
      <c r="D514" s="264" t="s">
        <v>2028</v>
      </c>
      <c r="E514" s="49" t="s">
        <v>2731</v>
      </c>
      <c r="F514" s="264" t="s">
        <v>1502</v>
      </c>
      <c r="G514" s="295">
        <v>0</v>
      </c>
      <c r="H514" s="49" t="s">
        <v>1428</v>
      </c>
      <c r="I514" s="49"/>
      <c r="J514" s="49"/>
    </row>
    <row r="515" spans="2:10" ht="15" x14ac:dyDescent="0.4">
      <c r="B515" s="174" t="s">
        <v>2357</v>
      </c>
      <c r="C515" s="264">
        <v>4387</v>
      </c>
      <c r="D515" s="264" t="s">
        <v>2028</v>
      </c>
      <c r="E515" s="49" t="s">
        <v>2733</v>
      </c>
      <c r="F515" s="264" t="s">
        <v>1502</v>
      </c>
      <c r="G515" s="295">
        <v>0</v>
      </c>
      <c r="H515" s="49" t="s">
        <v>1428</v>
      </c>
      <c r="I515" s="49"/>
      <c r="J515" s="49"/>
    </row>
    <row r="516" spans="2:10" ht="15" x14ac:dyDescent="0.4">
      <c r="B516" s="174" t="s">
        <v>2358</v>
      </c>
      <c r="C516" s="264">
        <v>5246</v>
      </c>
      <c r="D516" s="264" t="s">
        <v>2028</v>
      </c>
      <c r="E516" s="49" t="s">
        <v>2733</v>
      </c>
      <c r="F516" s="264" t="s">
        <v>1502</v>
      </c>
      <c r="G516" s="295">
        <v>0</v>
      </c>
      <c r="H516" s="49" t="s">
        <v>1428</v>
      </c>
      <c r="I516" s="49"/>
      <c r="J516" s="49"/>
    </row>
    <row r="517" spans="2:10" ht="15" x14ac:dyDescent="0.4">
      <c r="B517" s="174" t="s">
        <v>2359</v>
      </c>
      <c r="C517" s="264">
        <v>944</v>
      </c>
      <c r="D517" s="264" t="s">
        <v>2028</v>
      </c>
      <c r="E517" s="49" t="s">
        <v>2731</v>
      </c>
      <c r="F517" s="264" t="s">
        <v>1502</v>
      </c>
      <c r="G517" s="295">
        <v>0</v>
      </c>
      <c r="H517" s="49" t="s">
        <v>1428</v>
      </c>
      <c r="I517" s="49"/>
      <c r="J517" s="49"/>
    </row>
    <row r="518" spans="2:10" ht="15" x14ac:dyDescent="0.4">
      <c r="B518" s="174" t="s">
        <v>2284</v>
      </c>
      <c r="C518" s="264">
        <v>947</v>
      </c>
      <c r="D518" s="264" t="s">
        <v>2028</v>
      </c>
      <c r="E518" s="49" t="s">
        <v>2731</v>
      </c>
      <c r="F518" s="264" t="s">
        <v>1502</v>
      </c>
      <c r="G518" s="295">
        <v>0</v>
      </c>
      <c r="H518" s="49" t="s">
        <v>1428</v>
      </c>
      <c r="I518" s="49"/>
      <c r="J518" s="49"/>
    </row>
    <row r="519" spans="2:10" ht="15" x14ac:dyDescent="0.4">
      <c r="B519" s="174" t="s">
        <v>2360</v>
      </c>
      <c r="C519" s="264">
        <v>6349</v>
      </c>
      <c r="D519" s="264" t="s">
        <v>2031</v>
      </c>
      <c r="E519" s="49" t="s">
        <v>1791</v>
      </c>
      <c r="F519" s="264" t="s">
        <v>1502</v>
      </c>
      <c r="G519" s="295">
        <v>835563956</v>
      </c>
      <c r="H519" s="49" t="s">
        <v>1428</v>
      </c>
      <c r="I519" s="49"/>
      <c r="J519" s="49"/>
    </row>
    <row r="520" spans="2:10" ht="15" x14ac:dyDescent="0.4">
      <c r="B520" s="174" t="s">
        <v>2360</v>
      </c>
      <c r="C520" s="264">
        <v>6349</v>
      </c>
      <c r="D520" s="264" t="s">
        <v>2031</v>
      </c>
      <c r="E520" s="49" t="s">
        <v>1767</v>
      </c>
      <c r="F520" s="264" t="s">
        <v>1502</v>
      </c>
      <c r="G520" s="295">
        <v>8946.027</v>
      </c>
      <c r="H520" s="49" t="s">
        <v>1429</v>
      </c>
      <c r="I520" s="49"/>
      <c r="J520" s="49"/>
    </row>
    <row r="521" spans="2:10" ht="15" x14ac:dyDescent="0.4">
      <c r="B521" s="174" t="s">
        <v>2360</v>
      </c>
      <c r="C521" s="264">
        <v>6349</v>
      </c>
      <c r="D521" s="264" t="s">
        <v>2031</v>
      </c>
      <c r="E521" s="49" t="s">
        <v>2721</v>
      </c>
      <c r="F521" s="264" t="s">
        <v>1502</v>
      </c>
      <c r="G521" s="295">
        <v>76718.911999999997</v>
      </c>
      <c r="H521" s="49" t="s">
        <v>1429</v>
      </c>
      <c r="I521" s="49"/>
      <c r="J521" s="49"/>
    </row>
    <row r="522" spans="2:10" ht="15" x14ac:dyDescent="0.4">
      <c r="B522" s="174" t="s">
        <v>2361</v>
      </c>
      <c r="C522" s="264">
        <v>2582</v>
      </c>
      <c r="D522" s="264" t="s">
        <v>2080</v>
      </c>
      <c r="E522" s="49" t="s">
        <v>1776</v>
      </c>
      <c r="F522" s="264" t="s">
        <v>1502</v>
      </c>
      <c r="G522" s="295">
        <v>1859190</v>
      </c>
      <c r="H522" s="49" t="s">
        <v>1429</v>
      </c>
      <c r="I522" s="49"/>
      <c r="J522" s="49"/>
    </row>
    <row r="523" spans="2:10" ht="15" x14ac:dyDescent="0.4">
      <c r="B523" s="174" t="s">
        <v>2362</v>
      </c>
      <c r="C523" s="264">
        <v>2437</v>
      </c>
      <c r="D523" s="264" t="s">
        <v>2080</v>
      </c>
      <c r="E523" s="49" t="s">
        <v>1776</v>
      </c>
      <c r="F523" s="264" t="s">
        <v>1502</v>
      </c>
      <c r="G523" s="295">
        <v>2089890</v>
      </c>
      <c r="H523" s="49" t="s">
        <v>1429</v>
      </c>
      <c r="I523" s="49"/>
      <c r="J523" s="49"/>
    </row>
    <row r="524" spans="2:10" ht="15" x14ac:dyDescent="0.4">
      <c r="B524" s="174" t="s">
        <v>2363</v>
      </c>
      <c r="C524" s="264">
        <v>2438</v>
      </c>
      <c r="D524" s="264" t="s">
        <v>2080</v>
      </c>
      <c r="E524" s="49" t="s">
        <v>1776</v>
      </c>
      <c r="F524" s="264" t="s">
        <v>1502</v>
      </c>
      <c r="G524" s="295">
        <f>5110780+54120</f>
        <v>5164900</v>
      </c>
      <c r="H524" s="49" t="s">
        <v>1429</v>
      </c>
      <c r="I524" s="49"/>
      <c r="J524" s="49"/>
    </row>
    <row r="525" spans="2:10" ht="15" x14ac:dyDescent="0.4">
      <c r="B525" s="174" t="s">
        <v>2364</v>
      </c>
      <c r="C525" s="264">
        <v>2439</v>
      </c>
      <c r="D525" s="264" t="s">
        <v>2080</v>
      </c>
      <c r="E525" s="49" t="s">
        <v>1776</v>
      </c>
      <c r="F525" s="264" t="s">
        <v>1502</v>
      </c>
      <c r="G525" s="295">
        <v>4548890</v>
      </c>
      <c r="H525" s="49" t="s">
        <v>1429</v>
      </c>
      <c r="I525" s="49"/>
      <c r="J525" s="49"/>
    </row>
    <row r="526" spans="2:10" ht="15" x14ac:dyDescent="0.4">
      <c r="B526" s="174" t="s">
        <v>2365</v>
      </c>
      <c r="C526" s="264">
        <v>4855</v>
      </c>
      <c r="D526" s="264" t="s">
        <v>2107</v>
      </c>
      <c r="E526" s="49" t="s">
        <v>1762</v>
      </c>
      <c r="F526" s="264" t="s">
        <v>1502</v>
      </c>
      <c r="G526" s="295">
        <v>253000</v>
      </c>
      <c r="H526" s="49" t="s">
        <v>1429</v>
      </c>
      <c r="I526" s="49"/>
      <c r="J526" s="49"/>
    </row>
    <row r="527" spans="2:10" ht="15" x14ac:dyDescent="0.4">
      <c r="B527" s="174" t="s">
        <v>2366</v>
      </c>
      <c r="C527" s="264">
        <v>3675</v>
      </c>
      <c r="D527" s="264" t="s">
        <v>2109</v>
      </c>
      <c r="E527" s="49" t="s">
        <v>2726</v>
      </c>
      <c r="F527" s="264" t="s">
        <v>1502</v>
      </c>
      <c r="G527" s="295">
        <v>258000</v>
      </c>
      <c r="H527" s="49" t="s">
        <v>1429</v>
      </c>
      <c r="I527" s="49"/>
      <c r="J527" s="49"/>
    </row>
    <row r="528" spans="2:10" ht="15" x14ac:dyDescent="0.4">
      <c r="B528" s="174" t="s">
        <v>2367</v>
      </c>
      <c r="C528" s="264">
        <v>4606</v>
      </c>
      <c r="D528" s="264" t="s">
        <v>2109</v>
      </c>
      <c r="E528" s="49" t="s">
        <v>2725</v>
      </c>
      <c r="F528" s="264" t="s">
        <v>1502</v>
      </c>
      <c r="G528" s="295">
        <v>930500</v>
      </c>
      <c r="H528" s="49" t="s">
        <v>1428</v>
      </c>
      <c r="I528" s="49"/>
      <c r="J528" s="49"/>
    </row>
    <row r="529" spans="2:10" ht="15" x14ac:dyDescent="0.4">
      <c r="B529" s="174" t="s">
        <v>2368</v>
      </c>
      <c r="C529" s="264">
        <v>4059</v>
      </c>
      <c r="D529" s="264" t="s">
        <v>2110</v>
      </c>
      <c r="E529" s="49" t="s">
        <v>1762</v>
      </c>
      <c r="F529" s="264" t="s">
        <v>1502</v>
      </c>
      <c r="G529" s="295">
        <v>115000</v>
      </c>
      <c r="H529" s="49" t="s">
        <v>1429</v>
      </c>
      <c r="I529" s="49"/>
      <c r="J529" s="49"/>
    </row>
    <row r="530" spans="2:10" ht="15" x14ac:dyDescent="0.4">
      <c r="B530" s="174" t="s">
        <v>2369</v>
      </c>
      <c r="C530" s="264">
        <v>4784</v>
      </c>
      <c r="D530" s="264" t="s">
        <v>2100</v>
      </c>
      <c r="E530" s="49" t="s">
        <v>1762</v>
      </c>
      <c r="F530" s="264" t="s">
        <v>1502</v>
      </c>
      <c r="G530" s="295">
        <v>6161757</v>
      </c>
      <c r="H530" s="49" t="s">
        <v>1429</v>
      </c>
      <c r="I530" s="49"/>
      <c r="J530" s="49"/>
    </row>
    <row r="531" spans="2:10" ht="15" x14ac:dyDescent="0.4">
      <c r="B531" s="174" t="s">
        <v>2370</v>
      </c>
      <c r="C531" s="264">
        <v>4608</v>
      </c>
      <c r="D531" s="264" t="s">
        <v>2100</v>
      </c>
      <c r="E531" s="49" t="s">
        <v>1794</v>
      </c>
      <c r="F531" s="264" t="s">
        <v>1502</v>
      </c>
      <c r="G531" s="295">
        <v>36229</v>
      </c>
      <c r="H531" s="49" t="s">
        <v>1428</v>
      </c>
      <c r="I531" s="49"/>
      <c r="J531" s="49"/>
    </row>
    <row r="532" spans="2:10" ht="15" x14ac:dyDescent="0.4">
      <c r="B532" s="174" t="s">
        <v>2371</v>
      </c>
      <c r="C532" s="264">
        <v>4403</v>
      </c>
      <c r="D532" s="264" t="s">
        <v>2111</v>
      </c>
      <c r="E532" s="49" t="s">
        <v>1762</v>
      </c>
      <c r="F532" s="264" t="s">
        <v>1502</v>
      </c>
      <c r="G532" s="295">
        <v>0</v>
      </c>
      <c r="H532" s="49" t="s">
        <v>1429</v>
      </c>
      <c r="I532" s="49"/>
      <c r="J532" s="49"/>
    </row>
    <row r="533" spans="2:10" ht="15" x14ac:dyDescent="0.4">
      <c r="B533" s="174" t="s">
        <v>2372</v>
      </c>
      <c r="C533" s="264" t="s">
        <v>2580</v>
      </c>
      <c r="D533" s="264" t="s">
        <v>2029</v>
      </c>
      <c r="E533" s="49" t="s">
        <v>1791</v>
      </c>
      <c r="F533" s="264" t="s">
        <v>1502</v>
      </c>
      <c r="G533" s="295">
        <v>8700000</v>
      </c>
      <c r="H533" s="49" t="s">
        <v>1428</v>
      </c>
      <c r="I533" s="49"/>
      <c r="J533" s="49"/>
    </row>
    <row r="534" spans="2:10" ht="15" x14ac:dyDescent="0.4">
      <c r="B534" s="174" t="s">
        <v>2373</v>
      </c>
      <c r="C534" s="264" t="s">
        <v>2581</v>
      </c>
      <c r="D534" s="264" t="s">
        <v>2029</v>
      </c>
      <c r="E534" s="49" t="s">
        <v>1791</v>
      </c>
      <c r="F534" s="264" t="s">
        <v>1502</v>
      </c>
      <c r="G534" s="295">
        <v>1480000</v>
      </c>
      <c r="H534" s="49" t="s">
        <v>1428</v>
      </c>
      <c r="I534" s="49"/>
      <c r="J534" s="49"/>
    </row>
    <row r="535" spans="2:10" ht="15" x14ac:dyDescent="0.4">
      <c r="B535" s="174" t="s">
        <v>2374</v>
      </c>
      <c r="C535" s="264" t="s">
        <v>2582</v>
      </c>
      <c r="D535" s="264" t="s">
        <v>2029</v>
      </c>
      <c r="E535" s="49" t="s">
        <v>1791</v>
      </c>
      <c r="F535" s="264" t="s">
        <v>1502</v>
      </c>
      <c r="G535" s="295">
        <v>12620000</v>
      </c>
      <c r="H535" s="49" t="s">
        <v>1428</v>
      </c>
      <c r="I535" s="49"/>
      <c r="J535" s="49"/>
    </row>
    <row r="536" spans="2:10" ht="15" x14ac:dyDescent="0.4">
      <c r="B536" s="174" t="s">
        <v>2375</v>
      </c>
      <c r="C536" s="264" t="s">
        <v>2583</v>
      </c>
      <c r="D536" s="264" t="s">
        <v>2029</v>
      </c>
      <c r="E536" s="49" t="s">
        <v>1791</v>
      </c>
      <c r="F536" s="264" t="s">
        <v>1502</v>
      </c>
      <c r="G536" s="295">
        <v>70000</v>
      </c>
      <c r="H536" s="49" t="s">
        <v>1428</v>
      </c>
      <c r="I536" s="49"/>
      <c r="J536" s="49"/>
    </row>
    <row r="537" spans="2:10" ht="15" x14ac:dyDescent="0.4">
      <c r="B537" s="174" t="s">
        <v>2376</v>
      </c>
      <c r="C537" s="264" t="s">
        <v>2584</v>
      </c>
      <c r="D537" s="264" t="s">
        <v>2029</v>
      </c>
      <c r="E537" s="49" t="s">
        <v>1791</v>
      </c>
      <c r="F537" s="264" t="s">
        <v>1502</v>
      </c>
      <c r="G537" s="295">
        <v>4940000</v>
      </c>
      <c r="H537" s="49" t="s">
        <v>1428</v>
      </c>
      <c r="I537" s="49"/>
      <c r="J537" s="49"/>
    </row>
    <row r="538" spans="2:10" ht="15" x14ac:dyDescent="0.4">
      <c r="B538" s="174" t="s">
        <v>2377</v>
      </c>
      <c r="C538" s="264" t="s">
        <v>2585</v>
      </c>
      <c r="D538" s="264" t="s">
        <v>2029</v>
      </c>
      <c r="E538" s="49" t="s">
        <v>1791</v>
      </c>
      <c r="F538" s="264" t="s">
        <v>1502</v>
      </c>
      <c r="G538" s="295">
        <v>390000</v>
      </c>
      <c r="H538" s="49" t="s">
        <v>1428</v>
      </c>
      <c r="I538" s="49"/>
      <c r="J538" s="49"/>
    </row>
    <row r="539" spans="2:10" ht="15" x14ac:dyDescent="0.4">
      <c r="B539" s="174" t="s">
        <v>2378</v>
      </c>
      <c r="C539" s="264" t="s">
        <v>2586</v>
      </c>
      <c r="D539" s="264" t="s">
        <v>2029</v>
      </c>
      <c r="E539" s="49" t="s">
        <v>1791</v>
      </c>
      <c r="F539" s="264" t="s">
        <v>1502</v>
      </c>
      <c r="G539" s="295">
        <v>1570000</v>
      </c>
      <c r="H539" s="49" t="s">
        <v>1428</v>
      </c>
      <c r="I539" s="49"/>
      <c r="J539" s="49"/>
    </row>
    <row r="540" spans="2:10" ht="15" x14ac:dyDescent="0.4">
      <c r="B540" s="174" t="s">
        <v>2379</v>
      </c>
      <c r="C540" s="264" t="s">
        <v>2587</v>
      </c>
      <c r="D540" s="264" t="s">
        <v>2029</v>
      </c>
      <c r="E540" s="49" t="s">
        <v>1791</v>
      </c>
      <c r="F540" s="264" t="s">
        <v>1502</v>
      </c>
      <c r="G540" s="295">
        <v>1690000</v>
      </c>
      <c r="H540" s="49" t="s">
        <v>1428</v>
      </c>
      <c r="I540" s="49"/>
      <c r="J540" s="49"/>
    </row>
    <row r="541" spans="2:10" ht="15" x14ac:dyDescent="0.4">
      <c r="B541" s="174" t="s">
        <v>2380</v>
      </c>
      <c r="C541" s="264" t="s">
        <v>2588</v>
      </c>
      <c r="D541" s="264" t="s">
        <v>2029</v>
      </c>
      <c r="E541" s="49" t="s">
        <v>1791</v>
      </c>
      <c r="F541" s="264" t="s">
        <v>1502</v>
      </c>
      <c r="G541" s="295">
        <v>34070000</v>
      </c>
      <c r="H541" s="49" t="s">
        <v>1428</v>
      </c>
      <c r="I541" s="49"/>
      <c r="J541" s="49"/>
    </row>
    <row r="542" spans="2:10" ht="15" x14ac:dyDescent="0.4">
      <c r="B542" s="174" t="s">
        <v>2381</v>
      </c>
      <c r="C542" s="264" t="s">
        <v>2589</v>
      </c>
      <c r="D542" s="264" t="s">
        <v>2029</v>
      </c>
      <c r="E542" s="49" t="s">
        <v>1791</v>
      </c>
      <c r="F542" s="264" t="s">
        <v>1502</v>
      </c>
      <c r="G542" s="295">
        <v>2460000</v>
      </c>
      <c r="H542" s="49" t="s">
        <v>1428</v>
      </c>
      <c r="I542" s="49"/>
      <c r="J542" s="49"/>
    </row>
    <row r="543" spans="2:10" ht="15" x14ac:dyDescent="0.4">
      <c r="B543" s="174" t="s">
        <v>2382</v>
      </c>
      <c r="C543" s="264" t="s">
        <v>2590</v>
      </c>
      <c r="D543" s="264" t="s">
        <v>2029</v>
      </c>
      <c r="E543" s="49" t="s">
        <v>1791</v>
      </c>
      <c r="F543" s="264" t="s">
        <v>1502</v>
      </c>
      <c r="G543" s="295">
        <v>730000</v>
      </c>
      <c r="H543" s="49" t="s">
        <v>1428</v>
      </c>
      <c r="I543" s="49"/>
      <c r="J543" s="49"/>
    </row>
    <row r="544" spans="2:10" ht="15" x14ac:dyDescent="0.4">
      <c r="B544" s="174" t="s">
        <v>2383</v>
      </c>
      <c r="C544" s="264" t="s">
        <v>2591</v>
      </c>
      <c r="D544" s="264" t="s">
        <v>2029</v>
      </c>
      <c r="E544" s="49" t="s">
        <v>1791</v>
      </c>
      <c r="F544" s="264" t="s">
        <v>1502</v>
      </c>
      <c r="G544" s="295">
        <v>40800000</v>
      </c>
      <c r="H544" s="49" t="s">
        <v>1428</v>
      </c>
      <c r="I544" s="49"/>
      <c r="J544" s="49"/>
    </row>
    <row r="545" spans="2:10" ht="15" x14ac:dyDescent="0.4">
      <c r="B545" s="174" t="s">
        <v>2384</v>
      </c>
      <c r="C545" s="264" t="s">
        <v>2592</v>
      </c>
      <c r="D545" s="264" t="s">
        <v>2029</v>
      </c>
      <c r="E545" s="49" t="s">
        <v>1791</v>
      </c>
      <c r="F545" s="264" t="s">
        <v>1502</v>
      </c>
      <c r="G545" s="295">
        <v>2400000</v>
      </c>
      <c r="H545" s="49" t="s">
        <v>1428</v>
      </c>
      <c r="I545" s="49"/>
      <c r="J545" s="49"/>
    </row>
    <row r="546" spans="2:10" ht="15" x14ac:dyDescent="0.4">
      <c r="B546" s="174" t="s">
        <v>2385</v>
      </c>
      <c r="C546" s="264" t="s">
        <v>2593</v>
      </c>
      <c r="D546" s="264" t="s">
        <v>2029</v>
      </c>
      <c r="E546" s="49" t="s">
        <v>1791</v>
      </c>
      <c r="F546" s="264" t="s">
        <v>1502</v>
      </c>
      <c r="G546" s="295">
        <v>54120000</v>
      </c>
      <c r="H546" s="49" t="s">
        <v>1428</v>
      </c>
      <c r="I546" s="49"/>
      <c r="J546" s="49"/>
    </row>
    <row r="547" spans="2:10" ht="15" x14ac:dyDescent="0.4">
      <c r="B547" s="174" t="s">
        <v>2386</v>
      </c>
      <c r="C547" s="264" t="s">
        <v>2594</v>
      </c>
      <c r="D547" s="264" t="s">
        <v>2029</v>
      </c>
      <c r="E547" s="49" t="s">
        <v>1791</v>
      </c>
      <c r="F547" s="264" t="s">
        <v>1502</v>
      </c>
      <c r="G547" s="295">
        <v>3230000</v>
      </c>
      <c r="H547" s="49" t="s">
        <v>1428</v>
      </c>
      <c r="I547" s="49"/>
      <c r="J547" s="49"/>
    </row>
    <row r="548" spans="2:10" ht="15" x14ac:dyDescent="0.4">
      <c r="B548" s="174" t="s">
        <v>2387</v>
      </c>
      <c r="C548" s="264" t="s">
        <v>2595</v>
      </c>
      <c r="D548" s="264" t="s">
        <v>2029</v>
      </c>
      <c r="E548" s="49" t="s">
        <v>1791</v>
      </c>
      <c r="F548" s="264" t="s">
        <v>1502</v>
      </c>
      <c r="G548" s="295">
        <v>107040000</v>
      </c>
      <c r="H548" s="49" t="s">
        <v>1428</v>
      </c>
      <c r="I548" s="49"/>
      <c r="J548" s="49"/>
    </row>
    <row r="549" spans="2:10" ht="15" x14ac:dyDescent="0.4">
      <c r="B549" s="174" t="s">
        <v>2388</v>
      </c>
      <c r="C549" s="264" t="s">
        <v>2596</v>
      </c>
      <c r="D549" s="264" t="s">
        <v>2029</v>
      </c>
      <c r="E549" s="49" t="s">
        <v>1791</v>
      </c>
      <c r="F549" s="264" t="s">
        <v>1502</v>
      </c>
      <c r="G549" s="295">
        <v>43730000</v>
      </c>
      <c r="H549" s="49" t="s">
        <v>1428</v>
      </c>
      <c r="I549" s="49"/>
      <c r="J549" s="49"/>
    </row>
    <row r="550" spans="2:10" ht="15" x14ac:dyDescent="0.4">
      <c r="B550" s="174" t="s">
        <v>2389</v>
      </c>
      <c r="C550" s="264" t="s">
        <v>2597</v>
      </c>
      <c r="D550" s="264" t="s">
        <v>2029</v>
      </c>
      <c r="E550" s="49" t="s">
        <v>1791</v>
      </c>
      <c r="F550" s="264" t="s">
        <v>1502</v>
      </c>
      <c r="G550" s="295">
        <v>190000</v>
      </c>
      <c r="H550" s="49" t="s">
        <v>1428</v>
      </c>
      <c r="I550" s="49"/>
      <c r="J550" s="49"/>
    </row>
    <row r="551" spans="2:10" ht="15" x14ac:dyDescent="0.4">
      <c r="B551" s="174" t="s">
        <v>2390</v>
      </c>
      <c r="C551" s="264" t="s">
        <v>2598</v>
      </c>
      <c r="D551" s="264" t="s">
        <v>2029</v>
      </c>
      <c r="E551" s="49" t="s">
        <v>1791</v>
      </c>
      <c r="F551" s="264" t="s">
        <v>1502</v>
      </c>
      <c r="G551" s="295">
        <v>71650000</v>
      </c>
      <c r="H551" s="49" t="s">
        <v>1428</v>
      </c>
      <c r="I551" s="49"/>
      <c r="J551" s="49"/>
    </row>
    <row r="552" spans="2:10" ht="15" x14ac:dyDescent="0.4">
      <c r="B552" s="174" t="s">
        <v>2391</v>
      </c>
      <c r="C552" s="264" t="s">
        <v>2599</v>
      </c>
      <c r="D552" s="264" t="s">
        <v>2029</v>
      </c>
      <c r="E552" s="49" t="s">
        <v>1791</v>
      </c>
      <c r="F552" s="264" t="s">
        <v>1502</v>
      </c>
      <c r="G552" s="295">
        <v>10750000</v>
      </c>
      <c r="H552" s="49" t="s">
        <v>1428</v>
      </c>
      <c r="I552" s="49"/>
      <c r="J552" s="49"/>
    </row>
    <row r="553" spans="2:10" ht="15" x14ac:dyDescent="0.4">
      <c r="B553" s="174" t="s">
        <v>2392</v>
      </c>
      <c r="C553" s="264" t="s">
        <v>2600</v>
      </c>
      <c r="D553" s="264" t="s">
        <v>2029</v>
      </c>
      <c r="E553" s="49" t="s">
        <v>1791</v>
      </c>
      <c r="F553" s="264" t="s">
        <v>1502</v>
      </c>
      <c r="G553" s="295">
        <v>11410000</v>
      </c>
      <c r="H553" s="49" t="s">
        <v>1428</v>
      </c>
      <c r="I553" s="49"/>
      <c r="J553" s="49"/>
    </row>
    <row r="554" spans="2:10" ht="15" x14ac:dyDescent="0.4">
      <c r="B554" s="174" t="s">
        <v>2393</v>
      </c>
      <c r="C554" s="264" t="s">
        <v>2601</v>
      </c>
      <c r="D554" s="264" t="s">
        <v>2029</v>
      </c>
      <c r="E554" s="49" t="s">
        <v>1791</v>
      </c>
      <c r="F554" s="264" t="s">
        <v>1502</v>
      </c>
      <c r="G554" s="295">
        <v>79470000</v>
      </c>
      <c r="H554" s="49" t="s">
        <v>1428</v>
      </c>
      <c r="I554" s="49"/>
      <c r="J554" s="49"/>
    </row>
    <row r="555" spans="2:10" ht="15" x14ac:dyDescent="0.4">
      <c r="B555" s="174" t="s">
        <v>2394</v>
      </c>
      <c r="C555" s="264" t="s">
        <v>2602</v>
      </c>
      <c r="D555" s="264" t="s">
        <v>2029</v>
      </c>
      <c r="E555" s="49" t="s">
        <v>1791</v>
      </c>
      <c r="F555" s="264" t="s">
        <v>1502</v>
      </c>
      <c r="G555" s="295">
        <v>7670000</v>
      </c>
      <c r="H555" s="49" t="s">
        <v>1428</v>
      </c>
      <c r="I555" s="49"/>
      <c r="J555" s="49"/>
    </row>
    <row r="556" spans="2:10" ht="15" x14ac:dyDescent="0.4">
      <c r="B556" s="174" t="s">
        <v>2395</v>
      </c>
      <c r="C556" s="264" t="s">
        <v>2603</v>
      </c>
      <c r="D556" s="264" t="s">
        <v>2029</v>
      </c>
      <c r="E556" s="49" t="s">
        <v>1791</v>
      </c>
      <c r="F556" s="264" t="s">
        <v>1502</v>
      </c>
      <c r="G556" s="295">
        <v>9470000</v>
      </c>
      <c r="H556" s="49" t="s">
        <v>1428</v>
      </c>
      <c r="I556" s="49"/>
      <c r="J556" s="49"/>
    </row>
    <row r="557" spans="2:10" ht="15" x14ac:dyDescent="0.4">
      <c r="B557" s="174" t="s">
        <v>2396</v>
      </c>
      <c r="C557" s="264" t="s">
        <v>2604</v>
      </c>
      <c r="D557" s="264" t="s">
        <v>2029</v>
      </c>
      <c r="E557" s="49" t="s">
        <v>1791</v>
      </c>
      <c r="F557" s="264" t="s">
        <v>1502</v>
      </c>
      <c r="G557" s="295">
        <v>280000</v>
      </c>
      <c r="H557" s="49" t="s">
        <v>1428</v>
      </c>
      <c r="I557" s="49"/>
      <c r="J557" s="49"/>
    </row>
    <row r="558" spans="2:10" ht="15" x14ac:dyDescent="0.4">
      <c r="B558" s="174" t="s">
        <v>2397</v>
      </c>
      <c r="C558" s="264" t="s">
        <v>2605</v>
      </c>
      <c r="D558" s="264" t="s">
        <v>2029</v>
      </c>
      <c r="E558" s="49" t="s">
        <v>1791</v>
      </c>
      <c r="F558" s="264" t="s">
        <v>1502</v>
      </c>
      <c r="G558" s="295">
        <v>191860000</v>
      </c>
      <c r="H558" s="49" t="s">
        <v>1428</v>
      </c>
      <c r="I558" s="49"/>
      <c r="J558" s="49"/>
    </row>
    <row r="559" spans="2:10" ht="15" x14ac:dyDescent="0.4">
      <c r="B559" s="174" t="s">
        <v>2398</v>
      </c>
      <c r="C559" s="264" t="s">
        <v>2606</v>
      </c>
      <c r="D559" s="264" t="s">
        <v>2029</v>
      </c>
      <c r="E559" s="49" t="s">
        <v>1791</v>
      </c>
      <c r="F559" s="264" t="s">
        <v>1502</v>
      </c>
      <c r="G559" s="295">
        <v>14700000</v>
      </c>
      <c r="H559" s="49" t="s">
        <v>1428</v>
      </c>
      <c r="I559" s="49"/>
      <c r="J559" s="49"/>
    </row>
    <row r="560" spans="2:10" ht="15" x14ac:dyDescent="0.4">
      <c r="B560" s="174" t="s">
        <v>2399</v>
      </c>
      <c r="C560" s="264" t="s">
        <v>2607</v>
      </c>
      <c r="D560" s="264" t="s">
        <v>2029</v>
      </c>
      <c r="E560" s="49" t="s">
        <v>1791</v>
      </c>
      <c r="F560" s="264" t="s">
        <v>1502</v>
      </c>
      <c r="G560" s="295">
        <v>265510000</v>
      </c>
      <c r="H560" s="49" t="s">
        <v>1428</v>
      </c>
      <c r="I560" s="49"/>
      <c r="J560" s="49"/>
    </row>
    <row r="561" spans="2:10" ht="15" x14ac:dyDescent="0.4">
      <c r="B561" s="174" t="s">
        <v>2400</v>
      </c>
      <c r="C561" s="264" t="s">
        <v>2608</v>
      </c>
      <c r="D561" s="264" t="s">
        <v>2029</v>
      </c>
      <c r="E561" s="49" t="s">
        <v>1791</v>
      </c>
      <c r="F561" s="264" t="s">
        <v>1502</v>
      </c>
      <c r="G561" s="295">
        <v>1152820000</v>
      </c>
      <c r="H561" s="49" t="s">
        <v>1428</v>
      </c>
      <c r="I561" s="49"/>
      <c r="J561" s="49"/>
    </row>
    <row r="562" spans="2:10" ht="15" x14ac:dyDescent="0.4">
      <c r="B562" s="174" t="s">
        <v>2401</v>
      </c>
      <c r="C562" s="264" t="s">
        <v>2609</v>
      </c>
      <c r="D562" s="264" t="s">
        <v>2029</v>
      </c>
      <c r="E562" s="49" t="s">
        <v>1791</v>
      </c>
      <c r="F562" s="264" t="s">
        <v>1502</v>
      </c>
      <c r="G562" s="295">
        <v>234000000</v>
      </c>
      <c r="H562" s="49" t="s">
        <v>1428</v>
      </c>
      <c r="I562" s="49"/>
      <c r="J562" s="49"/>
    </row>
    <row r="563" spans="2:10" ht="15" x14ac:dyDescent="0.4">
      <c r="B563" s="174" t="s">
        <v>2402</v>
      </c>
      <c r="C563" s="264" t="s">
        <v>2610</v>
      </c>
      <c r="D563" s="264" t="s">
        <v>2029</v>
      </c>
      <c r="E563" s="49" t="s">
        <v>1791</v>
      </c>
      <c r="F563" s="264" t="s">
        <v>1502</v>
      </c>
      <c r="G563" s="295">
        <v>315400000</v>
      </c>
      <c r="H563" s="49" t="s">
        <v>1428</v>
      </c>
      <c r="I563" s="49"/>
      <c r="J563" s="49"/>
    </row>
    <row r="564" spans="2:10" ht="15" x14ac:dyDescent="0.4">
      <c r="B564" s="174" t="s">
        <v>2403</v>
      </c>
      <c r="C564" s="264" t="s">
        <v>2611</v>
      </c>
      <c r="D564" s="264" t="s">
        <v>2029</v>
      </c>
      <c r="E564" s="49" t="s">
        <v>1791</v>
      </c>
      <c r="F564" s="264" t="s">
        <v>1502</v>
      </c>
      <c r="G564" s="295">
        <v>102830000</v>
      </c>
      <c r="H564" s="49" t="s">
        <v>1428</v>
      </c>
      <c r="I564" s="49"/>
      <c r="J564" s="49"/>
    </row>
    <row r="565" spans="2:10" ht="15" x14ac:dyDescent="0.4">
      <c r="B565" s="174" t="s">
        <v>2404</v>
      </c>
      <c r="C565" s="264" t="s">
        <v>2612</v>
      </c>
      <c r="D565" s="264" t="s">
        <v>2029</v>
      </c>
      <c r="E565" s="49" t="s">
        <v>1791</v>
      </c>
      <c r="F565" s="264" t="s">
        <v>1502</v>
      </c>
      <c r="G565" s="295">
        <v>150000</v>
      </c>
      <c r="H565" s="49" t="s">
        <v>1428</v>
      </c>
      <c r="I565" s="49"/>
      <c r="J565" s="49"/>
    </row>
    <row r="566" spans="2:10" ht="15" x14ac:dyDescent="0.4">
      <c r="B566" s="174" t="s">
        <v>2405</v>
      </c>
      <c r="C566" s="264" t="s">
        <v>2613</v>
      </c>
      <c r="D566" s="264" t="s">
        <v>2029</v>
      </c>
      <c r="E566" s="49" t="s">
        <v>1791</v>
      </c>
      <c r="F566" s="264" t="s">
        <v>1502</v>
      </c>
      <c r="G566" s="295">
        <v>11900000</v>
      </c>
      <c r="H566" s="49" t="s">
        <v>1428</v>
      </c>
      <c r="I566" s="49"/>
      <c r="J566" s="49"/>
    </row>
    <row r="567" spans="2:10" ht="15" x14ac:dyDescent="0.4">
      <c r="B567" s="174" t="s">
        <v>2406</v>
      </c>
      <c r="C567" s="264" t="s">
        <v>2614</v>
      </c>
      <c r="D567" s="264" t="s">
        <v>2029</v>
      </c>
      <c r="E567" s="49" t="s">
        <v>1791</v>
      </c>
      <c r="F567" s="264" t="s">
        <v>1502</v>
      </c>
      <c r="G567" s="295">
        <v>93110000</v>
      </c>
      <c r="H567" s="49" t="s">
        <v>1428</v>
      </c>
      <c r="I567" s="49"/>
      <c r="J567" s="49"/>
    </row>
    <row r="568" spans="2:10" ht="15" x14ac:dyDescent="0.4">
      <c r="B568" s="174" t="s">
        <v>2407</v>
      </c>
      <c r="C568" s="264" t="s">
        <v>2615</v>
      </c>
      <c r="D568" s="264" t="s">
        <v>2029</v>
      </c>
      <c r="E568" s="49" t="s">
        <v>1791</v>
      </c>
      <c r="F568" s="264" t="s">
        <v>1502</v>
      </c>
      <c r="G568" s="295">
        <v>1950520000</v>
      </c>
      <c r="H568" s="49" t="s">
        <v>1428</v>
      </c>
      <c r="I568" s="49"/>
      <c r="J568" s="49"/>
    </row>
    <row r="569" spans="2:10" ht="15" x14ac:dyDescent="0.4">
      <c r="B569" s="174" t="s">
        <v>2408</v>
      </c>
      <c r="C569" s="264" t="s">
        <v>2616</v>
      </c>
      <c r="D569" s="264" t="s">
        <v>2029</v>
      </c>
      <c r="E569" s="49" t="s">
        <v>1791</v>
      </c>
      <c r="F569" s="264" t="s">
        <v>1502</v>
      </c>
      <c r="G569" s="295">
        <v>2640000</v>
      </c>
      <c r="H569" s="49" t="s">
        <v>1428</v>
      </c>
      <c r="I569" s="49"/>
      <c r="J569" s="49"/>
    </row>
    <row r="570" spans="2:10" ht="15" x14ac:dyDescent="0.4">
      <c r="B570" s="174" t="s">
        <v>2409</v>
      </c>
      <c r="C570" s="264" t="s">
        <v>2617</v>
      </c>
      <c r="D570" s="264" t="s">
        <v>2029</v>
      </c>
      <c r="E570" s="49" t="s">
        <v>1791</v>
      </c>
      <c r="F570" s="264" t="s">
        <v>1502</v>
      </c>
      <c r="G570" s="295">
        <v>21110000</v>
      </c>
      <c r="H570" s="49" t="s">
        <v>1428</v>
      </c>
      <c r="I570" s="49"/>
      <c r="J570" s="49"/>
    </row>
    <row r="571" spans="2:10" ht="15" x14ac:dyDescent="0.4">
      <c r="B571" s="174" t="s">
        <v>2410</v>
      </c>
      <c r="C571" s="264" t="s">
        <v>2618</v>
      </c>
      <c r="D571" s="264" t="s">
        <v>2029</v>
      </c>
      <c r="E571" s="49" t="s">
        <v>1791</v>
      </c>
      <c r="F571" s="264" t="s">
        <v>1502</v>
      </c>
      <c r="G571" s="295">
        <v>861880000</v>
      </c>
      <c r="H571" s="49" t="s">
        <v>1428</v>
      </c>
      <c r="I571" s="49"/>
      <c r="J571" s="49"/>
    </row>
    <row r="572" spans="2:10" ht="15" x14ac:dyDescent="0.4">
      <c r="B572" s="174" t="s">
        <v>2411</v>
      </c>
      <c r="C572" s="264" t="s">
        <v>2619</v>
      </c>
      <c r="D572" s="264" t="s">
        <v>2029</v>
      </c>
      <c r="E572" s="49" t="s">
        <v>1791</v>
      </c>
      <c r="F572" s="264" t="s">
        <v>1502</v>
      </c>
      <c r="G572" s="295">
        <v>58900000</v>
      </c>
      <c r="H572" s="49" t="s">
        <v>1428</v>
      </c>
      <c r="I572" s="49"/>
      <c r="J572" s="49"/>
    </row>
    <row r="573" spans="2:10" ht="15" x14ac:dyDescent="0.4">
      <c r="B573" s="174" t="s">
        <v>2412</v>
      </c>
      <c r="C573" s="264" t="s">
        <v>2620</v>
      </c>
      <c r="D573" s="264" t="s">
        <v>2029</v>
      </c>
      <c r="E573" s="49" t="s">
        <v>1791</v>
      </c>
      <c r="F573" s="264" t="s">
        <v>1502</v>
      </c>
      <c r="G573" s="295">
        <v>54390000</v>
      </c>
      <c r="H573" s="49" t="s">
        <v>1428</v>
      </c>
      <c r="I573" s="49"/>
      <c r="J573" s="49"/>
    </row>
    <row r="574" spans="2:10" ht="15" x14ac:dyDescent="0.4">
      <c r="B574" s="174" t="s">
        <v>2413</v>
      </c>
      <c r="C574" s="264" t="s">
        <v>2621</v>
      </c>
      <c r="D574" s="264" t="s">
        <v>2029</v>
      </c>
      <c r="E574" s="49" t="s">
        <v>1791</v>
      </c>
      <c r="F574" s="264" t="s">
        <v>1502</v>
      </c>
      <c r="G574" s="295">
        <v>110920000</v>
      </c>
      <c r="H574" s="49" t="s">
        <v>1428</v>
      </c>
      <c r="I574" s="49"/>
      <c r="J574" s="49"/>
    </row>
    <row r="575" spans="2:10" ht="15" x14ac:dyDescent="0.4">
      <c r="B575" s="174" t="s">
        <v>2414</v>
      </c>
      <c r="C575" s="264" t="s">
        <v>2622</v>
      </c>
      <c r="D575" s="264" t="s">
        <v>2029</v>
      </c>
      <c r="E575" s="49" t="s">
        <v>1791</v>
      </c>
      <c r="F575" s="264" t="s">
        <v>1502</v>
      </c>
      <c r="G575" s="295">
        <v>150010000</v>
      </c>
      <c r="H575" s="49" t="s">
        <v>1428</v>
      </c>
      <c r="I575" s="49"/>
      <c r="J575" s="49"/>
    </row>
    <row r="576" spans="2:10" ht="15" x14ac:dyDescent="0.4">
      <c r="B576" s="174" t="s">
        <v>2415</v>
      </c>
      <c r="C576" s="264" t="s">
        <v>2623</v>
      </c>
      <c r="D576" s="264" t="s">
        <v>2029</v>
      </c>
      <c r="E576" s="49" t="s">
        <v>1791</v>
      </c>
      <c r="F576" s="264" t="s">
        <v>1502</v>
      </c>
      <c r="G576" s="295">
        <v>2770000</v>
      </c>
      <c r="H576" s="49" t="s">
        <v>1428</v>
      </c>
      <c r="I576" s="49"/>
      <c r="J576" s="49"/>
    </row>
    <row r="577" spans="2:10" ht="15" x14ac:dyDescent="0.4">
      <c r="B577" s="174" t="s">
        <v>2416</v>
      </c>
      <c r="C577" s="264" t="s">
        <v>2624</v>
      </c>
      <c r="D577" s="264" t="s">
        <v>2029</v>
      </c>
      <c r="E577" s="49" t="s">
        <v>1791</v>
      </c>
      <c r="F577" s="264" t="s">
        <v>1502</v>
      </c>
      <c r="G577" s="295">
        <v>446630000</v>
      </c>
      <c r="H577" s="49" t="s">
        <v>1428</v>
      </c>
      <c r="I577" s="49"/>
      <c r="J577" s="49"/>
    </row>
    <row r="578" spans="2:10" ht="15" x14ac:dyDescent="0.4">
      <c r="B578" s="174" t="s">
        <v>2417</v>
      </c>
      <c r="C578" s="264" t="s">
        <v>2625</v>
      </c>
      <c r="D578" s="264" t="s">
        <v>2029</v>
      </c>
      <c r="E578" s="49" t="s">
        <v>1791</v>
      </c>
      <c r="F578" s="264" t="s">
        <v>1502</v>
      </c>
      <c r="G578" s="295">
        <v>328520000</v>
      </c>
      <c r="H578" s="49" t="s">
        <v>1428</v>
      </c>
      <c r="I578" s="49"/>
      <c r="J578" s="49"/>
    </row>
    <row r="579" spans="2:10" ht="15" x14ac:dyDescent="0.4">
      <c r="B579" s="174" t="s">
        <v>2418</v>
      </c>
      <c r="C579" s="264" t="s">
        <v>2626</v>
      </c>
      <c r="D579" s="264" t="s">
        <v>2029</v>
      </c>
      <c r="E579" s="49" t="s">
        <v>1791</v>
      </c>
      <c r="F579" s="264" t="s">
        <v>1502</v>
      </c>
      <c r="G579" s="295">
        <v>167640000</v>
      </c>
      <c r="H579" s="49" t="s">
        <v>1428</v>
      </c>
      <c r="I579" s="49"/>
      <c r="J579" s="49"/>
    </row>
    <row r="580" spans="2:10" ht="15" x14ac:dyDescent="0.4">
      <c r="B580" s="174" t="s">
        <v>2419</v>
      </c>
      <c r="C580" s="264" t="s">
        <v>2627</v>
      </c>
      <c r="D580" s="264" t="s">
        <v>2029</v>
      </c>
      <c r="E580" s="49" t="s">
        <v>1791</v>
      </c>
      <c r="F580" s="264" t="s">
        <v>1502</v>
      </c>
      <c r="G580" s="295">
        <v>970000</v>
      </c>
      <c r="H580" s="49" t="s">
        <v>1428</v>
      </c>
      <c r="I580" s="49"/>
      <c r="J580" s="49"/>
    </row>
    <row r="581" spans="2:10" ht="15" x14ac:dyDescent="0.4">
      <c r="B581" s="174" t="s">
        <v>2420</v>
      </c>
      <c r="C581" s="264" t="s">
        <v>2628</v>
      </c>
      <c r="D581" s="264" t="s">
        <v>2029</v>
      </c>
      <c r="E581" s="49" t="s">
        <v>1791</v>
      </c>
      <c r="F581" s="264" t="s">
        <v>1502</v>
      </c>
      <c r="G581" s="295">
        <v>2770000</v>
      </c>
      <c r="H581" s="49" t="s">
        <v>1428</v>
      </c>
      <c r="I581" s="49"/>
      <c r="J581" s="49"/>
    </row>
    <row r="582" spans="2:10" ht="15" x14ac:dyDescent="0.4">
      <c r="B582" s="174" t="s">
        <v>2421</v>
      </c>
      <c r="C582" s="264" t="s">
        <v>2629</v>
      </c>
      <c r="D582" s="264" t="s">
        <v>2029</v>
      </c>
      <c r="E582" s="49" t="s">
        <v>1791</v>
      </c>
      <c r="F582" s="264" t="s">
        <v>1502</v>
      </c>
      <c r="G582" s="295">
        <v>923510000</v>
      </c>
      <c r="H582" s="49" t="s">
        <v>1428</v>
      </c>
      <c r="I582" s="49"/>
      <c r="J582" s="49"/>
    </row>
    <row r="583" spans="2:10" ht="15" x14ac:dyDescent="0.4">
      <c r="B583" s="174" t="s">
        <v>2422</v>
      </c>
      <c r="C583" s="264" t="s">
        <v>2630</v>
      </c>
      <c r="D583" s="264" t="s">
        <v>2029</v>
      </c>
      <c r="E583" s="49" t="s">
        <v>1791</v>
      </c>
      <c r="F583" s="264" t="s">
        <v>1502</v>
      </c>
      <c r="G583" s="295">
        <v>47110000</v>
      </c>
      <c r="H583" s="49" t="s">
        <v>1428</v>
      </c>
      <c r="I583" s="49"/>
      <c r="J583" s="49"/>
    </row>
    <row r="584" spans="2:10" ht="15" x14ac:dyDescent="0.4">
      <c r="B584" s="174" t="s">
        <v>2423</v>
      </c>
      <c r="C584" s="264" t="s">
        <v>2631</v>
      </c>
      <c r="D584" s="264" t="s">
        <v>2029</v>
      </c>
      <c r="E584" s="49" t="s">
        <v>1791</v>
      </c>
      <c r="F584" s="264" t="s">
        <v>1502</v>
      </c>
      <c r="G584" s="295">
        <v>318000000</v>
      </c>
      <c r="H584" s="49" t="s">
        <v>1428</v>
      </c>
      <c r="I584" s="49"/>
      <c r="J584" s="49"/>
    </row>
    <row r="585" spans="2:10" ht="15" x14ac:dyDescent="0.4">
      <c r="B585" s="174" t="s">
        <v>2424</v>
      </c>
      <c r="C585" s="264" t="s">
        <v>2632</v>
      </c>
      <c r="D585" s="264" t="s">
        <v>2029</v>
      </c>
      <c r="E585" s="49" t="s">
        <v>1791</v>
      </c>
      <c r="F585" s="264" t="s">
        <v>1502</v>
      </c>
      <c r="G585" s="295">
        <v>310460000</v>
      </c>
      <c r="H585" s="49" t="s">
        <v>1428</v>
      </c>
      <c r="I585" s="49"/>
      <c r="J585" s="49"/>
    </row>
    <row r="586" spans="2:10" ht="15" x14ac:dyDescent="0.4">
      <c r="B586" s="174" t="s">
        <v>2425</v>
      </c>
      <c r="C586" s="264" t="s">
        <v>2633</v>
      </c>
      <c r="D586" s="264" t="s">
        <v>2029</v>
      </c>
      <c r="E586" s="49" t="s">
        <v>1791</v>
      </c>
      <c r="F586" s="264" t="s">
        <v>1502</v>
      </c>
      <c r="G586" s="295">
        <v>26000000</v>
      </c>
      <c r="H586" s="49" t="s">
        <v>1428</v>
      </c>
      <c r="I586" s="49"/>
      <c r="J586" s="49"/>
    </row>
    <row r="587" spans="2:10" ht="15" x14ac:dyDescent="0.4">
      <c r="B587" s="174" t="s">
        <v>2426</v>
      </c>
      <c r="C587" s="264" t="s">
        <v>2634</v>
      </c>
      <c r="D587" s="264" t="s">
        <v>2029</v>
      </c>
      <c r="E587" s="49" t="s">
        <v>1791</v>
      </c>
      <c r="F587" s="264" t="s">
        <v>1502</v>
      </c>
      <c r="G587" s="295">
        <v>17500000</v>
      </c>
      <c r="H587" s="49" t="s">
        <v>1428</v>
      </c>
      <c r="I587" s="49"/>
      <c r="J587" s="49"/>
    </row>
    <row r="588" spans="2:10" ht="15" x14ac:dyDescent="0.4">
      <c r="B588" s="174" t="s">
        <v>2427</v>
      </c>
      <c r="C588" s="264" t="s">
        <v>2635</v>
      </c>
      <c r="D588" s="264" t="s">
        <v>2029</v>
      </c>
      <c r="E588" s="49" t="s">
        <v>1791</v>
      </c>
      <c r="F588" s="264" t="s">
        <v>1502</v>
      </c>
      <c r="G588" s="295">
        <v>448640000</v>
      </c>
      <c r="H588" s="49" t="s">
        <v>1428</v>
      </c>
      <c r="I588" s="49"/>
      <c r="J588" s="49"/>
    </row>
    <row r="589" spans="2:10" ht="15" x14ac:dyDescent="0.4">
      <c r="B589" s="174" t="s">
        <v>2428</v>
      </c>
      <c r="C589" s="264" t="s">
        <v>2636</v>
      </c>
      <c r="D589" s="264" t="s">
        <v>2029</v>
      </c>
      <c r="E589" s="49" t="s">
        <v>1791</v>
      </c>
      <c r="F589" s="264" t="s">
        <v>1502</v>
      </c>
      <c r="G589" s="295">
        <v>240000</v>
      </c>
      <c r="H589" s="49" t="s">
        <v>1428</v>
      </c>
      <c r="I589" s="49"/>
      <c r="J589" s="49"/>
    </row>
    <row r="590" spans="2:10" ht="15" x14ac:dyDescent="0.4">
      <c r="B590" s="174" t="s">
        <v>2429</v>
      </c>
      <c r="C590" s="264" t="s">
        <v>2637</v>
      </c>
      <c r="D590" s="264" t="s">
        <v>2029</v>
      </c>
      <c r="E590" s="49" t="s">
        <v>1791</v>
      </c>
      <c r="F590" s="264" t="s">
        <v>1502</v>
      </c>
      <c r="G590" s="295">
        <v>50180000</v>
      </c>
      <c r="H590" s="49" t="s">
        <v>1428</v>
      </c>
      <c r="I590" s="49"/>
      <c r="J590" s="49"/>
    </row>
    <row r="591" spans="2:10" ht="15" x14ac:dyDescent="0.4">
      <c r="B591" s="174" t="s">
        <v>2430</v>
      </c>
      <c r="C591" s="264" t="s">
        <v>2638</v>
      </c>
      <c r="D591" s="264" t="s">
        <v>2029</v>
      </c>
      <c r="E591" s="49" t="s">
        <v>1791</v>
      </c>
      <c r="F591" s="264" t="s">
        <v>1502</v>
      </c>
      <c r="G591" s="295">
        <v>206050000</v>
      </c>
      <c r="H591" s="49" t="s">
        <v>1428</v>
      </c>
      <c r="I591" s="49"/>
      <c r="J591" s="49"/>
    </row>
    <row r="592" spans="2:10" ht="15" x14ac:dyDescent="0.4">
      <c r="B592" s="174" t="s">
        <v>2431</v>
      </c>
      <c r="C592" s="264" t="s">
        <v>2639</v>
      </c>
      <c r="D592" s="264" t="s">
        <v>2029</v>
      </c>
      <c r="E592" s="49" t="s">
        <v>1791</v>
      </c>
      <c r="F592" s="264" t="s">
        <v>1502</v>
      </c>
      <c r="G592" s="295">
        <v>144960000</v>
      </c>
      <c r="H592" s="49" t="s">
        <v>1428</v>
      </c>
      <c r="I592" s="49"/>
      <c r="J592" s="49"/>
    </row>
    <row r="593" spans="2:10" ht="15" x14ac:dyDescent="0.4">
      <c r="B593" s="174" t="s">
        <v>2432</v>
      </c>
      <c r="C593" s="264" t="s">
        <v>2640</v>
      </c>
      <c r="D593" s="264" t="s">
        <v>2029</v>
      </c>
      <c r="E593" s="49" t="s">
        <v>1791</v>
      </c>
      <c r="F593" s="264" t="s">
        <v>1502</v>
      </c>
      <c r="G593" s="295">
        <v>11470000</v>
      </c>
      <c r="H593" s="49" t="s">
        <v>1428</v>
      </c>
      <c r="I593" s="49"/>
      <c r="J593" s="49"/>
    </row>
    <row r="594" spans="2:10" ht="15" x14ac:dyDescent="0.4">
      <c r="B594" s="174" t="s">
        <v>2433</v>
      </c>
      <c r="C594" s="264" t="s">
        <v>2641</v>
      </c>
      <c r="D594" s="264" t="s">
        <v>2029</v>
      </c>
      <c r="E594" s="49" t="s">
        <v>1791</v>
      </c>
      <c r="F594" s="264" t="s">
        <v>1502</v>
      </c>
      <c r="G594" s="295">
        <v>26470000</v>
      </c>
      <c r="H594" s="49" t="s">
        <v>1428</v>
      </c>
      <c r="I594" s="49"/>
      <c r="J594" s="49"/>
    </row>
    <row r="595" spans="2:10" ht="15" x14ac:dyDescent="0.4">
      <c r="B595" s="174" t="s">
        <v>2434</v>
      </c>
      <c r="C595" s="264" t="s">
        <v>2642</v>
      </c>
      <c r="D595" s="264" t="s">
        <v>2029</v>
      </c>
      <c r="E595" s="49" t="s">
        <v>1791</v>
      </c>
      <c r="F595" s="264" t="s">
        <v>1502</v>
      </c>
      <c r="G595" s="295">
        <v>200050000</v>
      </c>
      <c r="H595" s="49" t="s">
        <v>1428</v>
      </c>
      <c r="I595" s="49"/>
      <c r="J595" s="49"/>
    </row>
    <row r="596" spans="2:10" ht="15" x14ac:dyDescent="0.4">
      <c r="B596" s="174" t="s">
        <v>2435</v>
      </c>
      <c r="C596" s="264" t="s">
        <v>2643</v>
      </c>
      <c r="D596" s="264" t="s">
        <v>2029</v>
      </c>
      <c r="E596" s="49" t="s">
        <v>1791</v>
      </c>
      <c r="F596" s="264" t="s">
        <v>1502</v>
      </c>
      <c r="G596" s="295">
        <v>110970000</v>
      </c>
      <c r="H596" s="49" t="s">
        <v>1428</v>
      </c>
      <c r="I596" s="49"/>
      <c r="J596" s="49"/>
    </row>
    <row r="597" spans="2:10" ht="15" x14ac:dyDescent="0.4">
      <c r="B597" s="174" t="s">
        <v>2436</v>
      </c>
      <c r="C597" s="264" t="s">
        <v>2644</v>
      </c>
      <c r="D597" s="264" t="s">
        <v>2029</v>
      </c>
      <c r="E597" s="49" t="s">
        <v>1791</v>
      </c>
      <c r="F597" s="264" t="s">
        <v>1502</v>
      </c>
      <c r="G597" s="295">
        <v>127970000</v>
      </c>
      <c r="H597" s="49" t="s">
        <v>1428</v>
      </c>
      <c r="I597" s="49"/>
      <c r="J597" s="49"/>
    </row>
    <row r="598" spans="2:10" ht="15" x14ac:dyDescent="0.4">
      <c r="B598" s="174" t="s">
        <v>2437</v>
      </c>
      <c r="C598" s="264" t="s">
        <v>2645</v>
      </c>
      <c r="D598" s="264" t="s">
        <v>2029</v>
      </c>
      <c r="E598" s="49" t="s">
        <v>1791</v>
      </c>
      <c r="F598" s="264" t="s">
        <v>1502</v>
      </c>
      <c r="G598" s="295">
        <v>16629999.999999998</v>
      </c>
      <c r="H598" s="49" t="s">
        <v>1428</v>
      </c>
      <c r="I598" s="49"/>
      <c r="J598" s="49"/>
    </row>
    <row r="599" spans="2:10" ht="15" x14ac:dyDescent="0.4">
      <c r="B599" s="174" t="s">
        <v>2438</v>
      </c>
      <c r="C599" s="264" t="s">
        <v>2646</v>
      </c>
      <c r="D599" s="264" t="s">
        <v>2029</v>
      </c>
      <c r="E599" s="49" t="s">
        <v>1791</v>
      </c>
      <c r="F599" s="264" t="s">
        <v>1502</v>
      </c>
      <c r="G599" s="295">
        <v>120900000</v>
      </c>
      <c r="H599" s="49" t="s">
        <v>1428</v>
      </c>
      <c r="I599" s="49"/>
      <c r="J599" s="49"/>
    </row>
    <row r="600" spans="2:10" ht="15" x14ac:dyDescent="0.4">
      <c r="B600" s="174" t="s">
        <v>2439</v>
      </c>
      <c r="C600" s="264" t="s">
        <v>2647</v>
      </c>
      <c r="D600" s="264" t="s">
        <v>2029</v>
      </c>
      <c r="E600" s="49" t="s">
        <v>1791</v>
      </c>
      <c r="F600" s="264" t="s">
        <v>1502</v>
      </c>
      <c r="G600" s="295">
        <v>719080000</v>
      </c>
      <c r="H600" s="49" t="s">
        <v>1428</v>
      </c>
      <c r="I600" s="49"/>
      <c r="J600" s="49"/>
    </row>
    <row r="601" spans="2:10" ht="15" x14ac:dyDescent="0.4">
      <c r="B601" s="174" t="s">
        <v>2440</v>
      </c>
      <c r="C601" s="264" t="s">
        <v>2648</v>
      </c>
      <c r="D601" s="264" t="s">
        <v>2029</v>
      </c>
      <c r="E601" s="49" t="s">
        <v>1791</v>
      </c>
      <c r="F601" s="264" t="s">
        <v>1502</v>
      </c>
      <c r="G601" s="295">
        <v>6080000</v>
      </c>
      <c r="H601" s="49" t="s">
        <v>1428</v>
      </c>
      <c r="I601" s="49"/>
      <c r="J601" s="49"/>
    </row>
    <row r="602" spans="2:10" ht="15" x14ac:dyDescent="0.4">
      <c r="B602" s="174" t="s">
        <v>2441</v>
      </c>
      <c r="C602" s="264" t="s">
        <v>2649</v>
      </c>
      <c r="D602" s="264" t="s">
        <v>2029</v>
      </c>
      <c r="E602" s="49" t="s">
        <v>1791</v>
      </c>
      <c r="F602" s="264" t="s">
        <v>1502</v>
      </c>
      <c r="G602" s="295">
        <v>55930000</v>
      </c>
      <c r="H602" s="49" t="s">
        <v>1428</v>
      </c>
      <c r="I602" s="49"/>
      <c r="J602" s="49"/>
    </row>
    <row r="603" spans="2:10" ht="15" x14ac:dyDescent="0.4">
      <c r="B603" s="174" t="s">
        <v>2442</v>
      </c>
      <c r="C603" s="264" t="s">
        <v>2650</v>
      </c>
      <c r="D603" s="264" t="s">
        <v>2029</v>
      </c>
      <c r="E603" s="49" t="s">
        <v>1791</v>
      </c>
      <c r="F603" s="264" t="s">
        <v>1502</v>
      </c>
      <c r="G603" s="295">
        <v>8400000</v>
      </c>
      <c r="H603" s="49" t="s">
        <v>1428</v>
      </c>
      <c r="I603" s="49"/>
      <c r="J603" s="49"/>
    </row>
    <row r="604" spans="2:10" ht="15" x14ac:dyDescent="0.4">
      <c r="B604" s="174" t="s">
        <v>2443</v>
      </c>
      <c r="C604" s="264" t="s">
        <v>2651</v>
      </c>
      <c r="D604" s="264" t="s">
        <v>2029</v>
      </c>
      <c r="E604" s="49" t="s">
        <v>1791</v>
      </c>
      <c r="F604" s="264" t="s">
        <v>1502</v>
      </c>
      <c r="G604" s="295">
        <v>34550000</v>
      </c>
      <c r="H604" s="49" t="s">
        <v>1428</v>
      </c>
      <c r="I604" s="49"/>
      <c r="J604" s="49"/>
    </row>
    <row r="605" spans="2:10" ht="15" x14ac:dyDescent="0.4">
      <c r="B605" s="174" t="s">
        <v>2444</v>
      </c>
      <c r="C605" s="264" t="s">
        <v>2652</v>
      </c>
      <c r="D605" s="264" t="s">
        <v>2029</v>
      </c>
      <c r="E605" s="49" t="s">
        <v>1791</v>
      </c>
      <c r="F605" s="264" t="s">
        <v>1502</v>
      </c>
      <c r="G605" s="295">
        <v>26290000</v>
      </c>
      <c r="H605" s="49" t="s">
        <v>1428</v>
      </c>
      <c r="I605" s="49"/>
      <c r="J605" s="49"/>
    </row>
    <row r="606" spans="2:10" ht="15" x14ac:dyDescent="0.4">
      <c r="B606" s="174" t="s">
        <v>2445</v>
      </c>
      <c r="C606" s="264" t="s">
        <v>2653</v>
      </c>
      <c r="D606" s="264" t="s">
        <v>2029</v>
      </c>
      <c r="E606" s="49" t="s">
        <v>1791</v>
      </c>
      <c r="F606" s="264" t="s">
        <v>1502</v>
      </c>
      <c r="G606" s="295">
        <v>57490000</v>
      </c>
      <c r="H606" s="49" t="s">
        <v>1428</v>
      </c>
      <c r="I606" s="49"/>
      <c r="J606" s="49"/>
    </row>
    <row r="607" spans="2:10" ht="15" x14ac:dyDescent="0.4">
      <c r="B607" s="174" t="s">
        <v>2446</v>
      </c>
      <c r="C607" s="264" t="s">
        <v>2654</v>
      </c>
      <c r="D607" s="264" t="s">
        <v>2029</v>
      </c>
      <c r="E607" s="49" t="s">
        <v>1791</v>
      </c>
      <c r="F607" s="264" t="s">
        <v>1502</v>
      </c>
      <c r="G607" s="295">
        <v>44780000</v>
      </c>
      <c r="H607" s="49" t="s">
        <v>1428</v>
      </c>
      <c r="I607" s="49"/>
      <c r="J607" s="49"/>
    </row>
    <row r="608" spans="2:10" ht="15" x14ac:dyDescent="0.4">
      <c r="B608" s="174" t="s">
        <v>2447</v>
      </c>
      <c r="C608" s="264" t="s">
        <v>2655</v>
      </c>
      <c r="D608" s="264" t="s">
        <v>2029</v>
      </c>
      <c r="E608" s="49" t="s">
        <v>1791</v>
      </c>
      <c r="F608" s="264" t="s">
        <v>1502</v>
      </c>
      <c r="G608" s="295">
        <v>159500000</v>
      </c>
      <c r="H608" s="49" t="s">
        <v>1428</v>
      </c>
      <c r="I608" s="49"/>
      <c r="J608" s="49"/>
    </row>
    <row r="609" spans="2:10" ht="15" x14ac:dyDescent="0.4">
      <c r="B609" s="174" t="s">
        <v>2448</v>
      </c>
      <c r="C609" s="264" t="s">
        <v>2656</v>
      </c>
      <c r="D609" s="264" t="s">
        <v>2029</v>
      </c>
      <c r="E609" s="49" t="s">
        <v>1791</v>
      </c>
      <c r="F609" s="264" t="s">
        <v>1502</v>
      </c>
      <c r="G609" s="295">
        <v>19950000</v>
      </c>
      <c r="H609" s="49" t="s">
        <v>1428</v>
      </c>
      <c r="I609" s="49"/>
      <c r="J609" s="49"/>
    </row>
    <row r="610" spans="2:10" ht="15" x14ac:dyDescent="0.4">
      <c r="B610" s="174" t="s">
        <v>2449</v>
      </c>
      <c r="C610" s="264" t="s">
        <v>2657</v>
      </c>
      <c r="D610" s="264" t="s">
        <v>2029</v>
      </c>
      <c r="E610" s="49" t="s">
        <v>1791</v>
      </c>
      <c r="F610" s="264" t="s">
        <v>1502</v>
      </c>
      <c r="G610" s="295">
        <v>177050000</v>
      </c>
      <c r="H610" s="49" t="s">
        <v>1428</v>
      </c>
      <c r="I610" s="49"/>
      <c r="J610" s="49"/>
    </row>
    <row r="611" spans="2:10" ht="15" x14ac:dyDescent="0.4">
      <c r="B611" s="174" t="s">
        <v>2450</v>
      </c>
      <c r="C611" s="264" t="s">
        <v>2658</v>
      </c>
      <c r="D611" s="264" t="s">
        <v>2029</v>
      </c>
      <c r="E611" s="49" t="s">
        <v>1791</v>
      </c>
      <c r="F611" s="264" t="s">
        <v>1502</v>
      </c>
      <c r="G611" s="295">
        <v>10000</v>
      </c>
      <c r="H611" s="49" t="s">
        <v>1428</v>
      </c>
      <c r="I611" s="49"/>
      <c r="J611" s="49"/>
    </row>
    <row r="612" spans="2:10" ht="15" x14ac:dyDescent="0.4">
      <c r="B612" s="174" t="s">
        <v>2451</v>
      </c>
      <c r="C612" s="264" t="s">
        <v>2659</v>
      </c>
      <c r="D612" s="264" t="s">
        <v>2029</v>
      </c>
      <c r="E612" s="49" t="s">
        <v>1791</v>
      </c>
      <c r="F612" s="264" t="s">
        <v>1502</v>
      </c>
      <c r="G612" s="295">
        <v>9490000</v>
      </c>
      <c r="H612" s="49" t="s">
        <v>1428</v>
      </c>
      <c r="I612" s="49"/>
      <c r="J612" s="49"/>
    </row>
    <row r="613" spans="2:10" ht="15" x14ac:dyDescent="0.4">
      <c r="B613" s="174" t="s">
        <v>2452</v>
      </c>
      <c r="C613" s="264" t="s">
        <v>2660</v>
      </c>
      <c r="D613" s="264" t="s">
        <v>2029</v>
      </c>
      <c r="E613" s="49" t="s">
        <v>1791</v>
      </c>
      <c r="F613" s="264" t="s">
        <v>1502</v>
      </c>
      <c r="G613" s="295">
        <v>3410000</v>
      </c>
      <c r="H613" s="49" t="s">
        <v>1428</v>
      </c>
      <c r="I613" s="49"/>
      <c r="J613" s="49"/>
    </row>
    <row r="614" spans="2:10" ht="15" x14ac:dyDescent="0.4">
      <c r="B614" s="174" t="s">
        <v>2453</v>
      </c>
      <c r="C614" s="264" t="s">
        <v>2661</v>
      </c>
      <c r="D614" s="264" t="s">
        <v>2029</v>
      </c>
      <c r="E614" s="49" t="s">
        <v>1791</v>
      </c>
      <c r="F614" s="264" t="s">
        <v>1502</v>
      </c>
      <c r="G614" s="295">
        <v>360000</v>
      </c>
      <c r="H614" s="49" t="s">
        <v>1428</v>
      </c>
      <c r="I614" s="49"/>
      <c r="J614" s="49"/>
    </row>
    <row r="615" spans="2:10" ht="15" x14ac:dyDescent="0.4">
      <c r="B615" s="174" t="s">
        <v>2454</v>
      </c>
      <c r="C615" s="264" t="s">
        <v>2662</v>
      </c>
      <c r="D615" s="264" t="s">
        <v>2029</v>
      </c>
      <c r="E615" s="49" t="s">
        <v>1791</v>
      </c>
      <c r="F615" s="264" t="s">
        <v>1502</v>
      </c>
      <c r="G615" s="295">
        <v>7250000</v>
      </c>
      <c r="H615" s="49" t="s">
        <v>1428</v>
      </c>
      <c r="I615" s="49"/>
      <c r="J615" s="49"/>
    </row>
    <row r="616" spans="2:10" ht="15" x14ac:dyDescent="0.4">
      <c r="B616" s="174" t="s">
        <v>2455</v>
      </c>
      <c r="C616" s="264" t="s">
        <v>2663</v>
      </c>
      <c r="D616" s="264" t="s">
        <v>2029</v>
      </c>
      <c r="E616" s="49" t="s">
        <v>1791</v>
      </c>
      <c r="F616" s="264" t="s">
        <v>1502</v>
      </c>
      <c r="G616" s="295">
        <v>37000000</v>
      </c>
      <c r="H616" s="49" t="s">
        <v>1428</v>
      </c>
      <c r="I616" s="49"/>
      <c r="J616" s="49"/>
    </row>
    <row r="617" spans="2:10" ht="15" x14ac:dyDescent="0.4">
      <c r="B617" s="174" t="s">
        <v>2456</v>
      </c>
      <c r="C617" s="264" t="s">
        <v>2664</v>
      </c>
      <c r="D617" s="264" t="s">
        <v>2029</v>
      </c>
      <c r="E617" s="49" t="s">
        <v>1791</v>
      </c>
      <c r="F617" s="264" t="s">
        <v>1502</v>
      </c>
      <c r="G617" s="295">
        <v>6020000</v>
      </c>
      <c r="H617" s="49" t="s">
        <v>1428</v>
      </c>
      <c r="I617" s="49"/>
      <c r="J617" s="49"/>
    </row>
    <row r="618" spans="2:10" ht="15" x14ac:dyDescent="0.4">
      <c r="B618" s="174" t="s">
        <v>2457</v>
      </c>
      <c r="C618" s="264" t="s">
        <v>2665</v>
      </c>
      <c r="D618" s="264" t="s">
        <v>2029</v>
      </c>
      <c r="E618" s="49" t="s">
        <v>1791</v>
      </c>
      <c r="F618" s="264" t="s">
        <v>1502</v>
      </c>
      <c r="G618" s="295">
        <v>27060000</v>
      </c>
      <c r="H618" s="49" t="s">
        <v>1428</v>
      </c>
      <c r="I618" s="49"/>
      <c r="J618" s="49"/>
    </row>
    <row r="619" spans="2:10" ht="15" x14ac:dyDescent="0.4">
      <c r="B619" s="174" t="s">
        <v>2458</v>
      </c>
      <c r="C619" s="264" t="s">
        <v>2666</v>
      </c>
      <c r="D619" s="264" t="s">
        <v>2029</v>
      </c>
      <c r="E619" s="49" t="s">
        <v>1791</v>
      </c>
      <c r="F619" s="264" t="s">
        <v>1502</v>
      </c>
      <c r="G619" s="295">
        <v>32990000.000000004</v>
      </c>
      <c r="H619" s="49" t="s">
        <v>1428</v>
      </c>
      <c r="I619" s="49"/>
      <c r="J619" s="49"/>
    </row>
    <row r="620" spans="2:10" ht="15" x14ac:dyDescent="0.4">
      <c r="B620" s="174" t="s">
        <v>2459</v>
      </c>
      <c r="C620" s="264" t="s">
        <v>2667</v>
      </c>
      <c r="D620" s="264" t="s">
        <v>2029</v>
      </c>
      <c r="E620" s="49" t="s">
        <v>1791</v>
      </c>
      <c r="F620" s="264" t="s">
        <v>1502</v>
      </c>
      <c r="G620" s="295">
        <v>170000</v>
      </c>
      <c r="H620" s="49" t="s">
        <v>1428</v>
      </c>
      <c r="I620" s="49"/>
      <c r="J620" s="49"/>
    </row>
    <row r="621" spans="2:10" ht="15" x14ac:dyDescent="0.4">
      <c r="B621" s="174" t="s">
        <v>2460</v>
      </c>
      <c r="C621" s="264" t="s">
        <v>2668</v>
      </c>
      <c r="D621" s="264" t="s">
        <v>2029</v>
      </c>
      <c r="E621" s="49" t="s">
        <v>1791</v>
      </c>
      <c r="F621" s="264" t="s">
        <v>1502</v>
      </c>
      <c r="G621" s="295">
        <v>10000</v>
      </c>
      <c r="H621" s="49" t="s">
        <v>1428</v>
      </c>
      <c r="I621" s="49"/>
      <c r="J621" s="49"/>
    </row>
    <row r="622" spans="2:10" ht="15" x14ac:dyDescent="0.4">
      <c r="B622" s="174" t="s">
        <v>2461</v>
      </c>
      <c r="C622" s="264" t="s">
        <v>2669</v>
      </c>
      <c r="D622" s="264" t="s">
        <v>2029</v>
      </c>
      <c r="E622" s="49" t="s">
        <v>1791</v>
      </c>
      <c r="F622" s="264" t="s">
        <v>1502</v>
      </c>
      <c r="G622" s="295">
        <v>47430000</v>
      </c>
      <c r="H622" s="49" t="s">
        <v>1428</v>
      </c>
      <c r="I622" s="49"/>
      <c r="J622" s="49"/>
    </row>
    <row r="623" spans="2:10" ht="15" x14ac:dyDescent="0.4">
      <c r="B623" s="174" t="s">
        <v>2462</v>
      </c>
      <c r="C623" s="264" t="s">
        <v>2670</v>
      </c>
      <c r="D623" s="264" t="s">
        <v>2029</v>
      </c>
      <c r="E623" s="49" t="s">
        <v>1791</v>
      </c>
      <c r="F623" s="264" t="s">
        <v>1502</v>
      </c>
      <c r="G623" s="295">
        <v>3040000</v>
      </c>
      <c r="H623" s="49" t="s">
        <v>1428</v>
      </c>
      <c r="I623" s="49"/>
      <c r="J623" s="49"/>
    </row>
    <row r="624" spans="2:10" ht="15" x14ac:dyDescent="0.4">
      <c r="B624" s="174" t="s">
        <v>2463</v>
      </c>
      <c r="C624" s="264" t="s">
        <v>2671</v>
      </c>
      <c r="D624" s="264" t="s">
        <v>2029</v>
      </c>
      <c r="E624" s="49" t="s">
        <v>1791</v>
      </c>
      <c r="F624" s="264" t="s">
        <v>1502</v>
      </c>
      <c r="G624" s="295">
        <v>2180000</v>
      </c>
      <c r="H624" s="49" t="s">
        <v>1428</v>
      </c>
      <c r="I624" s="49"/>
      <c r="J624" s="49"/>
    </row>
    <row r="625" spans="2:10" ht="15" x14ac:dyDescent="0.4">
      <c r="B625" s="174" t="s">
        <v>2464</v>
      </c>
      <c r="C625" s="264" t="s">
        <v>2672</v>
      </c>
      <c r="D625" s="264" t="s">
        <v>2029</v>
      </c>
      <c r="E625" s="49" t="s">
        <v>1791</v>
      </c>
      <c r="F625" s="264" t="s">
        <v>1502</v>
      </c>
      <c r="G625" s="295">
        <v>253360000</v>
      </c>
      <c r="H625" s="49" t="s">
        <v>1428</v>
      </c>
      <c r="I625" s="49"/>
      <c r="J625" s="49"/>
    </row>
    <row r="626" spans="2:10" ht="15" x14ac:dyDescent="0.4">
      <c r="B626" s="174" t="s">
        <v>2465</v>
      </c>
      <c r="C626" s="264" t="s">
        <v>2673</v>
      </c>
      <c r="D626" s="264" t="s">
        <v>2029</v>
      </c>
      <c r="E626" s="49" t="s">
        <v>1791</v>
      </c>
      <c r="F626" s="264" t="s">
        <v>1502</v>
      </c>
      <c r="G626" s="295">
        <v>16149999.999999998</v>
      </c>
      <c r="H626" s="49" t="s">
        <v>1428</v>
      </c>
      <c r="I626" s="49"/>
      <c r="J626" s="49"/>
    </row>
    <row r="627" spans="2:10" ht="15" x14ac:dyDescent="0.4">
      <c r="B627" s="174" t="s">
        <v>2466</v>
      </c>
      <c r="C627" s="264" t="s">
        <v>2674</v>
      </c>
      <c r="D627" s="264" t="s">
        <v>2029</v>
      </c>
      <c r="E627" s="49" t="s">
        <v>1791</v>
      </c>
      <c r="F627" s="264" t="s">
        <v>1502</v>
      </c>
      <c r="G627" s="295">
        <v>76550000</v>
      </c>
      <c r="H627" s="49" t="s">
        <v>1428</v>
      </c>
      <c r="I627" s="49"/>
      <c r="J627" s="49"/>
    </row>
    <row r="628" spans="2:10" ht="15" x14ac:dyDescent="0.4">
      <c r="B628" s="174" t="s">
        <v>2467</v>
      </c>
      <c r="C628" s="264" t="s">
        <v>2675</v>
      </c>
      <c r="D628" s="264" t="s">
        <v>2029</v>
      </c>
      <c r="E628" s="49" t="s">
        <v>1791</v>
      </c>
      <c r="F628" s="264" t="s">
        <v>1502</v>
      </c>
      <c r="G628" s="295">
        <v>0</v>
      </c>
      <c r="H628" s="49" t="s">
        <v>1428</v>
      </c>
      <c r="I628" s="49"/>
      <c r="J628" s="49"/>
    </row>
    <row r="629" spans="2:10" ht="15" x14ac:dyDescent="0.4">
      <c r="B629" s="174" t="s">
        <v>2468</v>
      </c>
      <c r="C629" s="264" t="s">
        <v>2676</v>
      </c>
      <c r="D629" s="264" t="s">
        <v>2029</v>
      </c>
      <c r="E629" s="49" t="s">
        <v>1791</v>
      </c>
      <c r="F629" s="264" t="s">
        <v>1502</v>
      </c>
      <c r="G629" s="295">
        <v>3720000</v>
      </c>
      <c r="H629" s="49" t="s">
        <v>1428</v>
      </c>
      <c r="I629" s="49"/>
      <c r="J629" s="49"/>
    </row>
    <row r="630" spans="2:10" ht="15" x14ac:dyDescent="0.4">
      <c r="B630" s="174" t="s">
        <v>2469</v>
      </c>
      <c r="C630" s="264" t="s">
        <v>2677</v>
      </c>
      <c r="D630" s="264" t="s">
        <v>2029</v>
      </c>
      <c r="E630" s="49" t="s">
        <v>1791</v>
      </c>
      <c r="F630" s="264" t="s">
        <v>1502</v>
      </c>
      <c r="G630" s="295">
        <v>4260000</v>
      </c>
      <c r="H630" s="49" t="s">
        <v>1428</v>
      </c>
      <c r="I630" s="49"/>
      <c r="J630" s="49"/>
    </row>
    <row r="631" spans="2:10" ht="15" x14ac:dyDescent="0.4">
      <c r="B631" s="174" t="s">
        <v>2470</v>
      </c>
      <c r="C631" s="264" t="s">
        <v>2678</v>
      </c>
      <c r="D631" s="264" t="s">
        <v>2029</v>
      </c>
      <c r="E631" s="49" t="s">
        <v>1791</v>
      </c>
      <c r="F631" s="264" t="s">
        <v>1502</v>
      </c>
      <c r="G631" s="295">
        <v>13940000</v>
      </c>
      <c r="H631" s="49" t="s">
        <v>1428</v>
      </c>
      <c r="I631" s="49"/>
      <c r="J631" s="49"/>
    </row>
    <row r="632" spans="2:10" ht="15" x14ac:dyDescent="0.4">
      <c r="B632" s="174" t="s">
        <v>2471</v>
      </c>
      <c r="C632" s="264" t="s">
        <v>2679</v>
      </c>
      <c r="D632" s="264" t="s">
        <v>2029</v>
      </c>
      <c r="E632" s="49" t="s">
        <v>1791</v>
      </c>
      <c r="F632" s="264" t="s">
        <v>1502</v>
      </c>
      <c r="G632" s="295">
        <v>160000</v>
      </c>
      <c r="H632" s="49" t="s">
        <v>1428</v>
      </c>
      <c r="I632" s="49"/>
      <c r="J632" s="49"/>
    </row>
    <row r="633" spans="2:10" ht="15" x14ac:dyDescent="0.4">
      <c r="B633" s="174" t="s">
        <v>2472</v>
      </c>
      <c r="C633" s="264" t="s">
        <v>2680</v>
      </c>
      <c r="D633" s="264" t="s">
        <v>2029</v>
      </c>
      <c r="E633" s="49" t="s">
        <v>1791</v>
      </c>
      <c r="F633" s="264" t="s">
        <v>1502</v>
      </c>
      <c r="G633" s="295">
        <v>59990000</v>
      </c>
      <c r="H633" s="49" t="s">
        <v>1428</v>
      </c>
      <c r="I633" s="49"/>
      <c r="J633" s="49"/>
    </row>
    <row r="634" spans="2:10" ht="15" x14ac:dyDescent="0.4">
      <c r="B634" s="174" t="s">
        <v>2473</v>
      </c>
      <c r="C634" s="264" t="s">
        <v>2681</v>
      </c>
      <c r="D634" s="264" t="s">
        <v>2029</v>
      </c>
      <c r="E634" s="49" t="s">
        <v>1791</v>
      </c>
      <c r="F634" s="264" t="s">
        <v>1502</v>
      </c>
      <c r="G634" s="295">
        <v>4970000</v>
      </c>
      <c r="H634" s="49" t="s">
        <v>1428</v>
      </c>
      <c r="I634" s="49"/>
      <c r="J634" s="49"/>
    </row>
    <row r="635" spans="2:10" ht="15" x14ac:dyDescent="0.4">
      <c r="B635" s="174" t="s">
        <v>2474</v>
      </c>
      <c r="C635" s="264" t="s">
        <v>2682</v>
      </c>
      <c r="D635" s="264" t="s">
        <v>2029</v>
      </c>
      <c r="E635" s="49" t="s">
        <v>1791</v>
      </c>
      <c r="F635" s="264" t="s">
        <v>1502</v>
      </c>
      <c r="G635" s="295">
        <v>55900000</v>
      </c>
      <c r="H635" s="49" t="s">
        <v>1428</v>
      </c>
      <c r="I635" s="49"/>
      <c r="J635" s="49"/>
    </row>
    <row r="636" spans="2:10" ht="15" x14ac:dyDescent="0.4">
      <c r="B636" s="174" t="s">
        <v>2475</v>
      </c>
      <c r="C636" s="264" t="s">
        <v>2683</v>
      </c>
      <c r="D636" s="264" t="s">
        <v>2029</v>
      </c>
      <c r="E636" s="49" t="s">
        <v>1791</v>
      </c>
      <c r="F636" s="264" t="s">
        <v>1502</v>
      </c>
      <c r="G636" s="295">
        <v>35550000</v>
      </c>
      <c r="H636" s="49" t="s">
        <v>1428</v>
      </c>
      <c r="I636" s="49"/>
      <c r="J636" s="49"/>
    </row>
    <row r="637" spans="2:10" ht="15" x14ac:dyDescent="0.4">
      <c r="B637" s="174" t="s">
        <v>2476</v>
      </c>
      <c r="C637" s="264" t="s">
        <v>2684</v>
      </c>
      <c r="D637" s="264" t="s">
        <v>2029</v>
      </c>
      <c r="E637" s="49" t="s">
        <v>1791</v>
      </c>
      <c r="F637" s="264" t="s">
        <v>1502</v>
      </c>
      <c r="G637" s="295">
        <v>9540000</v>
      </c>
      <c r="H637" s="49" t="s">
        <v>1428</v>
      </c>
      <c r="I637" s="49"/>
      <c r="J637" s="49"/>
    </row>
    <row r="638" spans="2:10" ht="15" x14ac:dyDescent="0.4">
      <c r="B638" s="174" t="s">
        <v>2477</v>
      </c>
      <c r="C638" s="264" t="s">
        <v>2685</v>
      </c>
      <c r="D638" s="264" t="s">
        <v>2029</v>
      </c>
      <c r="E638" s="49" t="s">
        <v>1791</v>
      </c>
      <c r="F638" s="264" t="s">
        <v>1502</v>
      </c>
      <c r="G638" s="295">
        <v>53510000</v>
      </c>
      <c r="H638" s="49" t="s">
        <v>1428</v>
      </c>
      <c r="I638" s="49"/>
      <c r="J638" s="49"/>
    </row>
    <row r="639" spans="2:10" ht="15" x14ac:dyDescent="0.4">
      <c r="B639" s="174" t="s">
        <v>2478</v>
      </c>
      <c r="C639" s="264" t="s">
        <v>2686</v>
      </c>
      <c r="D639" s="264" t="s">
        <v>2029</v>
      </c>
      <c r="E639" s="49" t="s">
        <v>1791</v>
      </c>
      <c r="F639" s="264" t="s">
        <v>1502</v>
      </c>
      <c r="G639" s="295">
        <v>22010000</v>
      </c>
      <c r="H639" s="49" t="s">
        <v>1428</v>
      </c>
      <c r="I639" s="49"/>
      <c r="J639" s="49"/>
    </row>
    <row r="640" spans="2:10" ht="15" x14ac:dyDescent="0.4">
      <c r="B640" s="174" t="s">
        <v>2479</v>
      </c>
      <c r="C640" s="264" t="s">
        <v>2687</v>
      </c>
      <c r="D640" s="264" t="s">
        <v>2029</v>
      </c>
      <c r="E640" s="49" t="s">
        <v>1791</v>
      </c>
      <c r="F640" s="264" t="s">
        <v>1502</v>
      </c>
      <c r="G640" s="295">
        <v>100000</v>
      </c>
      <c r="H640" s="49" t="s">
        <v>1428</v>
      </c>
      <c r="I640" s="49"/>
      <c r="J640" s="49"/>
    </row>
    <row r="641" spans="2:10" ht="15" x14ac:dyDescent="0.4">
      <c r="B641" s="174" t="s">
        <v>2480</v>
      </c>
      <c r="C641" s="264" t="s">
        <v>2688</v>
      </c>
      <c r="D641" s="264" t="s">
        <v>2029</v>
      </c>
      <c r="E641" s="49" t="s">
        <v>1791</v>
      </c>
      <c r="F641" s="264" t="s">
        <v>1502</v>
      </c>
      <c r="G641" s="295">
        <v>3950000</v>
      </c>
      <c r="H641" s="49" t="s">
        <v>1428</v>
      </c>
      <c r="I641" s="49"/>
      <c r="J641" s="49"/>
    </row>
    <row r="642" spans="2:10" ht="15" x14ac:dyDescent="0.4">
      <c r="B642" s="174" t="s">
        <v>2481</v>
      </c>
      <c r="C642" s="264" t="s">
        <v>2689</v>
      </c>
      <c r="D642" s="264" t="s">
        <v>2029</v>
      </c>
      <c r="E642" s="49" t="s">
        <v>1791</v>
      </c>
      <c r="F642" s="264" t="s">
        <v>1502</v>
      </c>
      <c r="G642" s="295">
        <v>20090000</v>
      </c>
      <c r="H642" s="49" t="s">
        <v>1428</v>
      </c>
      <c r="I642" s="49"/>
      <c r="J642" s="49"/>
    </row>
    <row r="643" spans="2:10" ht="15" x14ac:dyDescent="0.4">
      <c r="B643" s="174" t="s">
        <v>2482</v>
      </c>
      <c r="C643" s="264" t="s">
        <v>2690</v>
      </c>
      <c r="D643" s="264" t="s">
        <v>2029</v>
      </c>
      <c r="E643" s="49" t="s">
        <v>1791</v>
      </c>
      <c r="F643" s="264" t="s">
        <v>1502</v>
      </c>
      <c r="G643" s="295">
        <v>1570000</v>
      </c>
      <c r="H643" s="49" t="s">
        <v>1428</v>
      </c>
      <c r="I643" s="49"/>
      <c r="J643" s="49"/>
    </row>
    <row r="644" spans="2:10" ht="15" x14ac:dyDescent="0.4">
      <c r="B644" s="174" t="s">
        <v>2483</v>
      </c>
      <c r="C644" s="264" t="s">
        <v>2691</v>
      </c>
      <c r="D644" s="264" t="s">
        <v>2029</v>
      </c>
      <c r="E644" s="49" t="s">
        <v>1791</v>
      </c>
      <c r="F644" s="264" t="s">
        <v>1502</v>
      </c>
      <c r="G644" s="295">
        <v>18590000</v>
      </c>
      <c r="H644" s="49" t="s">
        <v>1428</v>
      </c>
      <c r="I644" s="49"/>
      <c r="J644" s="49"/>
    </row>
    <row r="645" spans="2:10" ht="15" x14ac:dyDescent="0.4">
      <c r="B645" s="174" t="s">
        <v>2484</v>
      </c>
      <c r="C645" s="264" t="s">
        <v>2692</v>
      </c>
      <c r="D645" s="264" t="s">
        <v>2029</v>
      </c>
      <c r="E645" s="49" t="s">
        <v>1791</v>
      </c>
      <c r="F645" s="264" t="s">
        <v>1502</v>
      </c>
      <c r="G645" s="295">
        <v>80060000</v>
      </c>
      <c r="H645" s="49" t="s">
        <v>1428</v>
      </c>
      <c r="I645" s="49"/>
      <c r="J645" s="49"/>
    </row>
    <row r="646" spans="2:10" ht="15" x14ac:dyDescent="0.4">
      <c r="B646" s="174" t="s">
        <v>2485</v>
      </c>
      <c r="C646" s="264" t="s">
        <v>2693</v>
      </c>
      <c r="D646" s="264" t="s">
        <v>2029</v>
      </c>
      <c r="E646" s="49" t="s">
        <v>1791</v>
      </c>
      <c r="F646" s="264" t="s">
        <v>1502</v>
      </c>
      <c r="G646" s="295">
        <v>630000</v>
      </c>
      <c r="H646" s="49" t="s">
        <v>1428</v>
      </c>
      <c r="I646" s="49"/>
      <c r="J646" s="49"/>
    </row>
    <row r="647" spans="2:10" ht="15" x14ac:dyDescent="0.4">
      <c r="B647" s="174" t="s">
        <v>2486</v>
      </c>
      <c r="C647" s="264" t="s">
        <v>2694</v>
      </c>
      <c r="D647" s="264" t="s">
        <v>2029</v>
      </c>
      <c r="E647" s="49" t="s">
        <v>1791</v>
      </c>
      <c r="F647" s="264" t="s">
        <v>1502</v>
      </c>
      <c r="G647" s="295">
        <v>50000</v>
      </c>
      <c r="H647" s="49" t="s">
        <v>1428</v>
      </c>
      <c r="I647" s="49"/>
      <c r="J647" s="49"/>
    </row>
    <row r="648" spans="2:10" ht="15" x14ac:dyDescent="0.4">
      <c r="B648" s="174" t="s">
        <v>2487</v>
      </c>
      <c r="C648" s="264" t="s">
        <v>2695</v>
      </c>
      <c r="D648" s="264" t="s">
        <v>2029</v>
      </c>
      <c r="E648" s="49" t="s">
        <v>1791</v>
      </c>
      <c r="F648" s="264" t="s">
        <v>1502</v>
      </c>
      <c r="G648" s="295">
        <v>41260000</v>
      </c>
      <c r="H648" s="49" t="s">
        <v>1428</v>
      </c>
      <c r="I648" s="49"/>
      <c r="J648" s="49"/>
    </row>
    <row r="649" spans="2:10" ht="15" x14ac:dyDescent="0.4">
      <c r="B649" s="174" t="s">
        <v>2488</v>
      </c>
      <c r="C649" s="264" t="s">
        <v>2696</v>
      </c>
      <c r="D649" s="264" t="s">
        <v>2029</v>
      </c>
      <c r="E649" s="49" t="s">
        <v>1791</v>
      </c>
      <c r="F649" s="264" t="s">
        <v>1502</v>
      </c>
      <c r="G649" s="295">
        <v>463970000</v>
      </c>
      <c r="H649" s="49" t="s">
        <v>1428</v>
      </c>
      <c r="I649" s="49"/>
      <c r="J649" s="49"/>
    </row>
    <row r="650" spans="2:10" ht="15" x14ac:dyDescent="0.4">
      <c r="B650" s="174" t="s">
        <v>2489</v>
      </c>
      <c r="C650" s="264" t="s">
        <v>2697</v>
      </c>
      <c r="D650" s="264" t="s">
        <v>2029</v>
      </c>
      <c r="E650" s="49" t="s">
        <v>1791</v>
      </c>
      <c r="F650" s="264" t="s">
        <v>1502</v>
      </c>
      <c r="G650" s="295">
        <v>3470000</v>
      </c>
      <c r="H650" s="49" t="s">
        <v>1428</v>
      </c>
      <c r="I650" s="49"/>
      <c r="J650" s="49"/>
    </row>
    <row r="651" spans="2:10" ht="15" x14ac:dyDescent="0.4">
      <c r="B651" s="174" t="s">
        <v>2490</v>
      </c>
      <c r="C651" s="264" t="s">
        <v>2698</v>
      </c>
      <c r="D651" s="264" t="s">
        <v>2029</v>
      </c>
      <c r="E651" s="49" t="s">
        <v>1791</v>
      </c>
      <c r="F651" s="264" t="s">
        <v>1502</v>
      </c>
      <c r="G651" s="295">
        <v>36710000</v>
      </c>
      <c r="H651" s="49" t="s">
        <v>1428</v>
      </c>
      <c r="I651" s="49"/>
      <c r="J651" s="49"/>
    </row>
    <row r="652" spans="2:10" ht="15" x14ac:dyDescent="0.4">
      <c r="B652" s="174" t="s">
        <v>2491</v>
      </c>
      <c r="C652" s="264" t="s">
        <v>2699</v>
      </c>
      <c r="D652" s="264" t="s">
        <v>2029</v>
      </c>
      <c r="E652" s="49" t="s">
        <v>1791</v>
      </c>
      <c r="F652" s="264" t="s">
        <v>1502</v>
      </c>
      <c r="G652" s="295">
        <v>4480000</v>
      </c>
      <c r="H652" s="49" t="s">
        <v>1428</v>
      </c>
      <c r="I652" s="49"/>
      <c r="J652" s="49"/>
    </row>
    <row r="653" spans="2:10" ht="15" x14ac:dyDescent="0.4">
      <c r="B653" s="174" t="s">
        <v>2492</v>
      </c>
      <c r="C653" s="264" t="s">
        <v>2700</v>
      </c>
      <c r="D653" s="264" t="s">
        <v>2029</v>
      </c>
      <c r="E653" s="49" t="s">
        <v>1791</v>
      </c>
      <c r="F653" s="264" t="s">
        <v>1502</v>
      </c>
      <c r="G653" s="295">
        <v>15690000</v>
      </c>
      <c r="H653" s="49" t="s">
        <v>1428</v>
      </c>
      <c r="I653" s="49"/>
      <c r="J653" s="49"/>
    </row>
    <row r="654" spans="2:10" ht="15" x14ac:dyDescent="0.4">
      <c r="B654" s="174" t="s">
        <v>2493</v>
      </c>
      <c r="C654" s="264" t="s">
        <v>2701</v>
      </c>
      <c r="D654" s="264" t="s">
        <v>2029</v>
      </c>
      <c r="E654" s="49" t="s">
        <v>1791</v>
      </c>
      <c r="F654" s="264" t="s">
        <v>1502</v>
      </c>
      <c r="G654" s="295">
        <v>6820000</v>
      </c>
      <c r="H654" s="49" t="s">
        <v>1428</v>
      </c>
      <c r="I654" s="49"/>
      <c r="J654" s="49"/>
    </row>
    <row r="655" spans="2:10" ht="15" x14ac:dyDescent="0.4">
      <c r="B655" s="174" t="s">
        <v>2494</v>
      </c>
      <c r="C655" s="264" t="s">
        <v>2702</v>
      </c>
      <c r="D655" s="264" t="s">
        <v>2029</v>
      </c>
      <c r="E655" s="49" t="s">
        <v>1791</v>
      </c>
      <c r="F655" s="264" t="s">
        <v>1502</v>
      </c>
      <c r="G655" s="295">
        <v>194440000</v>
      </c>
      <c r="H655" s="49" t="s">
        <v>1428</v>
      </c>
      <c r="I655" s="49"/>
      <c r="J655" s="49"/>
    </row>
    <row r="656" spans="2:10" ht="15" x14ac:dyDescent="0.4">
      <c r="B656" s="174" t="s">
        <v>2495</v>
      </c>
      <c r="C656" s="264" t="s">
        <v>2703</v>
      </c>
      <c r="D656" s="264" t="s">
        <v>2029</v>
      </c>
      <c r="E656" s="49" t="s">
        <v>1791</v>
      </c>
      <c r="F656" s="264" t="s">
        <v>1502</v>
      </c>
      <c r="G656" s="295">
        <v>245680000</v>
      </c>
      <c r="H656" s="49" t="s">
        <v>1428</v>
      </c>
      <c r="I656" s="49"/>
      <c r="J656" s="49"/>
    </row>
    <row r="657" spans="2:10" ht="15" x14ac:dyDescent="0.4">
      <c r="B657" s="174" t="s">
        <v>2496</v>
      </c>
      <c r="C657" s="264" t="s">
        <v>2704</v>
      </c>
      <c r="D657" s="264" t="s">
        <v>2029</v>
      </c>
      <c r="E657" s="49" t="s">
        <v>1791</v>
      </c>
      <c r="F657" s="264" t="s">
        <v>1502</v>
      </c>
      <c r="G657" s="295">
        <v>750000</v>
      </c>
      <c r="H657" s="49" t="s">
        <v>1428</v>
      </c>
      <c r="I657" s="49"/>
      <c r="J657" s="49"/>
    </row>
    <row r="658" spans="2:10" ht="15" x14ac:dyDescent="0.4">
      <c r="B658" s="174" t="s">
        <v>2497</v>
      </c>
      <c r="C658" s="264" t="s">
        <v>2705</v>
      </c>
      <c r="D658" s="264" t="s">
        <v>2029</v>
      </c>
      <c r="E658" s="49" t="s">
        <v>1791</v>
      </c>
      <c r="F658" s="264" t="s">
        <v>1502</v>
      </c>
      <c r="G658" s="295">
        <v>197230000</v>
      </c>
      <c r="H658" s="49" t="s">
        <v>1428</v>
      </c>
      <c r="I658" s="49"/>
      <c r="J658" s="49"/>
    </row>
    <row r="659" spans="2:10" ht="15" x14ac:dyDescent="0.4">
      <c r="B659" s="174" t="s">
        <v>2498</v>
      </c>
      <c r="C659" s="264" t="s">
        <v>2706</v>
      </c>
      <c r="D659" s="264" t="s">
        <v>2029</v>
      </c>
      <c r="E659" s="49" t="s">
        <v>1791</v>
      </c>
      <c r="F659" s="264" t="s">
        <v>1502</v>
      </c>
      <c r="G659" s="295">
        <v>1330000</v>
      </c>
      <c r="H659" s="49" t="s">
        <v>1428</v>
      </c>
      <c r="I659" s="49"/>
      <c r="J659" s="49"/>
    </row>
    <row r="660" spans="2:10" ht="15" x14ac:dyDescent="0.4">
      <c r="B660" s="174" t="s">
        <v>2499</v>
      </c>
      <c r="C660" s="264" t="s">
        <v>2707</v>
      </c>
      <c r="D660" s="264" t="s">
        <v>2029</v>
      </c>
      <c r="E660" s="49" t="s">
        <v>1791</v>
      </c>
      <c r="F660" s="264" t="s">
        <v>1502</v>
      </c>
      <c r="G660" s="295">
        <v>4620000</v>
      </c>
      <c r="H660" s="49" t="s">
        <v>1428</v>
      </c>
      <c r="I660" s="49"/>
      <c r="J660" s="49"/>
    </row>
    <row r="661" spans="2:10" ht="15" x14ac:dyDescent="0.4">
      <c r="B661" s="174" t="s">
        <v>2500</v>
      </c>
      <c r="C661" s="264" t="s">
        <v>2708</v>
      </c>
      <c r="D661" s="264" t="s">
        <v>2029</v>
      </c>
      <c r="E661" s="49" t="s">
        <v>1791</v>
      </c>
      <c r="F661" s="264" t="s">
        <v>1502</v>
      </c>
      <c r="G661" s="295">
        <v>1100000</v>
      </c>
      <c r="H661" s="49" t="s">
        <v>1428</v>
      </c>
      <c r="I661" s="49"/>
      <c r="J661" s="49"/>
    </row>
    <row r="662" spans="2:10" ht="15" x14ac:dyDescent="0.4">
      <c r="B662" s="174" t="s">
        <v>2501</v>
      </c>
      <c r="C662" s="264" t="s">
        <v>2709</v>
      </c>
      <c r="D662" s="264" t="s">
        <v>2029</v>
      </c>
      <c r="E662" s="49" t="s">
        <v>1791</v>
      </c>
      <c r="F662" s="264" t="s">
        <v>1502</v>
      </c>
      <c r="G662" s="295">
        <v>188440000</v>
      </c>
      <c r="H662" s="49" t="s">
        <v>1428</v>
      </c>
      <c r="I662" s="49"/>
      <c r="J662" s="49"/>
    </row>
    <row r="663" spans="2:10" ht="15" x14ac:dyDescent="0.4">
      <c r="B663" s="174" t="s">
        <v>2502</v>
      </c>
      <c r="C663" s="264" t="s">
        <v>2710</v>
      </c>
      <c r="D663" s="264" t="s">
        <v>2029</v>
      </c>
      <c r="E663" s="49" t="s">
        <v>1791</v>
      </c>
      <c r="F663" s="264" t="s">
        <v>1502</v>
      </c>
      <c r="G663" s="295">
        <v>90000</v>
      </c>
      <c r="H663" s="49" t="s">
        <v>1428</v>
      </c>
      <c r="I663" s="49"/>
      <c r="J663" s="49"/>
    </row>
    <row r="664" spans="2:10" ht="15" x14ac:dyDescent="0.4">
      <c r="B664" s="174" t="s">
        <v>2503</v>
      </c>
      <c r="C664" s="264" t="s">
        <v>2711</v>
      </c>
      <c r="D664" s="264" t="s">
        <v>2029</v>
      </c>
      <c r="E664" s="49" t="s">
        <v>1791</v>
      </c>
      <c r="F664" s="264" t="s">
        <v>1502</v>
      </c>
      <c r="G664" s="295">
        <v>18350000</v>
      </c>
      <c r="H664" s="49" t="s">
        <v>1428</v>
      </c>
      <c r="I664" s="49"/>
      <c r="J664" s="49"/>
    </row>
    <row r="665" spans="2:10" ht="15" x14ac:dyDescent="0.4">
      <c r="B665" s="174" t="s">
        <v>2504</v>
      </c>
      <c r="C665" s="264" t="s">
        <v>2712</v>
      </c>
      <c r="D665" s="264" t="s">
        <v>2029</v>
      </c>
      <c r="E665" s="49" t="s">
        <v>1791</v>
      </c>
      <c r="F665" s="264" t="s">
        <v>1502</v>
      </c>
      <c r="G665" s="295">
        <v>1840000</v>
      </c>
      <c r="H665" s="49" t="s">
        <v>1428</v>
      </c>
      <c r="I665" s="49"/>
      <c r="J665" s="49"/>
    </row>
    <row r="666" spans="2:10" ht="15" x14ac:dyDescent="0.4">
      <c r="B666" s="174" t="s">
        <v>2505</v>
      </c>
      <c r="C666" s="264" t="s">
        <v>2713</v>
      </c>
      <c r="D666" s="264" t="s">
        <v>2029</v>
      </c>
      <c r="E666" s="49" t="s">
        <v>1791</v>
      </c>
      <c r="F666" s="264" t="s">
        <v>1502</v>
      </c>
      <c r="G666" s="295">
        <v>390030000</v>
      </c>
      <c r="H666" s="49" t="s">
        <v>1428</v>
      </c>
      <c r="I666" s="49"/>
      <c r="J666" s="49"/>
    </row>
    <row r="667" spans="2:10" ht="15" x14ac:dyDescent="0.4">
      <c r="B667" s="174" t="s">
        <v>2506</v>
      </c>
      <c r="C667" s="264" t="s">
        <v>2714</v>
      </c>
      <c r="D667" s="264" t="s">
        <v>2029</v>
      </c>
      <c r="E667" s="49" t="s">
        <v>1791</v>
      </c>
      <c r="F667" s="264" t="s">
        <v>1502</v>
      </c>
      <c r="G667" s="295">
        <v>210000</v>
      </c>
      <c r="H667" s="49" t="s">
        <v>1428</v>
      </c>
      <c r="I667" s="49"/>
      <c r="J667" s="49"/>
    </row>
    <row r="668" spans="2:10" ht="15" x14ac:dyDescent="0.4">
      <c r="B668" s="174" t="s">
        <v>2507</v>
      </c>
      <c r="C668" s="264" t="s">
        <v>2715</v>
      </c>
      <c r="D668" s="264" t="s">
        <v>2029</v>
      </c>
      <c r="E668" s="49" t="s">
        <v>1791</v>
      </c>
      <c r="F668" s="264" t="s">
        <v>1502</v>
      </c>
      <c r="G668" s="295">
        <v>8590000</v>
      </c>
      <c r="H668" s="49" t="s">
        <v>1428</v>
      </c>
      <c r="I668" s="49"/>
      <c r="J668" s="49"/>
    </row>
    <row r="669" spans="2:10" ht="15" x14ac:dyDescent="0.4">
      <c r="B669" s="174" t="s">
        <v>2508</v>
      </c>
      <c r="C669" s="264" t="s">
        <v>2716</v>
      </c>
      <c r="D669" s="264" t="s">
        <v>2029</v>
      </c>
      <c r="E669" s="49" t="s">
        <v>1791</v>
      </c>
      <c r="F669" s="264" t="s">
        <v>1502</v>
      </c>
      <c r="G669" s="295">
        <v>5380000</v>
      </c>
      <c r="H669" s="49" t="s">
        <v>1428</v>
      </c>
      <c r="I669" s="49"/>
      <c r="J669" s="49"/>
    </row>
    <row r="670" spans="2:10" ht="15" x14ac:dyDescent="0.4">
      <c r="B670" s="174" t="s">
        <v>2509</v>
      </c>
      <c r="C670" s="264" t="s">
        <v>2717</v>
      </c>
      <c r="D670" s="264" t="s">
        <v>2029</v>
      </c>
      <c r="E670" s="49" t="s">
        <v>1791</v>
      </c>
      <c r="F670" s="264" t="s">
        <v>1502</v>
      </c>
      <c r="G670" s="295">
        <v>8920000</v>
      </c>
      <c r="H670" s="49" t="s">
        <v>1428</v>
      </c>
      <c r="I670" s="49"/>
      <c r="J670" s="49"/>
    </row>
    <row r="671" spans="2:10" ht="15" x14ac:dyDescent="0.4">
      <c r="B671" s="174" t="s">
        <v>2510</v>
      </c>
      <c r="C671" s="264" t="s">
        <v>2718</v>
      </c>
      <c r="D671" s="264" t="s">
        <v>2029</v>
      </c>
      <c r="E671" s="49" t="s">
        <v>1791</v>
      </c>
      <c r="F671" s="264" t="s">
        <v>1502</v>
      </c>
      <c r="G671" s="295">
        <v>4139999.9999999995</v>
      </c>
      <c r="H671" s="49" t="s">
        <v>1428</v>
      </c>
      <c r="I671" s="49"/>
      <c r="J671" s="49"/>
    </row>
    <row r="672" spans="2:10" ht="15" x14ac:dyDescent="0.4">
      <c r="B672" s="174" t="s">
        <v>2511</v>
      </c>
      <c r="C672" s="264" t="s">
        <v>2719</v>
      </c>
      <c r="D672" s="264" t="s">
        <v>2029</v>
      </c>
      <c r="E672" s="49" t="s">
        <v>1791</v>
      </c>
      <c r="F672" s="264" t="s">
        <v>1502</v>
      </c>
      <c r="G672" s="295">
        <v>9840000</v>
      </c>
      <c r="H672" s="49" t="s">
        <v>1428</v>
      </c>
      <c r="I672" s="49"/>
      <c r="J672" s="49"/>
    </row>
    <row r="673" spans="2:10" ht="15" x14ac:dyDescent="0.4">
      <c r="B673" s="174" t="s">
        <v>2512</v>
      </c>
      <c r="C673" s="264" t="s">
        <v>2720</v>
      </c>
      <c r="D673" s="264" t="s">
        <v>2029</v>
      </c>
      <c r="E673" s="49" t="s">
        <v>1791</v>
      </c>
      <c r="F673" s="264" t="s">
        <v>1502</v>
      </c>
      <c r="G673" s="295">
        <v>60000</v>
      </c>
      <c r="H673" s="49" t="s">
        <v>1428</v>
      </c>
      <c r="I673" s="49"/>
      <c r="J673" s="49"/>
    </row>
    <row r="674" spans="2:10" ht="15" x14ac:dyDescent="0.4">
      <c r="B674" s="174" t="s">
        <v>2372</v>
      </c>
      <c r="C674" s="264" t="s">
        <v>2580</v>
      </c>
      <c r="D674" s="264" t="s">
        <v>2029</v>
      </c>
      <c r="E674" s="49" t="s">
        <v>2721</v>
      </c>
      <c r="F674" s="264" t="s">
        <v>1502</v>
      </c>
      <c r="G674" s="295">
        <v>170</v>
      </c>
      <c r="H674" s="49" t="s">
        <v>1429</v>
      </c>
      <c r="I674" s="49"/>
      <c r="J674" s="49"/>
    </row>
    <row r="675" spans="2:10" ht="15" x14ac:dyDescent="0.4">
      <c r="B675" s="174" t="s">
        <v>2376</v>
      </c>
      <c r="C675" s="264" t="s">
        <v>2584</v>
      </c>
      <c r="D675" s="264" t="s">
        <v>2029</v>
      </c>
      <c r="E675" s="49" t="s">
        <v>2721</v>
      </c>
      <c r="F675" s="264" t="s">
        <v>1502</v>
      </c>
      <c r="G675" s="295">
        <v>10</v>
      </c>
      <c r="H675" s="49" t="s">
        <v>1429</v>
      </c>
      <c r="I675" s="49"/>
      <c r="J675" s="49"/>
    </row>
    <row r="676" spans="2:10" ht="15" x14ac:dyDescent="0.4">
      <c r="B676" s="174" t="s">
        <v>2381</v>
      </c>
      <c r="C676" s="264" t="s">
        <v>2589</v>
      </c>
      <c r="D676" s="264" t="s">
        <v>2029</v>
      </c>
      <c r="E676" s="49" t="s">
        <v>2721</v>
      </c>
      <c r="F676" s="264" t="s">
        <v>1502</v>
      </c>
      <c r="G676" s="295">
        <v>30</v>
      </c>
      <c r="H676" s="49" t="s">
        <v>1429</v>
      </c>
      <c r="I676" s="49"/>
      <c r="J676" s="49"/>
    </row>
    <row r="677" spans="2:10" ht="15" x14ac:dyDescent="0.4">
      <c r="B677" s="174" t="s">
        <v>2385</v>
      </c>
      <c r="C677" s="264" t="s">
        <v>2593</v>
      </c>
      <c r="D677" s="264" t="s">
        <v>2029</v>
      </c>
      <c r="E677" s="49" t="s">
        <v>2721</v>
      </c>
      <c r="F677" s="264" t="s">
        <v>1502</v>
      </c>
      <c r="G677" s="295">
        <v>1200</v>
      </c>
      <c r="H677" s="49" t="s">
        <v>1429</v>
      </c>
      <c r="I677" s="49"/>
      <c r="J677" s="49"/>
    </row>
    <row r="678" spans="2:10" ht="15" x14ac:dyDescent="0.4">
      <c r="B678" s="174" t="s">
        <v>2387</v>
      </c>
      <c r="C678" s="264" t="s">
        <v>2595</v>
      </c>
      <c r="D678" s="264" t="s">
        <v>2029</v>
      </c>
      <c r="E678" s="49" t="s">
        <v>2721</v>
      </c>
      <c r="F678" s="264" t="s">
        <v>1502</v>
      </c>
      <c r="G678" s="295">
        <v>0</v>
      </c>
      <c r="H678" s="49" t="s">
        <v>1429</v>
      </c>
      <c r="I678" s="49"/>
      <c r="J678" s="49"/>
    </row>
    <row r="679" spans="2:10" ht="15" x14ac:dyDescent="0.4">
      <c r="B679" s="174" t="s">
        <v>2397</v>
      </c>
      <c r="C679" s="264" t="s">
        <v>2605</v>
      </c>
      <c r="D679" s="264" t="s">
        <v>2029</v>
      </c>
      <c r="E679" s="49" t="s">
        <v>2721</v>
      </c>
      <c r="F679" s="264" t="s">
        <v>1502</v>
      </c>
      <c r="G679" s="295">
        <v>3450</v>
      </c>
      <c r="H679" s="49" t="s">
        <v>1429</v>
      </c>
      <c r="I679" s="49"/>
      <c r="J679" s="49"/>
    </row>
    <row r="680" spans="2:10" ht="15" x14ac:dyDescent="0.4">
      <c r="B680" s="174" t="s">
        <v>2398</v>
      </c>
      <c r="C680" s="264" t="s">
        <v>2606</v>
      </c>
      <c r="D680" s="264" t="s">
        <v>2029</v>
      </c>
      <c r="E680" s="49" t="s">
        <v>2721</v>
      </c>
      <c r="F680" s="264" t="s">
        <v>1502</v>
      </c>
      <c r="G680" s="295">
        <v>0</v>
      </c>
      <c r="H680" s="49" t="s">
        <v>1429</v>
      </c>
      <c r="I680" s="49"/>
      <c r="J680" s="49"/>
    </row>
    <row r="681" spans="2:10" ht="15" x14ac:dyDescent="0.4">
      <c r="B681" s="174" t="s">
        <v>2399</v>
      </c>
      <c r="C681" s="264" t="s">
        <v>2607</v>
      </c>
      <c r="D681" s="264" t="s">
        <v>2029</v>
      </c>
      <c r="E681" s="49" t="s">
        <v>2721</v>
      </c>
      <c r="F681" s="264" t="s">
        <v>1502</v>
      </c>
      <c r="G681" s="295">
        <v>440</v>
      </c>
      <c r="H681" s="49" t="s">
        <v>1429</v>
      </c>
      <c r="I681" s="49"/>
      <c r="J681" s="49"/>
    </row>
    <row r="682" spans="2:10" ht="15" x14ac:dyDescent="0.4">
      <c r="B682" s="174" t="s">
        <v>2400</v>
      </c>
      <c r="C682" s="264" t="s">
        <v>2608</v>
      </c>
      <c r="D682" s="264" t="s">
        <v>2029</v>
      </c>
      <c r="E682" s="49" t="s">
        <v>2721</v>
      </c>
      <c r="F682" s="264" t="s">
        <v>1502</v>
      </c>
      <c r="G682" s="295">
        <v>75800</v>
      </c>
      <c r="H682" s="49" t="s">
        <v>1429</v>
      </c>
      <c r="I682" s="49"/>
      <c r="J682" s="49"/>
    </row>
    <row r="683" spans="2:10" ht="15" x14ac:dyDescent="0.4">
      <c r="B683" s="174" t="s">
        <v>2401</v>
      </c>
      <c r="C683" s="264" t="s">
        <v>2609</v>
      </c>
      <c r="D683" s="264" t="s">
        <v>2029</v>
      </c>
      <c r="E683" s="49" t="s">
        <v>2721</v>
      </c>
      <c r="F683" s="264" t="s">
        <v>1502</v>
      </c>
      <c r="G683" s="295">
        <v>5320</v>
      </c>
      <c r="H683" s="49" t="s">
        <v>1429</v>
      </c>
      <c r="I683" s="49"/>
      <c r="J683" s="49"/>
    </row>
    <row r="684" spans="2:10" ht="15" x14ac:dyDescent="0.4">
      <c r="B684" s="174" t="s">
        <v>2402</v>
      </c>
      <c r="C684" s="264" t="s">
        <v>2610</v>
      </c>
      <c r="D684" s="264" t="s">
        <v>2029</v>
      </c>
      <c r="E684" s="49" t="s">
        <v>2721</v>
      </c>
      <c r="F684" s="264" t="s">
        <v>1502</v>
      </c>
      <c r="G684" s="295">
        <v>3820</v>
      </c>
      <c r="H684" s="49" t="s">
        <v>1429</v>
      </c>
      <c r="I684" s="49"/>
      <c r="J684" s="49"/>
    </row>
    <row r="685" spans="2:10" ht="15" x14ac:dyDescent="0.4">
      <c r="B685" s="174" t="s">
        <v>2403</v>
      </c>
      <c r="C685" s="264" t="s">
        <v>2611</v>
      </c>
      <c r="D685" s="264" t="s">
        <v>2029</v>
      </c>
      <c r="E685" s="49" t="s">
        <v>2721</v>
      </c>
      <c r="F685" s="264" t="s">
        <v>1502</v>
      </c>
      <c r="G685" s="295">
        <v>7570</v>
      </c>
      <c r="H685" s="49" t="s">
        <v>1429</v>
      </c>
      <c r="I685" s="49"/>
      <c r="J685" s="49"/>
    </row>
    <row r="686" spans="2:10" ht="15" x14ac:dyDescent="0.4">
      <c r="B686" s="174" t="s">
        <v>2407</v>
      </c>
      <c r="C686" s="264" t="s">
        <v>2615</v>
      </c>
      <c r="D686" s="264" t="s">
        <v>2029</v>
      </c>
      <c r="E686" s="49" t="s">
        <v>2721</v>
      </c>
      <c r="F686" s="264" t="s">
        <v>1502</v>
      </c>
      <c r="G686" s="295">
        <v>2330</v>
      </c>
      <c r="H686" s="49" t="s">
        <v>1429</v>
      </c>
      <c r="I686" s="49"/>
      <c r="J686" s="49"/>
    </row>
    <row r="687" spans="2:10" ht="15" x14ac:dyDescent="0.4">
      <c r="B687" s="174" t="s">
        <v>2410</v>
      </c>
      <c r="C687" s="264" t="s">
        <v>2618</v>
      </c>
      <c r="D687" s="264" t="s">
        <v>2029</v>
      </c>
      <c r="E687" s="49" t="s">
        <v>2721</v>
      </c>
      <c r="F687" s="264" t="s">
        <v>1502</v>
      </c>
      <c r="G687" s="295">
        <v>11130</v>
      </c>
      <c r="H687" s="49" t="s">
        <v>1429</v>
      </c>
      <c r="I687" s="49"/>
      <c r="J687" s="49"/>
    </row>
    <row r="688" spans="2:10" ht="15" x14ac:dyDescent="0.4">
      <c r="B688" s="174" t="s">
        <v>2411</v>
      </c>
      <c r="C688" s="264" t="s">
        <v>2619</v>
      </c>
      <c r="D688" s="264" t="s">
        <v>2029</v>
      </c>
      <c r="E688" s="49" t="s">
        <v>2721</v>
      </c>
      <c r="F688" s="264" t="s">
        <v>1502</v>
      </c>
      <c r="G688" s="295">
        <v>600</v>
      </c>
      <c r="H688" s="49" t="s">
        <v>1429</v>
      </c>
      <c r="I688" s="49"/>
      <c r="J688" s="49"/>
    </row>
    <row r="689" spans="2:10" ht="15" x14ac:dyDescent="0.4">
      <c r="B689" s="174" t="s">
        <v>2412</v>
      </c>
      <c r="C689" s="264" t="s">
        <v>2620</v>
      </c>
      <c r="D689" s="264" t="s">
        <v>2029</v>
      </c>
      <c r="E689" s="49" t="s">
        <v>2721</v>
      </c>
      <c r="F689" s="264" t="s">
        <v>1502</v>
      </c>
      <c r="G689" s="295">
        <v>1340</v>
      </c>
      <c r="H689" s="49" t="s">
        <v>1429</v>
      </c>
      <c r="I689" s="49"/>
      <c r="J689" s="49"/>
    </row>
    <row r="690" spans="2:10" ht="15" x14ac:dyDescent="0.4">
      <c r="B690" s="174" t="s">
        <v>2413</v>
      </c>
      <c r="C690" s="264" t="s">
        <v>2621</v>
      </c>
      <c r="D690" s="264" t="s">
        <v>2029</v>
      </c>
      <c r="E690" s="49" t="s">
        <v>2721</v>
      </c>
      <c r="F690" s="264" t="s">
        <v>1502</v>
      </c>
      <c r="G690" s="295">
        <v>740</v>
      </c>
      <c r="H690" s="49" t="s">
        <v>1429</v>
      </c>
      <c r="I690" s="49"/>
      <c r="J690" s="49"/>
    </row>
    <row r="691" spans="2:10" ht="15" x14ac:dyDescent="0.4">
      <c r="B691" s="174" t="s">
        <v>2414</v>
      </c>
      <c r="C691" s="264" t="s">
        <v>2622</v>
      </c>
      <c r="D691" s="264" t="s">
        <v>2029</v>
      </c>
      <c r="E691" s="49" t="s">
        <v>2721</v>
      </c>
      <c r="F691" s="264" t="s">
        <v>1502</v>
      </c>
      <c r="G691" s="295">
        <v>5330</v>
      </c>
      <c r="H691" s="49" t="s">
        <v>1429</v>
      </c>
      <c r="I691" s="49"/>
      <c r="J691" s="49"/>
    </row>
    <row r="692" spans="2:10" ht="15" x14ac:dyDescent="0.4">
      <c r="B692" s="174" t="s">
        <v>2416</v>
      </c>
      <c r="C692" s="264" t="s">
        <v>2624</v>
      </c>
      <c r="D692" s="264" t="s">
        <v>2029</v>
      </c>
      <c r="E692" s="49" t="s">
        <v>2721</v>
      </c>
      <c r="F692" s="264" t="s">
        <v>1502</v>
      </c>
      <c r="G692" s="295">
        <v>3270</v>
      </c>
      <c r="H692" s="49" t="s">
        <v>1429</v>
      </c>
      <c r="I692" s="49"/>
      <c r="J692" s="49"/>
    </row>
    <row r="693" spans="2:10" ht="15" x14ac:dyDescent="0.4">
      <c r="B693" s="174" t="s">
        <v>2417</v>
      </c>
      <c r="C693" s="264" t="s">
        <v>2625</v>
      </c>
      <c r="D693" s="264" t="s">
        <v>2029</v>
      </c>
      <c r="E693" s="49" t="s">
        <v>2721</v>
      </c>
      <c r="F693" s="264" t="s">
        <v>1502</v>
      </c>
      <c r="G693" s="295">
        <v>3200</v>
      </c>
      <c r="H693" s="49" t="s">
        <v>1429</v>
      </c>
      <c r="I693" s="49"/>
      <c r="J693" s="49"/>
    </row>
    <row r="694" spans="2:10" ht="15" x14ac:dyDescent="0.4">
      <c r="B694" s="174" t="s">
        <v>2418</v>
      </c>
      <c r="C694" s="264" t="s">
        <v>2626</v>
      </c>
      <c r="D694" s="264" t="s">
        <v>2029</v>
      </c>
      <c r="E694" s="49" t="s">
        <v>2721</v>
      </c>
      <c r="F694" s="264" t="s">
        <v>1502</v>
      </c>
      <c r="G694" s="295">
        <v>17690</v>
      </c>
      <c r="H694" s="49" t="s">
        <v>1429</v>
      </c>
      <c r="I694" s="49"/>
      <c r="J694" s="49"/>
    </row>
    <row r="695" spans="2:10" ht="15" x14ac:dyDescent="0.4">
      <c r="B695" s="174" t="s">
        <v>2420</v>
      </c>
      <c r="C695" s="264" t="s">
        <v>2628</v>
      </c>
      <c r="D695" s="264" t="s">
        <v>2029</v>
      </c>
      <c r="E695" s="49" t="s">
        <v>2721</v>
      </c>
      <c r="F695" s="264" t="s">
        <v>1502</v>
      </c>
      <c r="G695" s="295">
        <v>40</v>
      </c>
      <c r="H695" s="49" t="s">
        <v>1429</v>
      </c>
      <c r="I695" s="49"/>
      <c r="J695" s="49"/>
    </row>
    <row r="696" spans="2:10" ht="15" x14ac:dyDescent="0.4">
      <c r="B696" s="174" t="s">
        <v>2421</v>
      </c>
      <c r="C696" s="264" t="s">
        <v>2629</v>
      </c>
      <c r="D696" s="264" t="s">
        <v>2029</v>
      </c>
      <c r="E696" s="49" t="s">
        <v>2721</v>
      </c>
      <c r="F696" s="264" t="s">
        <v>1502</v>
      </c>
      <c r="G696" s="295">
        <v>17360</v>
      </c>
      <c r="H696" s="49" t="s">
        <v>1429</v>
      </c>
      <c r="I696" s="49"/>
      <c r="J696" s="49"/>
    </row>
    <row r="697" spans="2:10" ht="15" x14ac:dyDescent="0.4">
      <c r="B697" s="174" t="s">
        <v>2422</v>
      </c>
      <c r="C697" s="264" t="s">
        <v>2630</v>
      </c>
      <c r="D697" s="264" t="s">
        <v>2029</v>
      </c>
      <c r="E697" s="49" t="s">
        <v>2721</v>
      </c>
      <c r="F697" s="264" t="s">
        <v>1502</v>
      </c>
      <c r="G697" s="295">
        <v>1580</v>
      </c>
      <c r="H697" s="49" t="s">
        <v>1429</v>
      </c>
      <c r="I697" s="49"/>
      <c r="J697" s="49"/>
    </row>
    <row r="698" spans="2:10" ht="15" x14ac:dyDescent="0.4">
      <c r="B698" s="174" t="s">
        <v>2423</v>
      </c>
      <c r="C698" s="264" t="s">
        <v>2631</v>
      </c>
      <c r="D698" s="264" t="s">
        <v>2029</v>
      </c>
      <c r="E698" s="49" t="s">
        <v>2721</v>
      </c>
      <c r="F698" s="264" t="s">
        <v>1502</v>
      </c>
      <c r="G698" s="295">
        <v>4040</v>
      </c>
      <c r="H698" s="49" t="s">
        <v>1429</v>
      </c>
      <c r="I698" s="49"/>
      <c r="J698" s="49"/>
    </row>
    <row r="699" spans="2:10" ht="15" x14ac:dyDescent="0.4">
      <c r="B699" s="174" t="s">
        <v>2424</v>
      </c>
      <c r="C699" s="264" t="s">
        <v>2632</v>
      </c>
      <c r="D699" s="264" t="s">
        <v>2029</v>
      </c>
      <c r="E699" s="49" t="s">
        <v>2721</v>
      </c>
      <c r="F699" s="264" t="s">
        <v>1502</v>
      </c>
      <c r="G699" s="295">
        <v>1850</v>
      </c>
      <c r="H699" s="49" t="s">
        <v>1429</v>
      </c>
      <c r="I699" s="49"/>
      <c r="J699" s="49"/>
    </row>
    <row r="700" spans="2:10" ht="15" x14ac:dyDescent="0.4">
      <c r="B700" s="174" t="s">
        <v>2425</v>
      </c>
      <c r="C700" s="264" t="s">
        <v>2633</v>
      </c>
      <c r="D700" s="264" t="s">
        <v>2029</v>
      </c>
      <c r="E700" s="49" t="s">
        <v>2721</v>
      </c>
      <c r="F700" s="264" t="s">
        <v>1502</v>
      </c>
      <c r="G700" s="295">
        <v>430</v>
      </c>
      <c r="H700" s="49" t="s">
        <v>1429</v>
      </c>
      <c r="I700" s="49"/>
      <c r="J700" s="49"/>
    </row>
    <row r="701" spans="2:10" ht="15" x14ac:dyDescent="0.4">
      <c r="B701" s="174" t="s">
        <v>2426</v>
      </c>
      <c r="C701" s="264" t="s">
        <v>2634</v>
      </c>
      <c r="D701" s="264" t="s">
        <v>2029</v>
      </c>
      <c r="E701" s="49" t="s">
        <v>2721</v>
      </c>
      <c r="F701" s="264" t="s">
        <v>1502</v>
      </c>
      <c r="G701" s="295">
        <v>500</v>
      </c>
      <c r="H701" s="49" t="s">
        <v>1429</v>
      </c>
      <c r="I701" s="49"/>
      <c r="J701" s="49"/>
    </row>
    <row r="702" spans="2:10" ht="15" x14ac:dyDescent="0.4">
      <c r="B702" s="174" t="s">
        <v>2427</v>
      </c>
      <c r="C702" s="264" t="s">
        <v>2635</v>
      </c>
      <c r="D702" s="264" t="s">
        <v>2029</v>
      </c>
      <c r="E702" s="49" t="s">
        <v>2721</v>
      </c>
      <c r="F702" s="264" t="s">
        <v>1502</v>
      </c>
      <c r="G702" s="295">
        <v>55120</v>
      </c>
      <c r="H702" s="49" t="s">
        <v>1429</v>
      </c>
      <c r="I702" s="49"/>
      <c r="J702" s="49"/>
    </row>
    <row r="703" spans="2:10" ht="15" x14ac:dyDescent="0.4">
      <c r="B703" s="174" t="s">
        <v>2429</v>
      </c>
      <c r="C703" s="264" t="s">
        <v>2637</v>
      </c>
      <c r="D703" s="264" t="s">
        <v>2029</v>
      </c>
      <c r="E703" s="49" t="s">
        <v>2721</v>
      </c>
      <c r="F703" s="264" t="s">
        <v>1502</v>
      </c>
      <c r="G703" s="295">
        <v>8150</v>
      </c>
      <c r="H703" s="49" t="s">
        <v>1429</v>
      </c>
      <c r="I703" s="49"/>
      <c r="J703" s="49"/>
    </row>
    <row r="704" spans="2:10" ht="15" x14ac:dyDescent="0.4">
      <c r="B704" s="174" t="s">
        <v>2430</v>
      </c>
      <c r="C704" s="264" t="s">
        <v>2638</v>
      </c>
      <c r="D704" s="264" t="s">
        <v>2029</v>
      </c>
      <c r="E704" s="49" t="s">
        <v>2721</v>
      </c>
      <c r="F704" s="264" t="s">
        <v>1502</v>
      </c>
      <c r="G704" s="295">
        <v>1360</v>
      </c>
      <c r="H704" s="49" t="s">
        <v>1429</v>
      </c>
      <c r="I704" s="49"/>
      <c r="J704" s="49"/>
    </row>
    <row r="705" spans="2:10" ht="15" x14ac:dyDescent="0.4">
      <c r="B705" s="174" t="s">
        <v>2431</v>
      </c>
      <c r="C705" s="264" t="s">
        <v>2639</v>
      </c>
      <c r="D705" s="264" t="s">
        <v>2029</v>
      </c>
      <c r="E705" s="49" t="s">
        <v>2721</v>
      </c>
      <c r="F705" s="264" t="s">
        <v>1502</v>
      </c>
      <c r="G705" s="295">
        <v>17280</v>
      </c>
      <c r="H705" s="49" t="s">
        <v>1429</v>
      </c>
      <c r="I705" s="49"/>
      <c r="J705" s="49"/>
    </row>
    <row r="706" spans="2:10" ht="15" x14ac:dyDescent="0.4">
      <c r="B706" s="174" t="s">
        <v>2432</v>
      </c>
      <c r="C706" s="264" t="s">
        <v>2640</v>
      </c>
      <c r="D706" s="264" t="s">
        <v>2029</v>
      </c>
      <c r="E706" s="49" t="s">
        <v>2721</v>
      </c>
      <c r="F706" s="264" t="s">
        <v>1502</v>
      </c>
      <c r="G706" s="295">
        <v>630</v>
      </c>
      <c r="H706" s="49" t="s">
        <v>1429</v>
      </c>
      <c r="I706" s="49"/>
      <c r="J706" s="49"/>
    </row>
    <row r="707" spans="2:10" ht="15" x14ac:dyDescent="0.4">
      <c r="B707" s="174" t="s">
        <v>2433</v>
      </c>
      <c r="C707" s="264" t="s">
        <v>2641</v>
      </c>
      <c r="D707" s="264" t="s">
        <v>2029</v>
      </c>
      <c r="E707" s="49" t="s">
        <v>2721</v>
      </c>
      <c r="F707" s="264" t="s">
        <v>1502</v>
      </c>
      <c r="G707" s="295">
        <v>20</v>
      </c>
      <c r="H707" s="49" t="s">
        <v>1429</v>
      </c>
      <c r="I707" s="49"/>
      <c r="J707" s="49"/>
    </row>
    <row r="708" spans="2:10" ht="15" x14ac:dyDescent="0.4">
      <c r="B708" s="174" t="s">
        <v>2434</v>
      </c>
      <c r="C708" s="264" t="s">
        <v>2642</v>
      </c>
      <c r="D708" s="264" t="s">
        <v>2029</v>
      </c>
      <c r="E708" s="49" t="s">
        <v>2721</v>
      </c>
      <c r="F708" s="264" t="s">
        <v>1502</v>
      </c>
      <c r="G708" s="295">
        <v>5000</v>
      </c>
      <c r="H708" s="49" t="s">
        <v>1429</v>
      </c>
      <c r="I708" s="49"/>
      <c r="J708" s="49"/>
    </row>
    <row r="709" spans="2:10" ht="15" x14ac:dyDescent="0.4">
      <c r="B709" s="174" t="s">
        <v>2435</v>
      </c>
      <c r="C709" s="264" t="s">
        <v>2643</v>
      </c>
      <c r="D709" s="264" t="s">
        <v>2029</v>
      </c>
      <c r="E709" s="49" t="s">
        <v>2721</v>
      </c>
      <c r="F709" s="264" t="s">
        <v>1502</v>
      </c>
      <c r="G709" s="295">
        <v>7160</v>
      </c>
      <c r="H709" s="49" t="s">
        <v>1429</v>
      </c>
      <c r="I709" s="49"/>
      <c r="J709" s="49"/>
    </row>
    <row r="710" spans="2:10" ht="15" x14ac:dyDescent="0.4">
      <c r="B710" s="174" t="s">
        <v>2436</v>
      </c>
      <c r="C710" s="264" t="s">
        <v>2644</v>
      </c>
      <c r="D710" s="264" t="s">
        <v>2029</v>
      </c>
      <c r="E710" s="49" t="s">
        <v>2721</v>
      </c>
      <c r="F710" s="264" t="s">
        <v>1502</v>
      </c>
      <c r="G710" s="295">
        <v>490</v>
      </c>
      <c r="H710" s="49" t="s">
        <v>1429</v>
      </c>
      <c r="I710" s="49"/>
      <c r="J710" s="49"/>
    </row>
    <row r="711" spans="2:10" ht="15" x14ac:dyDescent="0.4">
      <c r="B711" s="174" t="s">
        <v>2437</v>
      </c>
      <c r="C711" s="264" t="s">
        <v>2645</v>
      </c>
      <c r="D711" s="264" t="s">
        <v>2029</v>
      </c>
      <c r="E711" s="49" t="s">
        <v>2721</v>
      </c>
      <c r="F711" s="264" t="s">
        <v>1502</v>
      </c>
      <c r="G711" s="295">
        <v>430</v>
      </c>
      <c r="H711" s="49" t="s">
        <v>1429</v>
      </c>
      <c r="I711" s="49"/>
      <c r="J711" s="49"/>
    </row>
    <row r="712" spans="2:10" ht="15" x14ac:dyDescent="0.4">
      <c r="B712" s="174" t="s">
        <v>2438</v>
      </c>
      <c r="C712" s="264" t="s">
        <v>2646</v>
      </c>
      <c r="D712" s="264" t="s">
        <v>2029</v>
      </c>
      <c r="E712" s="49" t="s">
        <v>2721</v>
      </c>
      <c r="F712" s="264" t="s">
        <v>1502</v>
      </c>
      <c r="G712" s="295">
        <v>10250</v>
      </c>
      <c r="H712" s="49" t="s">
        <v>1429</v>
      </c>
      <c r="I712" s="49"/>
      <c r="J712" s="49"/>
    </row>
    <row r="713" spans="2:10" ht="15" x14ac:dyDescent="0.4">
      <c r="B713" s="174" t="s">
        <v>2439</v>
      </c>
      <c r="C713" s="264" t="s">
        <v>2647</v>
      </c>
      <c r="D713" s="264" t="s">
        <v>2029</v>
      </c>
      <c r="E713" s="49" t="s">
        <v>2721</v>
      </c>
      <c r="F713" s="264" t="s">
        <v>1502</v>
      </c>
      <c r="G713" s="295">
        <v>30240</v>
      </c>
      <c r="H713" s="49" t="s">
        <v>1429</v>
      </c>
      <c r="I713" s="49"/>
      <c r="J713" s="49"/>
    </row>
    <row r="714" spans="2:10" ht="15" x14ac:dyDescent="0.4">
      <c r="B714" s="174" t="s">
        <v>2440</v>
      </c>
      <c r="C714" s="264" t="s">
        <v>2648</v>
      </c>
      <c r="D714" s="264" t="s">
        <v>2029</v>
      </c>
      <c r="E714" s="49" t="s">
        <v>2721</v>
      </c>
      <c r="F714" s="264" t="s">
        <v>1502</v>
      </c>
      <c r="G714" s="295">
        <v>10</v>
      </c>
      <c r="H714" s="49" t="s">
        <v>1429</v>
      </c>
      <c r="I714" s="49"/>
      <c r="J714" s="49"/>
    </row>
    <row r="715" spans="2:10" ht="15" x14ac:dyDescent="0.4">
      <c r="B715" s="174" t="s">
        <v>2441</v>
      </c>
      <c r="C715" s="264" t="s">
        <v>2649</v>
      </c>
      <c r="D715" s="264" t="s">
        <v>2029</v>
      </c>
      <c r="E715" s="49" t="s">
        <v>2721</v>
      </c>
      <c r="F715" s="264" t="s">
        <v>1502</v>
      </c>
      <c r="G715" s="295">
        <v>2300</v>
      </c>
      <c r="H715" s="49" t="s">
        <v>1429</v>
      </c>
      <c r="I715" s="49"/>
      <c r="J715" s="49"/>
    </row>
    <row r="716" spans="2:10" ht="15" x14ac:dyDescent="0.4">
      <c r="B716" s="174" t="s">
        <v>2445</v>
      </c>
      <c r="C716" s="264" t="s">
        <v>2653</v>
      </c>
      <c r="D716" s="264" t="s">
        <v>2029</v>
      </c>
      <c r="E716" s="49" t="s">
        <v>2721</v>
      </c>
      <c r="F716" s="264" t="s">
        <v>1502</v>
      </c>
      <c r="G716" s="295">
        <v>3720</v>
      </c>
      <c r="H716" s="49" t="s">
        <v>1429</v>
      </c>
      <c r="I716" s="49"/>
      <c r="J716" s="49"/>
    </row>
    <row r="717" spans="2:10" ht="15" x14ac:dyDescent="0.4">
      <c r="B717" s="174" t="s">
        <v>2446</v>
      </c>
      <c r="C717" s="264" t="s">
        <v>2654</v>
      </c>
      <c r="D717" s="264" t="s">
        <v>2029</v>
      </c>
      <c r="E717" s="49" t="s">
        <v>2721</v>
      </c>
      <c r="F717" s="264" t="s">
        <v>1502</v>
      </c>
      <c r="G717" s="295">
        <v>770</v>
      </c>
      <c r="H717" s="49" t="s">
        <v>1429</v>
      </c>
      <c r="I717" s="49"/>
      <c r="J717" s="49"/>
    </row>
    <row r="718" spans="2:10" ht="15" x14ac:dyDescent="0.4">
      <c r="B718" s="174" t="s">
        <v>2447</v>
      </c>
      <c r="C718" s="264" t="s">
        <v>2655</v>
      </c>
      <c r="D718" s="264" t="s">
        <v>2029</v>
      </c>
      <c r="E718" s="49" t="s">
        <v>2721</v>
      </c>
      <c r="F718" s="264" t="s">
        <v>1502</v>
      </c>
      <c r="G718" s="295">
        <v>4230</v>
      </c>
      <c r="H718" s="49" t="s">
        <v>1429</v>
      </c>
      <c r="I718" s="49"/>
      <c r="J718" s="49"/>
    </row>
    <row r="719" spans="2:10" ht="15" x14ac:dyDescent="0.4">
      <c r="B719" s="174" t="s">
        <v>2448</v>
      </c>
      <c r="C719" s="264" t="s">
        <v>2656</v>
      </c>
      <c r="D719" s="264" t="s">
        <v>2029</v>
      </c>
      <c r="E719" s="49" t="s">
        <v>2721</v>
      </c>
      <c r="F719" s="264" t="s">
        <v>1502</v>
      </c>
      <c r="G719" s="295">
        <v>580</v>
      </c>
      <c r="H719" s="49" t="s">
        <v>1429</v>
      </c>
      <c r="I719" s="49"/>
      <c r="J719" s="49"/>
    </row>
    <row r="720" spans="2:10" ht="15" x14ac:dyDescent="0.4">
      <c r="B720" s="174" t="s">
        <v>2449</v>
      </c>
      <c r="C720" s="264" t="s">
        <v>2657</v>
      </c>
      <c r="D720" s="264" t="s">
        <v>2029</v>
      </c>
      <c r="E720" s="49" t="s">
        <v>2721</v>
      </c>
      <c r="F720" s="264" t="s">
        <v>1502</v>
      </c>
      <c r="G720" s="295">
        <v>5870</v>
      </c>
      <c r="H720" s="49" t="s">
        <v>1429</v>
      </c>
      <c r="I720" s="49"/>
      <c r="J720" s="49"/>
    </row>
    <row r="721" spans="2:10" ht="15" x14ac:dyDescent="0.4">
      <c r="B721" s="174" t="s">
        <v>2451</v>
      </c>
      <c r="C721" s="264" t="s">
        <v>2659</v>
      </c>
      <c r="D721" s="264" t="s">
        <v>2029</v>
      </c>
      <c r="E721" s="49" t="s">
        <v>2721</v>
      </c>
      <c r="F721" s="264" t="s">
        <v>1502</v>
      </c>
      <c r="G721" s="295">
        <v>90</v>
      </c>
      <c r="H721" s="49" t="s">
        <v>1429</v>
      </c>
      <c r="I721" s="49"/>
      <c r="J721" s="49"/>
    </row>
    <row r="722" spans="2:10" ht="15" x14ac:dyDescent="0.4">
      <c r="B722" s="174" t="s">
        <v>2453</v>
      </c>
      <c r="C722" s="264" t="s">
        <v>2661</v>
      </c>
      <c r="D722" s="264" t="s">
        <v>2029</v>
      </c>
      <c r="E722" s="49" t="s">
        <v>2721</v>
      </c>
      <c r="F722" s="264" t="s">
        <v>1502</v>
      </c>
      <c r="G722" s="295">
        <v>0</v>
      </c>
      <c r="H722" s="49" t="s">
        <v>1429</v>
      </c>
      <c r="I722" s="49"/>
      <c r="J722" s="49"/>
    </row>
    <row r="723" spans="2:10" ht="15" x14ac:dyDescent="0.4">
      <c r="B723" s="174" t="s">
        <v>2454</v>
      </c>
      <c r="C723" s="264" t="s">
        <v>2662</v>
      </c>
      <c r="D723" s="264" t="s">
        <v>2029</v>
      </c>
      <c r="E723" s="49" t="s">
        <v>2721</v>
      </c>
      <c r="F723" s="264" t="s">
        <v>1502</v>
      </c>
      <c r="G723" s="295">
        <v>950</v>
      </c>
      <c r="H723" s="49" t="s">
        <v>1429</v>
      </c>
      <c r="I723" s="49"/>
      <c r="J723" s="49"/>
    </row>
    <row r="724" spans="2:10" ht="15" x14ac:dyDescent="0.4">
      <c r="B724" s="174" t="s">
        <v>2455</v>
      </c>
      <c r="C724" s="264" t="s">
        <v>2663</v>
      </c>
      <c r="D724" s="264" t="s">
        <v>2029</v>
      </c>
      <c r="E724" s="49" t="s">
        <v>2721</v>
      </c>
      <c r="F724" s="264" t="s">
        <v>1502</v>
      </c>
      <c r="G724" s="295">
        <v>320</v>
      </c>
      <c r="H724" s="49" t="s">
        <v>1429</v>
      </c>
      <c r="I724" s="49"/>
      <c r="J724" s="49"/>
    </row>
    <row r="725" spans="2:10" ht="15" x14ac:dyDescent="0.4">
      <c r="B725" s="174" t="s">
        <v>2456</v>
      </c>
      <c r="C725" s="264" t="s">
        <v>2664</v>
      </c>
      <c r="D725" s="264" t="s">
        <v>2029</v>
      </c>
      <c r="E725" s="49" t="s">
        <v>2721</v>
      </c>
      <c r="F725" s="264" t="s">
        <v>1502</v>
      </c>
      <c r="G725" s="295">
        <v>130</v>
      </c>
      <c r="H725" s="49" t="s">
        <v>1429</v>
      </c>
      <c r="I725" s="49"/>
      <c r="J725" s="49"/>
    </row>
    <row r="726" spans="2:10" ht="15" x14ac:dyDescent="0.4">
      <c r="B726" s="174" t="s">
        <v>2457</v>
      </c>
      <c r="C726" s="264" t="s">
        <v>2665</v>
      </c>
      <c r="D726" s="264" t="s">
        <v>2029</v>
      </c>
      <c r="E726" s="49" t="s">
        <v>2721</v>
      </c>
      <c r="F726" s="264" t="s">
        <v>1502</v>
      </c>
      <c r="G726" s="295">
        <v>160</v>
      </c>
      <c r="H726" s="49" t="s">
        <v>1429</v>
      </c>
      <c r="I726" s="49"/>
      <c r="J726" s="49"/>
    </row>
    <row r="727" spans="2:10" ht="15" x14ac:dyDescent="0.4">
      <c r="B727" s="174" t="s">
        <v>2458</v>
      </c>
      <c r="C727" s="264" t="s">
        <v>2666</v>
      </c>
      <c r="D727" s="264" t="s">
        <v>2029</v>
      </c>
      <c r="E727" s="49" t="s">
        <v>2721</v>
      </c>
      <c r="F727" s="264" t="s">
        <v>1502</v>
      </c>
      <c r="G727" s="295">
        <v>270</v>
      </c>
      <c r="H727" s="49" t="s">
        <v>1429</v>
      </c>
      <c r="I727" s="49"/>
      <c r="J727" s="49"/>
    </row>
    <row r="728" spans="2:10" ht="15" x14ac:dyDescent="0.4">
      <c r="B728" s="174" t="s">
        <v>2459</v>
      </c>
      <c r="C728" s="264" t="s">
        <v>2667</v>
      </c>
      <c r="D728" s="264" t="s">
        <v>2029</v>
      </c>
      <c r="E728" s="49" t="s">
        <v>2721</v>
      </c>
      <c r="F728" s="264" t="s">
        <v>1502</v>
      </c>
      <c r="G728" s="295">
        <v>0</v>
      </c>
      <c r="H728" s="49" t="s">
        <v>1429</v>
      </c>
      <c r="I728" s="49"/>
      <c r="J728" s="49"/>
    </row>
    <row r="729" spans="2:10" ht="15" x14ac:dyDescent="0.4">
      <c r="B729" s="174" t="s">
        <v>2461</v>
      </c>
      <c r="C729" s="264" t="s">
        <v>2669</v>
      </c>
      <c r="D729" s="264" t="s">
        <v>2029</v>
      </c>
      <c r="E729" s="49" t="s">
        <v>2721</v>
      </c>
      <c r="F729" s="264" t="s">
        <v>1502</v>
      </c>
      <c r="G729" s="295">
        <v>500</v>
      </c>
      <c r="H729" s="49" t="s">
        <v>1429</v>
      </c>
      <c r="I729" s="49"/>
      <c r="J729" s="49"/>
    </row>
    <row r="730" spans="2:10" ht="15" x14ac:dyDescent="0.4">
      <c r="B730" s="174" t="s">
        <v>2462</v>
      </c>
      <c r="C730" s="264" t="s">
        <v>2670</v>
      </c>
      <c r="D730" s="264" t="s">
        <v>2029</v>
      </c>
      <c r="E730" s="49" t="s">
        <v>2721</v>
      </c>
      <c r="F730" s="264" t="s">
        <v>1502</v>
      </c>
      <c r="G730" s="295">
        <v>90</v>
      </c>
      <c r="H730" s="49" t="s">
        <v>1429</v>
      </c>
      <c r="I730" s="49"/>
      <c r="J730" s="49"/>
    </row>
    <row r="731" spans="2:10" ht="15" x14ac:dyDescent="0.4">
      <c r="B731" s="174" t="s">
        <v>2464</v>
      </c>
      <c r="C731" s="264" t="s">
        <v>2672</v>
      </c>
      <c r="D731" s="264" t="s">
        <v>2029</v>
      </c>
      <c r="E731" s="49" t="s">
        <v>2721</v>
      </c>
      <c r="F731" s="264" t="s">
        <v>1502</v>
      </c>
      <c r="G731" s="295">
        <v>9090</v>
      </c>
      <c r="H731" s="49" t="s">
        <v>1429</v>
      </c>
      <c r="I731" s="49"/>
      <c r="J731" s="49"/>
    </row>
    <row r="732" spans="2:10" ht="15" x14ac:dyDescent="0.4">
      <c r="B732" s="174" t="s">
        <v>2465</v>
      </c>
      <c r="C732" s="264" t="s">
        <v>2673</v>
      </c>
      <c r="D732" s="264" t="s">
        <v>2029</v>
      </c>
      <c r="E732" s="49" t="s">
        <v>2721</v>
      </c>
      <c r="F732" s="264" t="s">
        <v>1502</v>
      </c>
      <c r="G732" s="295">
        <v>80</v>
      </c>
      <c r="H732" s="49" t="s">
        <v>1429</v>
      </c>
      <c r="I732" s="49"/>
      <c r="J732" s="49"/>
    </row>
    <row r="733" spans="2:10" ht="15" x14ac:dyDescent="0.4">
      <c r="B733" s="174" t="s">
        <v>2466</v>
      </c>
      <c r="C733" s="264" t="s">
        <v>2674</v>
      </c>
      <c r="D733" s="264" t="s">
        <v>2029</v>
      </c>
      <c r="E733" s="49" t="s">
        <v>2721</v>
      </c>
      <c r="F733" s="264" t="s">
        <v>1502</v>
      </c>
      <c r="G733" s="295">
        <v>1660</v>
      </c>
      <c r="H733" s="49" t="s">
        <v>1429</v>
      </c>
      <c r="I733" s="49"/>
      <c r="J733" s="49"/>
    </row>
    <row r="734" spans="2:10" ht="15" x14ac:dyDescent="0.4">
      <c r="B734" s="174" t="s">
        <v>2468</v>
      </c>
      <c r="C734" s="264" t="s">
        <v>2676</v>
      </c>
      <c r="D734" s="264" t="s">
        <v>2029</v>
      </c>
      <c r="E734" s="49" t="s">
        <v>2721</v>
      </c>
      <c r="F734" s="264" t="s">
        <v>1502</v>
      </c>
      <c r="G734" s="295">
        <v>90</v>
      </c>
      <c r="H734" s="49" t="s">
        <v>1429</v>
      </c>
      <c r="I734" s="49"/>
      <c r="J734" s="49"/>
    </row>
    <row r="735" spans="2:10" ht="15" x14ac:dyDescent="0.4">
      <c r="B735" s="174" t="s">
        <v>2470</v>
      </c>
      <c r="C735" s="264" t="s">
        <v>2678</v>
      </c>
      <c r="D735" s="264" t="s">
        <v>2029</v>
      </c>
      <c r="E735" s="49" t="s">
        <v>2721</v>
      </c>
      <c r="F735" s="264" t="s">
        <v>1502</v>
      </c>
      <c r="G735" s="295">
        <v>180</v>
      </c>
      <c r="H735" s="49" t="s">
        <v>1429</v>
      </c>
      <c r="I735" s="49"/>
      <c r="J735" s="49"/>
    </row>
    <row r="736" spans="2:10" ht="15" x14ac:dyDescent="0.4">
      <c r="B736" s="174" t="s">
        <v>2472</v>
      </c>
      <c r="C736" s="264" t="s">
        <v>2680</v>
      </c>
      <c r="D736" s="264" t="s">
        <v>2029</v>
      </c>
      <c r="E736" s="49" t="s">
        <v>2721</v>
      </c>
      <c r="F736" s="264" t="s">
        <v>1502</v>
      </c>
      <c r="G736" s="295">
        <v>2520</v>
      </c>
      <c r="H736" s="49" t="s">
        <v>1429</v>
      </c>
      <c r="I736" s="49"/>
      <c r="J736" s="49"/>
    </row>
    <row r="737" spans="2:10" ht="15" x14ac:dyDescent="0.4">
      <c r="B737" s="174" t="s">
        <v>2474</v>
      </c>
      <c r="C737" s="264" t="s">
        <v>2682</v>
      </c>
      <c r="D737" s="264" t="s">
        <v>2029</v>
      </c>
      <c r="E737" s="49" t="s">
        <v>2721</v>
      </c>
      <c r="F737" s="264" t="s">
        <v>1502</v>
      </c>
      <c r="G737" s="295">
        <v>3970</v>
      </c>
      <c r="H737" s="49" t="s">
        <v>1429</v>
      </c>
      <c r="I737" s="49"/>
      <c r="J737" s="49"/>
    </row>
    <row r="738" spans="2:10" ht="15" x14ac:dyDescent="0.4">
      <c r="B738" s="174" t="s">
        <v>2475</v>
      </c>
      <c r="C738" s="264" t="s">
        <v>2683</v>
      </c>
      <c r="D738" s="264" t="s">
        <v>2029</v>
      </c>
      <c r="E738" s="49" t="s">
        <v>2721</v>
      </c>
      <c r="F738" s="264" t="s">
        <v>1502</v>
      </c>
      <c r="G738" s="295">
        <v>4059.9999999999995</v>
      </c>
      <c r="H738" s="49" t="s">
        <v>1429</v>
      </c>
      <c r="I738" s="49"/>
      <c r="J738" s="49"/>
    </row>
    <row r="739" spans="2:10" ht="15" x14ac:dyDescent="0.4">
      <c r="B739" s="174" t="s">
        <v>2476</v>
      </c>
      <c r="C739" s="264" t="s">
        <v>2684</v>
      </c>
      <c r="D739" s="264" t="s">
        <v>2029</v>
      </c>
      <c r="E739" s="49" t="s">
        <v>2721</v>
      </c>
      <c r="F739" s="264" t="s">
        <v>1502</v>
      </c>
      <c r="G739" s="295">
        <v>640</v>
      </c>
      <c r="H739" s="49" t="s">
        <v>1429</v>
      </c>
      <c r="I739" s="49"/>
      <c r="J739" s="49"/>
    </row>
    <row r="740" spans="2:10" ht="15" x14ac:dyDescent="0.4">
      <c r="B740" s="174" t="s">
        <v>2477</v>
      </c>
      <c r="C740" s="264" t="s">
        <v>2685</v>
      </c>
      <c r="D740" s="264" t="s">
        <v>2029</v>
      </c>
      <c r="E740" s="49" t="s">
        <v>2721</v>
      </c>
      <c r="F740" s="264" t="s">
        <v>1502</v>
      </c>
      <c r="G740" s="295">
        <v>2150</v>
      </c>
      <c r="H740" s="49" t="s">
        <v>1429</v>
      </c>
      <c r="I740" s="49"/>
      <c r="J740" s="49"/>
    </row>
    <row r="741" spans="2:10" ht="15" x14ac:dyDescent="0.4">
      <c r="B741" s="174" t="s">
        <v>2481</v>
      </c>
      <c r="C741" s="264" t="s">
        <v>2689</v>
      </c>
      <c r="D741" s="264" t="s">
        <v>2029</v>
      </c>
      <c r="E741" s="49" t="s">
        <v>2721</v>
      </c>
      <c r="F741" s="264" t="s">
        <v>1502</v>
      </c>
      <c r="G741" s="295">
        <v>40</v>
      </c>
      <c r="H741" s="49" t="s">
        <v>1429</v>
      </c>
      <c r="I741" s="49"/>
      <c r="J741" s="49"/>
    </row>
    <row r="742" spans="2:10" ht="15" x14ac:dyDescent="0.4">
      <c r="B742" s="174" t="s">
        <v>2482</v>
      </c>
      <c r="C742" s="264" t="s">
        <v>2690</v>
      </c>
      <c r="D742" s="264" t="s">
        <v>2029</v>
      </c>
      <c r="E742" s="49" t="s">
        <v>2721</v>
      </c>
      <c r="F742" s="264" t="s">
        <v>1502</v>
      </c>
      <c r="G742" s="295">
        <v>20</v>
      </c>
      <c r="H742" s="49" t="s">
        <v>1429</v>
      </c>
      <c r="I742" s="49"/>
      <c r="J742" s="49"/>
    </row>
    <row r="743" spans="2:10" ht="15" x14ac:dyDescent="0.4">
      <c r="B743" s="174" t="s">
        <v>2483</v>
      </c>
      <c r="C743" s="264" t="s">
        <v>2691</v>
      </c>
      <c r="D743" s="264" t="s">
        <v>2029</v>
      </c>
      <c r="E743" s="49" t="s">
        <v>2721</v>
      </c>
      <c r="F743" s="264" t="s">
        <v>1502</v>
      </c>
      <c r="G743" s="295">
        <v>1500</v>
      </c>
      <c r="H743" s="49" t="s">
        <v>1429</v>
      </c>
      <c r="I743" s="49"/>
      <c r="J743" s="49"/>
    </row>
    <row r="744" spans="2:10" ht="15" x14ac:dyDescent="0.4">
      <c r="B744" s="174" t="s">
        <v>2484</v>
      </c>
      <c r="C744" s="264" t="s">
        <v>2692</v>
      </c>
      <c r="D744" s="264" t="s">
        <v>2029</v>
      </c>
      <c r="E744" s="49" t="s">
        <v>2721</v>
      </c>
      <c r="F744" s="264" t="s">
        <v>1502</v>
      </c>
      <c r="G744" s="295">
        <v>1560</v>
      </c>
      <c r="H744" s="49" t="s">
        <v>1429</v>
      </c>
      <c r="I744" s="49"/>
      <c r="J744" s="49"/>
    </row>
    <row r="745" spans="2:10" ht="15" x14ac:dyDescent="0.4">
      <c r="B745" s="174" t="s">
        <v>2487</v>
      </c>
      <c r="C745" s="264" t="s">
        <v>2695</v>
      </c>
      <c r="D745" s="264" t="s">
        <v>2029</v>
      </c>
      <c r="E745" s="49" t="s">
        <v>2721</v>
      </c>
      <c r="F745" s="264" t="s">
        <v>1502</v>
      </c>
      <c r="G745" s="295">
        <v>310</v>
      </c>
      <c r="H745" s="49" t="s">
        <v>1429</v>
      </c>
      <c r="I745" s="49"/>
      <c r="J745" s="49"/>
    </row>
    <row r="746" spans="2:10" ht="15" x14ac:dyDescent="0.4">
      <c r="B746" s="174" t="s">
        <v>2488</v>
      </c>
      <c r="C746" s="264" t="s">
        <v>2696</v>
      </c>
      <c r="D746" s="264" t="s">
        <v>2029</v>
      </c>
      <c r="E746" s="49" t="s">
        <v>2721</v>
      </c>
      <c r="F746" s="264" t="s">
        <v>1502</v>
      </c>
      <c r="G746" s="295">
        <v>2200</v>
      </c>
      <c r="H746" s="49" t="s">
        <v>1429</v>
      </c>
      <c r="I746" s="49"/>
      <c r="J746" s="49"/>
    </row>
    <row r="747" spans="2:10" ht="15" x14ac:dyDescent="0.4">
      <c r="B747" s="174" t="s">
        <v>2489</v>
      </c>
      <c r="C747" s="264" t="s">
        <v>2697</v>
      </c>
      <c r="D747" s="264" t="s">
        <v>2029</v>
      </c>
      <c r="E747" s="49" t="s">
        <v>2721</v>
      </c>
      <c r="F747" s="264" t="s">
        <v>1502</v>
      </c>
      <c r="G747" s="295">
        <v>20</v>
      </c>
      <c r="H747" s="49" t="s">
        <v>1429</v>
      </c>
      <c r="I747" s="49"/>
      <c r="J747" s="49"/>
    </row>
    <row r="748" spans="2:10" ht="15" x14ac:dyDescent="0.4">
      <c r="B748" s="174" t="s">
        <v>2490</v>
      </c>
      <c r="C748" s="264" t="s">
        <v>2698</v>
      </c>
      <c r="D748" s="264" t="s">
        <v>2029</v>
      </c>
      <c r="E748" s="49" t="s">
        <v>2721</v>
      </c>
      <c r="F748" s="264" t="s">
        <v>1502</v>
      </c>
      <c r="G748" s="295">
        <v>1470</v>
      </c>
      <c r="H748" s="49" t="s">
        <v>1429</v>
      </c>
      <c r="I748" s="49"/>
      <c r="J748" s="49"/>
    </row>
    <row r="749" spans="2:10" ht="15" x14ac:dyDescent="0.4">
      <c r="B749" s="174" t="s">
        <v>2491</v>
      </c>
      <c r="C749" s="264" t="s">
        <v>2699</v>
      </c>
      <c r="D749" s="264" t="s">
        <v>2029</v>
      </c>
      <c r="E749" s="49" t="s">
        <v>2721</v>
      </c>
      <c r="F749" s="264" t="s">
        <v>1502</v>
      </c>
      <c r="G749" s="295">
        <v>1410</v>
      </c>
      <c r="H749" s="49" t="s">
        <v>1429</v>
      </c>
      <c r="I749" s="49"/>
      <c r="J749" s="49"/>
    </row>
    <row r="750" spans="2:10" ht="15" x14ac:dyDescent="0.4">
      <c r="B750" s="174" t="s">
        <v>2494</v>
      </c>
      <c r="C750" s="264" t="s">
        <v>2702</v>
      </c>
      <c r="D750" s="264" t="s">
        <v>2029</v>
      </c>
      <c r="E750" s="49" t="s">
        <v>2721</v>
      </c>
      <c r="F750" s="264" t="s">
        <v>1502</v>
      </c>
      <c r="G750" s="295">
        <v>7730</v>
      </c>
      <c r="H750" s="49" t="s">
        <v>1429</v>
      </c>
      <c r="I750" s="49"/>
      <c r="J750" s="49"/>
    </row>
    <row r="751" spans="2:10" ht="15" x14ac:dyDescent="0.4">
      <c r="B751" s="174" t="s">
        <v>2495</v>
      </c>
      <c r="C751" s="264" t="s">
        <v>2703</v>
      </c>
      <c r="D751" s="264" t="s">
        <v>2029</v>
      </c>
      <c r="E751" s="49" t="s">
        <v>2721</v>
      </c>
      <c r="F751" s="264" t="s">
        <v>1502</v>
      </c>
      <c r="G751" s="295">
        <v>3290</v>
      </c>
      <c r="H751" s="49" t="s">
        <v>1429</v>
      </c>
      <c r="I751" s="49"/>
      <c r="J751" s="49"/>
    </row>
    <row r="752" spans="2:10" ht="15" x14ac:dyDescent="0.4">
      <c r="B752" s="174" t="s">
        <v>2497</v>
      </c>
      <c r="C752" s="264" t="s">
        <v>2705</v>
      </c>
      <c r="D752" s="264" t="s">
        <v>2029</v>
      </c>
      <c r="E752" s="49" t="s">
        <v>2721</v>
      </c>
      <c r="F752" s="264" t="s">
        <v>1502</v>
      </c>
      <c r="G752" s="295">
        <v>5600</v>
      </c>
      <c r="H752" s="49" t="s">
        <v>1429</v>
      </c>
      <c r="I752" s="49"/>
      <c r="J752" s="49"/>
    </row>
    <row r="753" spans="2:10" ht="15" x14ac:dyDescent="0.4">
      <c r="B753" s="174" t="s">
        <v>2500</v>
      </c>
      <c r="C753" s="264" t="s">
        <v>2708</v>
      </c>
      <c r="D753" s="264" t="s">
        <v>2029</v>
      </c>
      <c r="E753" s="49" t="s">
        <v>2721</v>
      </c>
      <c r="F753" s="264" t="s">
        <v>1502</v>
      </c>
      <c r="G753" s="295">
        <v>40</v>
      </c>
      <c r="H753" s="49" t="s">
        <v>1429</v>
      </c>
      <c r="I753" s="49"/>
      <c r="J753" s="49"/>
    </row>
    <row r="754" spans="2:10" ht="15" x14ac:dyDescent="0.4">
      <c r="B754" s="174" t="s">
        <v>2501</v>
      </c>
      <c r="C754" s="264" t="s">
        <v>2709</v>
      </c>
      <c r="D754" s="264" t="s">
        <v>2029</v>
      </c>
      <c r="E754" s="49" t="s">
        <v>2721</v>
      </c>
      <c r="F754" s="264" t="s">
        <v>1502</v>
      </c>
      <c r="G754" s="295">
        <v>300</v>
      </c>
      <c r="H754" s="49" t="s">
        <v>1429</v>
      </c>
      <c r="I754" s="49"/>
      <c r="J754" s="49"/>
    </row>
    <row r="755" spans="2:10" ht="15" x14ac:dyDescent="0.4">
      <c r="B755" s="174" t="s">
        <v>2505</v>
      </c>
      <c r="C755" s="264" t="s">
        <v>2713</v>
      </c>
      <c r="D755" s="264" t="s">
        <v>2029</v>
      </c>
      <c r="E755" s="49" t="s">
        <v>2721</v>
      </c>
      <c r="F755" s="264" t="s">
        <v>1502</v>
      </c>
      <c r="G755" s="295">
        <v>4720</v>
      </c>
      <c r="H755" s="49" t="s">
        <v>1429</v>
      </c>
      <c r="I755" s="49"/>
      <c r="J755" s="49"/>
    </row>
    <row r="756" spans="2:10" ht="15" x14ac:dyDescent="0.4">
      <c r="B756" s="174" t="s">
        <v>2506</v>
      </c>
      <c r="C756" s="264" t="s">
        <v>2714</v>
      </c>
      <c r="D756" s="264" t="s">
        <v>2029</v>
      </c>
      <c r="E756" s="49" t="s">
        <v>2721</v>
      </c>
      <c r="F756" s="264" t="s">
        <v>1502</v>
      </c>
      <c r="G756" s="295">
        <v>20</v>
      </c>
      <c r="H756" s="49" t="s">
        <v>1429</v>
      </c>
      <c r="I756" s="49"/>
      <c r="J756" s="49"/>
    </row>
    <row r="757" spans="2:10" ht="15" x14ac:dyDescent="0.4">
      <c r="B757" s="174" t="s">
        <v>2511</v>
      </c>
      <c r="C757" s="264" t="s">
        <v>2719</v>
      </c>
      <c r="D757" s="264" t="s">
        <v>2029</v>
      </c>
      <c r="E757" s="49" t="s">
        <v>2721</v>
      </c>
      <c r="F757" s="264" t="s">
        <v>1502</v>
      </c>
      <c r="G757" s="295">
        <v>90</v>
      </c>
      <c r="H757" s="49" t="s">
        <v>1429</v>
      </c>
      <c r="I757" s="49"/>
      <c r="J757" s="49"/>
    </row>
    <row r="758" spans="2:10" ht="15" x14ac:dyDescent="0.4">
      <c r="B758" s="174" t="s">
        <v>2385</v>
      </c>
      <c r="C758" s="264" t="s">
        <v>2593</v>
      </c>
      <c r="D758" s="264" t="s">
        <v>2029</v>
      </c>
      <c r="E758" s="49" t="s">
        <v>1767</v>
      </c>
      <c r="F758" s="264" t="s">
        <v>1502</v>
      </c>
      <c r="G758" s="295">
        <v>2600</v>
      </c>
      <c r="H758" s="49" t="s">
        <v>1429</v>
      </c>
      <c r="I758" s="49"/>
      <c r="J758" s="49"/>
    </row>
    <row r="759" spans="2:10" ht="15" x14ac:dyDescent="0.4">
      <c r="B759" s="174" t="s">
        <v>2400</v>
      </c>
      <c r="C759" s="264" t="s">
        <v>2608</v>
      </c>
      <c r="D759" s="264" t="s">
        <v>2029</v>
      </c>
      <c r="E759" s="49" t="s">
        <v>1767</v>
      </c>
      <c r="F759" s="264" t="s">
        <v>1502</v>
      </c>
      <c r="G759" s="295">
        <v>6130</v>
      </c>
      <c r="H759" s="49" t="s">
        <v>1429</v>
      </c>
      <c r="I759" s="49"/>
      <c r="J759" s="49"/>
    </row>
    <row r="760" spans="2:10" ht="15" x14ac:dyDescent="0.4">
      <c r="B760" s="174" t="s">
        <v>2401</v>
      </c>
      <c r="C760" s="264" t="s">
        <v>2609</v>
      </c>
      <c r="D760" s="264" t="s">
        <v>2029</v>
      </c>
      <c r="E760" s="49" t="s">
        <v>1767</v>
      </c>
      <c r="F760" s="264" t="s">
        <v>1502</v>
      </c>
      <c r="G760" s="295">
        <v>40</v>
      </c>
      <c r="H760" s="49" t="s">
        <v>1429</v>
      </c>
      <c r="I760" s="49"/>
      <c r="J760" s="49"/>
    </row>
    <row r="761" spans="2:10" ht="15" x14ac:dyDescent="0.4">
      <c r="B761" s="174" t="s">
        <v>2404</v>
      </c>
      <c r="C761" s="264" t="s">
        <v>2612</v>
      </c>
      <c r="D761" s="264" t="s">
        <v>2029</v>
      </c>
      <c r="E761" s="49" t="s">
        <v>1767</v>
      </c>
      <c r="F761" s="264" t="s">
        <v>1502</v>
      </c>
      <c r="G761" s="295">
        <v>110</v>
      </c>
      <c r="H761" s="49" t="s">
        <v>1429</v>
      </c>
      <c r="I761" s="49"/>
      <c r="J761" s="49"/>
    </row>
    <row r="762" spans="2:10" ht="15" x14ac:dyDescent="0.4">
      <c r="B762" s="174" t="s">
        <v>2412</v>
      </c>
      <c r="C762" s="264" t="s">
        <v>2620</v>
      </c>
      <c r="D762" s="264" t="s">
        <v>2029</v>
      </c>
      <c r="E762" s="49" t="s">
        <v>1767</v>
      </c>
      <c r="F762" s="264" t="s">
        <v>1502</v>
      </c>
      <c r="G762" s="295">
        <v>1720</v>
      </c>
      <c r="H762" s="49" t="s">
        <v>1429</v>
      </c>
      <c r="I762" s="49"/>
      <c r="J762" s="49"/>
    </row>
    <row r="763" spans="2:10" ht="15" x14ac:dyDescent="0.4">
      <c r="B763" s="174" t="s">
        <v>2413</v>
      </c>
      <c r="C763" s="264" t="s">
        <v>2621</v>
      </c>
      <c r="D763" s="264" t="s">
        <v>2029</v>
      </c>
      <c r="E763" s="49" t="s">
        <v>1767</v>
      </c>
      <c r="F763" s="264" t="s">
        <v>1502</v>
      </c>
      <c r="G763" s="295">
        <v>400</v>
      </c>
      <c r="H763" s="49" t="s">
        <v>1429</v>
      </c>
      <c r="I763" s="49"/>
      <c r="J763" s="49"/>
    </row>
    <row r="764" spans="2:10" ht="15" x14ac:dyDescent="0.4">
      <c r="B764" s="174" t="s">
        <v>2419</v>
      </c>
      <c r="C764" s="264" t="s">
        <v>2627</v>
      </c>
      <c r="D764" s="264" t="s">
        <v>2029</v>
      </c>
      <c r="E764" s="49" t="s">
        <v>1767</v>
      </c>
      <c r="F764" s="264" t="s">
        <v>1502</v>
      </c>
      <c r="G764" s="295">
        <v>5890</v>
      </c>
      <c r="H764" s="49" t="s">
        <v>1429</v>
      </c>
      <c r="I764" s="49"/>
      <c r="J764" s="49"/>
    </row>
    <row r="765" spans="2:10" ht="15" x14ac:dyDescent="0.4">
      <c r="B765" s="174" t="s">
        <v>2426</v>
      </c>
      <c r="C765" s="264" t="s">
        <v>2634</v>
      </c>
      <c r="D765" s="264" t="s">
        <v>2029</v>
      </c>
      <c r="E765" s="49" t="s">
        <v>1767</v>
      </c>
      <c r="F765" s="264" t="s">
        <v>1502</v>
      </c>
      <c r="G765" s="295">
        <v>12500</v>
      </c>
      <c r="H765" s="49" t="s">
        <v>1429</v>
      </c>
      <c r="I765" s="49"/>
      <c r="J765" s="49"/>
    </row>
    <row r="766" spans="2:10" ht="15" x14ac:dyDescent="0.4">
      <c r="B766" s="174" t="s">
        <v>2427</v>
      </c>
      <c r="C766" s="264" t="s">
        <v>2635</v>
      </c>
      <c r="D766" s="264" t="s">
        <v>2029</v>
      </c>
      <c r="E766" s="49" t="s">
        <v>1767</v>
      </c>
      <c r="F766" s="264" t="s">
        <v>1502</v>
      </c>
      <c r="G766" s="295">
        <v>960</v>
      </c>
      <c r="H766" s="49" t="s">
        <v>1429</v>
      </c>
      <c r="I766" s="49"/>
      <c r="J766" s="49"/>
    </row>
    <row r="767" spans="2:10" ht="15" x14ac:dyDescent="0.4">
      <c r="B767" s="174" t="s">
        <v>2429</v>
      </c>
      <c r="C767" s="264" t="s">
        <v>2637</v>
      </c>
      <c r="D767" s="264" t="s">
        <v>2029</v>
      </c>
      <c r="E767" s="49" t="s">
        <v>1767</v>
      </c>
      <c r="F767" s="264" t="s">
        <v>1502</v>
      </c>
      <c r="G767" s="295">
        <v>4740</v>
      </c>
      <c r="H767" s="49" t="s">
        <v>1429</v>
      </c>
      <c r="I767" s="49"/>
      <c r="J767" s="49"/>
    </row>
    <row r="768" spans="2:10" ht="15" x14ac:dyDescent="0.4">
      <c r="B768" s="174" t="s">
        <v>2433</v>
      </c>
      <c r="C768" s="264" t="s">
        <v>2641</v>
      </c>
      <c r="D768" s="264" t="s">
        <v>2029</v>
      </c>
      <c r="E768" s="49" t="s">
        <v>1767</v>
      </c>
      <c r="F768" s="264" t="s">
        <v>1502</v>
      </c>
      <c r="G768" s="295">
        <v>920</v>
      </c>
      <c r="H768" s="49" t="s">
        <v>1429</v>
      </c>
      <c r="I768" s="49"/>
      <c r="J768" s="49"/>
    </row>
    <row r="769" spans="2:10" ht="15" x14ac:dyDescent="0.4">
      <c r="B769" s="174" t="s">
        <v>2436</v>
      </c>
      <c r="C769" s="264" t="s">
        <v>2644</v>
      </c>
      <c r="D769" s="264" t="s">
        <v>2029</v>
      </c>
      <c r="E769" s="49" t="s">
        <v>1767</v>
      </c>
      <c r="F769" s="264" t="s">
        <v>1502</v>
      </c>
      <c r="G769" s="295">
        <v>180</v>
      </c>
      <c r="H769" s="49" t="s">
        <v>1429</v>
      </c>
      <c r="I769" s="49"/>
      <c r="J769" s="49"/>
    </row>
    <row r="770" spans="2:10" ht="15" x14ac:dyDescent="0.4">
      <c r="B770" s="174" t="s">
        <v>2438</v>
      </c>
      <c r="C770" s="264" t="s">
        <v>2646</v>
      </c>
      <c r="D770" s="264" t="s">
        <v>2029</v>
      </c>
      <c r="E770" s="49" t="s">
        <v>1767</v>
      </c>
      <c r="F770" s="264" t="s">
        <v>1502</v>
      </c>
      <c r="G770" s="295">
        <v>3230</v>
      </c>
      <c r="H770" s="49" t="s">
        <v>1429</v>
      </c>
      <c r="I770" s="49"/>
      <c r="J770" s="49"/>
    </row>
    <row r="771" spans="2:10" ht="15" x14ac:dyDescent="0.4">
      <c r="B771" s="174" t="s">
        <v>2447</v>
      </c>
      <c r="C771" s="264" t="s">
        <v>2655</v>
      </c>
      <c r="D771" s="264" t="s">
        <v>2029</v>
      </c>
      <c r="E771" s="49" t="s">
        <v>1767</v>
      </c>
      <c r="F771" s="264" t="s">
        <v>1502</v>
      </c>
      <c r="G771" s="295">
        <v>500</v>
      </c>
      <c r="H771" s="49" t="s">
        <v>1429</v>
      </c>
      <c r="I771" s="49"/>
      <c r="J771" s="49"/>
    </row>
    <row r="772" spans="2:10" ht="15" x14ac:dyDescent="0.4">
      <c r="B772" s="174" t="s">
        <v>2449</v>
      </c>
      <c r="C772" s="264" t="s">
        <v>2657</v>
      </c>
      <c r="D772" s="264" t="s">
        <v>2029</v>
      </c>
      <c r="E772" s="49" t="s">
        <v>1767</v>
      </c>
      <c r="F772" s="264" t="s">
        <v>1502</v>
      </c>
      <c r="G772" s="295">
        <v>2520</v>
      </c>
      <c r="H772" s="49" t="s">
        <v>1429</v>
      </c>
      <c r="I772" s="49"/>
      <c r="J772" s="49"/>
    </row>
    <row r="773" spans="2:10" ht="15" x14ac:dyDescent="0.4">
      <c r="B773" s="174" t="s">
        <v>2453</v>
      </c>
      <c r="C773" s="264" t="s">
        <v>2661</v>
      </c>
      <c r="D773" s="264" t="s">
        <v>2029</v>
      </c>
      <c r="E773" s="49" t="s">
        <v>1767</v>
      </c>
      <c r="F773" s="264" t="s">
        <v>1502</v>
      </c>
      <c r="G773" s="295">
        <v>70</v>
      </c>
      <c r="H773" s="49" t="s">
        <v>1429</v>
      </c>
      <c r="I773" s="49"/>
      <c r="J773" s="49"/>
    </row>
    <row r="774" spans="2:10" ht="15" x14ac:dyDescent="0.4">
      <c r="B774" s="174" t="s">
        <v>2454</v>
      </c>
      <c r="C774" s="264" t="s">
        <v>2662</v>
      </c>
      <c r="D774" s="264" t="s">
        <v>2029</v>
      </c>
      <c r="E774" s="49" t="s">
        <v>1767</v>
      </c>
      <c r="F774" s="264" t="s">
        <v>1502</v>
      </c>
      <c r="G774" s="295">
        <v>1760</v>
      </c>
      <c r="H774" s="49" t="s">
        <v>1429</v>
      </c>
      <c r="I774" s="49"/>
      <c r="J774" s="49"/>
    </row>
    <row r="775" spans="2:10" ht="15" x14ac:dyDescent="0.4">
      <c r="B775" s="174" t="s">
        <v>2457</v>
      </c>
      <c r="C775" s="264" t="s">
        <v>2665</v>
      </c>
      <c r="D775" s="264" t="s">
        <v>2029</v>
      </c>
      <c r="E775" s="49" t="s">
        <v>1767</v>
      </c>
      <c r="F775" s="264" t="s">
        <v>1502</v>
      </c>
      <c r="G775" s="295">
        <v>210</v>
      </c>
      <c r="H775" s="49" t="s">
        <v>1429</v>
      </c>
      <c r="I775" s="49"/>
      <c r="J775" s="49"/>
    </row>
    <row r="776" spans="2:10" ht="15" x14ac:dyDescent="0.4">
      <c r="B776" s="174" t="s">
        <v>2458</v>
      </c>
      <c r="C776" s="264" t="s">
        <v>2666</v>
      </c>
      <c r="D776" s="264" t="s">
        <v>2029</v>
      </c>
      <c r="E776" s="49" t="s">
        <v>1767</v>
      </c>
      <c r="F776" s="264" t="s">
        <v>1502</v>
      </c>
      <c r="G776" s="295">
        <v>5530</v>
      </c>
      <c r="H776" s="49" t="s">
        <v>1429</v>
      </c>
      <c r="I776" s="49"/>
      <c r="J776" s="49"/>
    </row>
    <row r="777" spans="2:10" ht="15" x14ac:dyDescent="0.4">
      <c r="B777" s="174" t="s">
        <v>2464</v>
      </c>
      <c r="C777" s="264" t="s">
        <v>2672</v>
      </c>
      <c r="D777" s="264" t="s">
        <v>2029</v>
      </c>
      <c r="E777" s="49" t="s">
        <v>1767</v>
      </c>
      <c r="F777" s="264" t="s">
        <v>1502</v>
      </c>
      <c r="G777" s="295">
        <v>9270</v>
      </c>
      <c r="H777" s="49" t="s">
        <v>1429</v>
      </c>
      <c r="I777" s="49"/>
      <c r="J777" s="49"/>
    </row>
    <row r="778" spans="2:10" ht="15" x14ac:dyDescent="0.4">
      <c r="B778" s="174" t="s">
        <v>2468</v>
      </c>
      <c r="C778" s="264" t="s">
        <v>2676</v>
      </c>
      <c r="D778" s="264" t="s">
        <v>2029</v>
      </c>
      <c r="E778" s="49" t="s">
        <v>1767</v>
      </c>
      <c r="F778" s="264" t="s">
        <v>1502</v>
      </c>
      <c r="G778" s="295">
        <v>390</v>
      </c>
      <c r="H778" s="49" t="s">
        <v>1429</v>
      </c>
      <c r="I778" s="49"/>
      <c r="J778" s="49"/>
    </row>
    <row r="779" spans="2:10" ht="15" x14ac:dyDescent="0.4">
      <c r="B779" s="174" t="s">
        <v>2476</v>
      </c>
      <c r="C779" s="264" t="s">
        <v>2684</v>
      </c>
      <c r="D779" s="264" t="s">
        <v>2029</v>
      </c>
      <c r="E779" s="49" t="s">
        <v>1767</v>
      </c>
      <c r="F779" s="264" t="s">
        <v>1502</v>
      </c>
      <c r="G779" s="295">
        <v>70</v>
      </c>
      <c r="H779" s="49" t="s">
        <v>1429</v>
      </c>
      <c r="I779" s="49"/>
      <c r="J779" s="49"/>
    </row>
    <row r="780" spans="2:10" ht="15" x14ac:dyDescent="0.4">
      <c r="B780" s="174" t="s">
        <v>2477</v>
      </c>
      <c r="C780" s="264" t="s">
        <v>2685</v>
      </c>
      <c r="D780" s="264" t="s">
        <v>2029</v>
      </c>
      <c r="E780" s="49" t="s">
        <v>1767</v>
      </c>
      <c r="F780" s="264" t="s">
        <v>1502</v>
      </c>
      <c r="G780" s="295">
        <v>140</v>
      </c>
      <c r="H780" s="49" t="s">
        <v>1429</v>
      </c>
      <c r="I780" s="49"/>
      <c r="J780" s="49"/>
    </row>
    <row r="781" spans="2:10" ht="15" x14ac:dyDescent="0.4">
      <c r="B781" s="174" t="s">
        <v>2486</v>
      </c>
      <c r="C781" s="264" t="s">
        <v>2694</v>
      </c>
      <c r="D781" s="264" t="s">
        <v>2029</v>
      </c>
      <c r="E781" s="49" t="s">
        <v>1767</v>
      </c>
      <c r="F781" s="264" t="s">
        <v>1502</v>
      </c>
      <c r="G781" s="295">
        <v>140</v>
      </c>
      <c r="H781" s="49" t="s">
        <v>1429</v>
      </c>
      <c r="I781" s="49"/>
      <c r="J781" s="49"/>
    </row>
    <row r="782" spans="2:10" ht="15" x14ac:dyDescent="0.4">
      <c r="B782" s="174" t="s">
        <v>2490</v>
      </c>
      <c r="C782" s="264" t="s">
        <v>2698</v>
      </c>
      <c r="D782" s="264" t="s">
        <v>2029</v>
      </c>
      <c r="E782" s="49" t="s">
        <v>1767</v>
      </c>
      <c r="F782" s="264" t="s">
        <v>1502</v>
      </c>
      <c r="G782" s="295">
        <v>0</v>
      </c>
      <c r="H782" s="49" t="s">
        <v>1429</v>
      </c>
      <c r="I782" s="49"/>
      <c r="J782" s="49"/>
    </row>
    <row r="783" spans="2:10" ht="15" x14ac:dyDescent="0.4">
      <c r="B783" s="174" t="s">
        <v>2500</v>
      </c>
      <c r="C783" s="264" t="s">
        <v>2708</v>
      </c>
      <c r="D783" s="264" t="s">
        <v>2029</v>
      </c>
      <c r="E783" s="49" t="s">
        <v>1767</v>
      </c>
      <c r="F783" s="264" t="s">
        <v>1502</v>
      </c>
      <c r="G783" s="295">
        <v>110</v>
      </c>
      <c r="H783" s="49" t="s">
        <v>1429</v>
      </c>
      <c r="I783" s="49"/>
      <c r="J783" s="49"/>
    </row>
    <row r="784" spans="2:10" ht="15" x14ac:dyDescent="0.4">
      <c r="B784" s="174" t="s">
        <v>2504</v>
      </c>
      <c r="C784" s="264" t="s">
        <v>2712</v>
      </c>
      <c r="D784" s="264" t="s">
        <v>2029</v>
      </c>
      <c r="E784" s="49" t="s">
        <v>1767</v>
      </c>
      <c r="F784" s="264" t="s">
        <v>1502</v>
      </c>
      <c r="G784" s="295">
        <v>970</v>
      </c>
      <c r="H784" s="49" t="s">
        <v>1429</v>
      </c>
      <c r="I784" s="49"/>
      <c r="J784" s="49"/>
    </row>
    <row r="785" spans="2:10" ht="15" x14ac:dyDescent="0.4">
      <c r="B785" s="174" t="s">
        <v>2512</v>
      </c>
      <c r="C785" s="264" t="s">
        <v>2720</v>
      </c>
      <c r="D785" s="264" t="s">
        <v>2029</v>
      </c>
      <c r="E785" s="49" t="s">
        <v>1767</v>
      </c>
      <c r="F785" s="264" t="s">
        <v>1502</v>
      </c>
      <c r="G785" s="295">
        <v>550</v>
      </c>
      <c r="H785" s="49" t="s">
        <v>1429</v>
      </c>
      <c r="I785" s="49"/>
      <c r="J785" s="49"/>
    </row>
    <row r="786" spans="2:10" ht="15" x14ac:dyDescent="0.4">
      <c r="B786" s="174" t="s">
        <v>2504</v>
      </c>
      <c r="C786" s="264">
        <v>6009</v>
      </c>
      <c r="D786" s="264" t="s">
        <v>2029</v>
      </c>
      <c r="E786" s="49" t="s">
        <v>1758</v>
      </c>
      <c r="F786" s="264" t="s">
        <v>1502</v>
      </c>
      <c r="G786" s="295">
        <v>1.79</v>
      </c>
      <c r="H786" s="49" t="s">
        <v>1429</v>
      </c>
      <c r="I786" s="49"/>
      <c r="J786" s="49"/>
    </row>
    <row r="787" spans="2:10" ht="15" x14ac:dyDescent="0.4">
      <c r="B787" s="174" t="s">
        <v>2513</v>
      </c>
      <c r="C787" s="264">
        <v>4010</v>
      </c>
      <c r="D787" s="264" t="s">
        <v>2029</v>
      </c>
      <c r="E787" s="49" t="s">
        <v>2725</v>
      </c>
      <c r="F787" s="264" t="s">
        <v>1502</v>
      </c>
      <c r="G787" s="295">
        <v>0</v>
      </c>
      <c r="H787" s="49" t="s">
        <v>1428</v>
      </c>
      <c r="I787" s="49"/>
      <c r="J787" s="49"/>
    </row>
    <row r="788" spans="2:10" ht="15" x14ac:dyDescent="0.4">
      <c r="B788" s="174" t="s">
        <v>2514</v>
      </c>
      <c r="C788" s="264">
        <v>4563</v>
      </c>
      <c r="D788" s="264" t="s">
        <v>2029</v>
      </c>
      <c r="E788" s="49" t="s">
        <v>2725</v>
      </c>
      <c r="F788" s="264" t="s">
        <v>1502</v>
      </c>
      <c r="G788" s="295">
        <v>0</v>
      </c>
      <c r="H788" s="49" t="s">
        <v>1428</v>
      </c>
      <c r="I788" s="49"/>
      <c r="J788" s="49"/>
    </row>
    <row r="789" spans="2:10" ht="15" x14ac:dyDescent="0.4">
      <c r="B789" s="174" t="s">
        <v>2515</v>
      </c>
      <c r="C789" s="264">
        <v>4564</v>
      </c>
      <c r="D789" s="264" t="s">
        <v>2029</v>
      </c>
      <c r="E789" s="49" t="s">
        <v>2725</v>
      </c>
      <c r="F789" s="264" t="s">
        <v>1502</v>
      </c>
      <c r="G789" s="295">
        <v>0</v>
      </c>
      <c r="H789" s="49" t="s">
        <v>1428</v>
      </c>
      <c r="I789" s="49"/>
      <c r="J789" s="49"/>
    </row>
    <row r="790" spans="2:10" ht="15" x14ac:dyDescent="0.4">
      <c r="B790" s="174" t="s">
        <v>2516</v>
      </c>
      <c r="C790" s="264">
        <v>6315</v>
      </c>
      <c r="D790" s="264" t="s">
        <v>2029</v>
      </c>
      <c r="E790" s="49" t="s">
        <v>2725</v>
      </c>
      <c r="F790" s="264" t="s">
        <v>1502</v>
      </c>
      <c r="G790" s="295">
        <v>0</v>
      </c>
      <c r="H790" s="49" t="s">
        <v>1428</v>
      </c>
      <c r="I790" s="49"/>
      <c r="J790" s="49"/>
    </row>
    <row r="791" spans="2:10" ht="15" x14ac:dyDescent="0.4">
      <c r="B791" s="174" t="s">
        <v>2517</v>
      </c>
      <c r="C791" s="264">
        <v>1808</v>
      </c>
      <c r="D791" s="264" t="s">
        <v>2029</v>
      </c>
      <c r="E791" s="49" t="s">
        <v>1791</v>
      </c>
      <c r="F791" s="264" t="s">
        <v>1502</v>
      </c>
      <c r="G791" s="295">
        <v>0</v>
      </c>
      <c r="H791" s="49" t="s">
        <v>1428</v>
      </c>
      <c r="I791" s="49"/>
      <c r="J791" s="49"/>
    </row>
    <row r="792" spans="2:10" ht="15" x14ac:dyDescent="0.4">
      <c r="B792" s="174" t="s">
        <v>2518</v>
      </c>
      <c r="C792" s="264">
        <v>1816</v>
      </c>
      <c r="D792" s="264" t="s">
        <v>2029</v>
      </c>
      <c r="E792" s="49" t="s">
        <v>1791</v>
      </c>
      <c r="F792" s="264" t="s">
        <v>1502</v>
      </c>
      <c r="G792" s="295">
        <v>0</v>
      </c>
      <c r="H792" s="49" t="s">
        <v>1428</v>
      </c>
      <c r="I792" s="49"/>
      <c r="J792" s="49"/>
    </row>
    <row r="793" spans="2:10" ht="15" x14ac:dyDescent="0.4">
      <c r="B793" s="174" t="s">
        <v>2518</v>
      </c>
      <c r="C793" s="264">
        <v>1816</v>
      </c>
      <c r="D793" s="264" t="s">
        <v>2029</v>
      </c>
      <c r="E793" s="49" t="s">
        <v>2721</v>
      </c>
      <c r="F793" s="264" t="s">
        <v>1502</v>
      </c>
      <c r="G793" s="295">
        <v>0</v>
      </c>
      <c r="H793" s="49" t="s">
        <v>1429</v>
      </c>
      <c r="I793" s="49"/>
      <c r="J793" s="49"/>
    </row>
    <row r="794" spans="2:10" ht="15" x14ac:dyDescent="0.4">
      <c r="B794" s="174" t="s">
        <v>2519</v>
      </c>
      <c r="C794" s="264">
        <v>2428</v>
      </c>
      <c r="D794" s="264" t="s">
        <v>2029</v>
      </c>
      <c r="E794" s="49" t="s">
        <v>1791</v>
      </c>
      <c r="F794" s="264" t="s">
        <v>1502</v>
      </c>
      <c r="G794" s="295">
        <v>0</v>
      </c>
      <c r="H794" s="49" t="s">
        <v>1428</v>
      </c>
      <c r="I794" s="49"/>
      <c r="J794" s="49"/>
    </row>
    <row r="795" spans="2:10" ht="15" x14ac:dyDescent="0.4">
      <c r="B795" s="174" t="s">
        <v>2519</v>
      </c>
      <c r="C795" s="264">
        <v>2428</v>
      </c>
      <c r="D795" s="264" t="s">
        <v>2029</v>
      </c>
      <c r="E795" s="49" t="s">
        <v>1767</v>
      </c>
      <c r="F795" s="264" t="s">
        <v>1502</v>
      </c>
      <c r="G795" s="295">
        <v>0</v>
      </c>
      <c r="H795" s="49" t="s">
        <v>1429</v>
      </c>
      <c r="I795" s="49"/>
      <c r="J795" s="49"/>
    </row>
    <row r="796" spans="2:10" ht="15" x14ac:dyDescent="0.4">
      <c r="B796" s="174" t="s">
        <v>2519</v>
      </c>
      <c r="C796" s="264">
        <v>2428</v>
      </c>
      <c r="D796" s="264" t="s">
        <v>2029</v>
      </c>
      <c r="E796" s="49" t="s">
        <v>2721</v>
      </c>
      <c r="F796" s="264" t="s">
        <v>1502</v>
      </c>
      <c r="G796" s="295">
        <v>0</v>
      </c>
      <c r="H796" s="49" t="s">
        <v>1429</v>
      </c>
      <c r="I796" s="49"/>
      <c r="J796" s="49"/>
    </row>
    <row r="797" spans="2:10" ht="15" x14ac:dyDescent="0.4">
      <c r="B797" s="174" t="s">
        <v>2520</v>
      </c>
      <c r="C797" s="264">
        <v>2433</v>
      </c>
      <c r="D797" s="264" t="s">
        <v>2029</v>
      </c>
      <c r="E797" s="49" t="s">
        <v>1791</v>
      </c>
      <c r="F797" s="264" t="s">
        <v>1502</v>
      </c>
      <c r="G797" s="295">
        <v>0</v>
      </c>
      <c r="H797" s="49" t="s">
        <v>1428</v>
      </c>
      <c r="I797" s="49"/>
      <c r="J797" s="49"/>
    </row>
    <row r="798" spans="2:10" ht="15" x14ac:dyDescent="0.4">
      <c r="B798" s="174" t="s">
        <v>2520</v>
      </c>
      <c r="C798" s="264">
        <v>2433</v>
      </c>
      <c r="D798" s="264" t="s">
        <v>2029</v>
      </c>
      <c r="E798" s="49" t="s">
        <v>1767</v>
      </c>
      <c r="F798" s="264" t="s">
        <v>1502</v>
      </c>
      <c r="G798" s="295">
        <v>0</v>
      </c>
      <c r="H798" s="49" t="s">
        <v>1429</v>
      </c>
      <c r="I798" s="49"/>
      <c r="J798" s="49"/>
    </row>
    <row r="799" spans="2:10" ht="15" x14ac:dyDescent="0.4">
      <c r="B799" s="174" t="s">
        <v>2520</v>
      </c>
      <c r="C799" s="264">
        <v>2433</v>
      </c>
      <c r="D799" s="264" t="s">
        <v>2029</v>
      </c>
      <c r="E799" s="49" t="s">
        <v>2721</v>
      </c>
      <c r="F799" s="264" t="s">
        <v>1502</v>
      </c>
      <c r="G799" s="295">
        <v>0</v>
      </c>
      <c r="H799" s="49" t="s">
        <v>1429</v>
      </c>
      <c r="I799" s="49"/>
      <c r="J799" s="49"/>
    </row>
    <row r="800" spans="2:10" ht="15" x14ac:dyDescent="0.4">
      <c r="B800" s="174" t="s">
        <v>2521</v>
      </c>
      <c r="C800" s="264">
        <v>2787</v>
      </c>
      <c r="D800" s="264" t="s">
        <v>2029</v>
      </c>
      <c r="E800" s="49" t="s">
        <v>1791</v>
      </c>
      <c r="F800" s="264" t="s">
        <v>1502</v>
      </c>
      <c r="G800" s="295">
        <v>0</v>
      </c>
      <c r="H800" s="49" t="s">
        <v>1428</v>
      </c>
      <c r="I800" s="49"/>
      <c r="J800" s="49"/>
    </row>
    <row r="801" spans="2:10" ht="15" x14ac:dyDescent="0.4">
      <c r="B801" s="174" t="s">
        <v>2521</v>
      </c>
      <c r="C801" s="264">
        <v>2787</v>
      </c>
      <c r="D801" s="264" t="s">
        <v>2029</v>
      </c>
      <c r="E801" s="49" t="s">
        <v>1767</v>
      </c>
      <c r="F801" s="264" t="s">
        <v>1502</v>
      </c>
      <c r="G801" s="295">
        <v>0</v>
      </c>
      <c r="H801" s="49" t="s">
        <v>1429</v>
      </c>
      <c r="I801" s="49"/>
      <c r="J801" s="49"/>
    </row>
    <row r="802" spans="2:10" ht="15" x14ac:dyDescent="0.4">
      <c r="B802" s="174" t="s">
        <v>2521</v>
      </c>
      <c r="C802" s="264">
        <v>2787</v>
      </c>
      <c r="D802" s="264" t="s">
        <v>2029</v>
      </c>
      <c r="E802" s="49" t="s">
        <v>2721</v>
      </c>
      <c r="F802" s="264" t="s">
        <v>1502</v>
      </c>
      <c r="G802" s="295">
        <v>0</v>
      </c>
      <c r="H802" s="49" t="s">
        <v>1429</v>
      </c>
      <c r="I802" s="49"/>
      <c r="J802" s="49"/>
    </row>
    <row r="803" spans="2:10" ht="15" x14ac:dyDescent="0.4">
      <c r="B803" s="174" t="s">
        <v>2522</v>
      </c>
      <c r="C803" s="264">
        <v>4003</v>
      </c>
      <c r="D803" s="264" t="s">
        <v>2029</v>
      </c>
      <c r="E803" s="49" t="s">
        <v>1791</v>
      </c>
      <c r="F803" s="264" t="s">
        <v>1502</v>
      </c>
      <c r="G803" s="295">
        <v>0</v>
      </c>
      <c r="H803" s="49" t="s">
        <v>1428</v>
      </c>
      <c r="I803" s="49"/>
      <c r="J803" s="49"/>
    </row>
    <row r="804" spans="2:10" ht="15" x14ac:dyDescent="0.4">
      <c r="B804" s="174" t="s">
        <v>2522</v>
      </c>
      <c r="C804" s="264">
        <v>4003</v>
      </c>
      <c r="D804" s="264" t="s">
        <v>2029</v>
      </c>
      <c r="E804" s="49" t="s">
        <v>2721</v>
      </c>
      <c r="F804" s="264" t="s">
        <v>1502</v>
      </c>
      <c r="G804" s="295">
        <v>0</v>
      </c>
      <c r="H804" s="49" t="s">
        <v>1429</v>
      </c>
      <c r="I804" s="49"/>
      <c r="J804" s="49"/>
    </row>
    <row r="805" spans="2:10" ht="15" x14ac:dyDescent="0.4">
      <c r="B805" s="174" t="s">
        <v>2523</v>
      </c>
      <c r="C805" s="264">
        <v>5406</v>
      </c>
      <c r="D805" s="264" t="s">
        <v>2029</v>
      </c>
      <c r="E805" s="49" t="s">
        <v>1791</v>
      </c>
      <c r="F805" s="264" t="s">
        <v>1502</v>
      </c>
      <c r="G805" s="295">
        <v>0</v>
      </c>
      <c r="H805" s="49" t="s">
        <v>1428</v>
      </c>
      <c r="I805" s="49"/>
      <c r="J805" s="49"/>
    </row>
    <row r="806" spans="2:10" ht="15" x14ac:dyDescent="0.4">
      <c r="B806" s="174" t="s">
        <v>2523</v>
      </c>
      <c r="C806" s="264">
        <v>5406</v>
      </c>
      <c r="D806" s="264" t="s">
        <v>2029</v>
      </c>
      <c r="E806" s="49" t="s">
        <v>2721</v>
      </c>
      <c r="F806" s="264" t="s">
        <v>1502</v>
      </c>
      <c r="G806" s="295">
        <v>0</v>
      </c>
      <c r="H806" s="49" t="s">
        <v>1429</v>
      </c>
      <c r="I806" s="49"/>
      <c r="J806" s="49"/>
    </row>
    <row r="807" spans="2:10" ht="15" x14ac:dyDescent="0.4">
      <c r="B807" s="174" t="s">
        <v>2524</v>
      </c>
      <c r="C807" s="264">
        <v>5407</v>
      </c>
      <c r="D807" s="264" t="s">
        <v>2029</v>
      </c>
      <c r="E807" s="49" t="s">
        <v>1791</v>
      </c>
      <c r="F807" s="264" t="s">
        <v>1502</v>
      </c>
      <c r="G807" s="295">
        <v>0</v>
      </c>
      <c r="H807" s="49" t="s">
        <v>1428</v>
      </c>
      <c r="I807" s="49"/>
      <c r="J807" s="49"/>
    </row>
    <row r="808" spans="2:10" ht="15" x14ac:dyDescent="0.4">
      <c r="B808" s="174" t="s">
        <v>2524</v>
      </c>
      <c r="C808" s="264">
        <v>5407</v>
      </c>
      <c r="D808" s="264" t="s">
        <v>2029</v>
      </c>
      <c r="E808" s="49" t="s">
        <v>2721</v>
      </c>
      <c r="F808" s="264" t="s">
        <v>1502</v>
      </c>
      <c r="G808" s="295">
        <v>0</v>
      </c>
      <c r="H808" s="49" t="s">
        <v>1429</v>
      </c>
      <c r="I808" s="49"/>
      <c r="J808" s="49"/>
    </row>
    <row r="809" spans="2:10" ht="15" x14ac:dyDescent="0.4">
      <c r="B809" s="174" t="s">
        <v>2525</v>
      </c>
      <c r="C809" s="264">
        <v>4190</v>
      </c>
      <c r="D809" s="264" t="s">
        <v>2029</v>
      </c>
      <c r="E809" s="49" t="s">
        <v>1791</v>
      </c>
      <c r="F809" s="264" t="s">
        <v>1502</v>
      </c>
      <c r="G809" s="295">
        <v>0</v>
      </c>
      <c r="H809" s="49" t="s">
        <v>1428</v>
      </c>
      <c r="I809" s="49"/>
      <c r="J809" s="49"/>
    </row>
    <row r="810" spans="2:10" ht="15" x14ac:dyDescent="0.4">
      <c r="B810" s="174" t="s">
        <v>2525</v>
      </c>
      <c r="C810" s="264">
        <v>4190</v>
      </c>
      <c r="D810" s="264" t="s">
        <v>2029</v>
      </c>
      <c r="E810" s="49" t="s">
        <v>1767</v>
      </c>
      <c r="F810" s="264" t="s">
        <v>1502</v>
      </c>
      <c r="G810" s="295">
        <v>0</v>
      </c>
      <c r="H810" s="49" t="s">
        <v>1429</v>
      </c>
      <c r="I810" s="49"/>
      <c r="J810" s="49"/>
    </row>
    <row r="811" spans="2:10" ht="15" x14ac:dyDescent="0.4">
      <c r="B811" s="174" t="s">
        <v>2526</v>
      </c>
      <c r="C811" s="264">
        <v>4191</v>
      </c>
      <c r="D811" s="264" t="s">
        <v>2029</v>
      </c>
      <c r="E811" s="49" t="s">
        <v>1791</v>
      </c>
      <c r="F811" s="264" t="s">
        <v>1502</v>
      </c>
      <c r="G811" s="295">
        <v>0</v>
      </c>
      <c r="H811" s="49" t="s">
        <v>1428</v>
      </c>
      <c r="I811" s="49"/>
      <c r="J811" s="49"/>
    </row>
    <row r="812" spans="2:10" ht="15" x14ac:dyDescent="0.4">
      <c r="B812" s="174" t="s">
        <v>2526</v>
      </c>
      <c r="C812" s="264">
        <v>4191</v>
      </c>
      <c r="D812" s="264" t="s">
        <v>2029</v>
      </c>
      <c r="E812" s="49" t="s">
        <v>1767</v>
      </c>
      <c r="F812" s="264" t="s">
        <v>1502</v>
      </c>
      <c r="G812" s="295">
        <v>0</v>
      </c>
      <c r="H812" s="49" t="s">
        <v>1429</v>
      </c>
      <c r="I812" s="49"/>
      <c r="J812" s="49"/>
    </row>
    <row r="813" spans="2:10" ht="15" x14ac:dyDescent="0.4">
      <c r="B813" s="174" t="s">
        <v>2526</v>
      </c>
      <c r="C813" s="264">
        <v>4191</v>
      </c>
      <c r="D813" s="264" t="s">
        <v>2029</v>
      </c>
      <c r="E813" s="49" t="s">
        <v>2721</v>
      </c>
      <c r="F813" s="264" t="s">
        <v>1502</v>
      </c>
      <c r="G813" s="295">
        <v>0</v>
      </c>
      <c r="H813" s="49" t="s">
        <v>1429</v>
      </c>
      <c r="I813" s="49"/>
      <c r="J813" s="49"/>
    </row>
    <row r="814" spans="2:10" ht="15" x14ac:dyDescent="0.4">
      <c r="B814" s="174" t="s">
        <v>2527</v>
      </c>
      <c r="C814" s="264">
        <v>5649</v>
      </c>
      <c r="D814" s="264" t="s">
        <v>2029</v>
      </c>
      <c r="E814" s="49" t="s">
        <v>1791</v>
      </c>
      <c r="F814" s="264" t="s">
        <v>1502</v>
      </c>
      <c r="G814" s="295">
        <v>0</v>
      </c>
      <c r="H814" s="49" t="s">
        <v>1428</v>
      </c>
      <c r="I814" s="49"/>
      <c r="J814" s="49"/>
    </row>
    <row r="815" spans="2:10" ht="15" x14ac:dyDescent="0.4">
      <c r="B815" s="174" t="s">
        <v>2527</v>
      </c>
      <c r="C815" s="264">
        <v>5649</v>
      </c>
      <c r="D815" s="264" t="s">
        <v>2029</v>
      </c>
      <c r="E815" s="49" t="s">
        <v>2721</v>
      </c>
      <c r="F815" s="264" t="s">
        <v>1502</v>
      </c>
      <c r="G815" s="295">
        <v>0</v>
      </c>
      <c r="H815" s="49" t="s">
        <v>1429</v>
      </c>
      <c r="I815" s="49"/>
      <c r="J815" s="49"/>
    </row>
    <row r="816" spans="2:10" ht="15" x14ac:dyDescent="0.4">
      <c r="B816" s="174" t="s">
        <v>2528</v>
      </c>
      <c r="C816" s="264">
        <v>5651</v>
      </c>
      <c r="D816" s="264" t="s">
        <v>2029</v>
      </c>
      <c r="E816" s="49" t="s">
        <v>1791</v>
      </c>
      <c r="F816" s="264" t="s">
        <v>1502</v>
      </c>
      <c r="G816" s="295">
        <v>0</v>
      </c>
      <c r="H816" s="49" t="s">
        <v>1428</v>
      </c>
      <c r="I816" s="49"/>
      <c r="J816" s="49"/>
    </row>
    <row r="817" spans="2:10" ht="15" x14ac:dyDescent="0.4">
      <c r="B817" s="174" t="s">
        <v>2528</v>
      </c>
      <c r="C817" s="264">
        <v>5651</v>
      </c>
      <c r="D817" s="264" t="s">
        <v>2029</v>
      </c>
      <c r="E817" s="49" t="s">
        <v>2721</v>
      </c>
      <c r="F817" s="264" t="s">
        <v>1502</v>
      </c>
      <c r="G817" s="295">
        <v>0</v>
      </c>
      <c r="H817" s="49" t="s">
        <v>1429</v>
      </c>
      <c r="I817" s="49"/>
      <c r="J817" s="49"/>
    </row>
    <row r="818" spans="2:10" ht="15" x14ac:dyDescent="0.4">
      <c r="B818" s="174" t="s">
        <v>2529</v>
      </c>
      <c r="C818" s="264">
        <v>5915</v>
      </c>
      <c r="D818" s="264" t="s">
        <v>2029</v>
      </c>
      <c r="E818" s="49" t="s">
        <v>1791</v>
      </c>
      <c r="F818" s="264" t="s">
        <v>1502</v>
      </c>
      <c r="G818" s="295">
        <v>0</v>
      </c>
      <c r="H818" s="49" t="s">
        <v>1428</v>
      </c>
      <c r="I818" s="49"/>
      <c r="J818" s="49"/>
    </row>
    <row r="819" spans="2:10" ht="15" x14ac:dyDescent="0.4">
      <c r="B819" s="174" t="s">
        <v>2529</v>
      </c>
      <c r="C819" s="264">
        <v>5915</v>
      </c>
      <c r="D819" s="264" t="s">
        <v>2029</v>
      </c>
      <c r="E819" s="49" t="s">
        <v>2721</v>
      </c>
      <c r="F819" s="264" t="s">
        <v>1502</v>
      </c>
      <c r="G819" s="295">
        <v>0</v>
      </c>
      <c r="H819" s="49" t="s">
        <v>1429</v>
      </c>
      <c r="I819" s="49"/>
      <c r="J819" s="49"/>
    </row>
    <row r="820" spans="2:10" ht="15" x14ac:dyDescent="0.4">
      <c r="B820" s="174" t="s">
        <v>2530</v>
      </c>
      <c r="C820" s="264">
        <v>4517</v>
      </c>
      <c r="D820" s="264" t="s">
        <v>2029</v>
      </c>
      <c r="E820" s="49" t="s">
        <v>1791</v>
      </c>
      <c r="F820" s="264" t="s">
        <v>1502</v>
      </c>
      <c r="G820" s="295">
        <v>0</v>
      </c>
      <c r="H820" s="49" t="s">
        <v>1428</v>
      </c>
      <c r="I820" s="49"/>
      <c r="J820" s="49"/>
    </row>
    <row r="821" spans="2:10" ht="15" x14ac:dyDescent="0.4">
      <c r="B821" s="174" t="s">
        <v>2530</v>
      </c>
      <c r="C821" s="264">
        <v>4517</v>
      </c>
      <c r="D821" s="264" t="s">
        <v>2029</v>
      </c>
      <c r="E821" s="49" t="s">
        <v>1767</v>
      </c>
      <c r="F821" s="264" t="s">
        <v>1502</v>
      </c>
      <c r="G821" s="295">
        <v>0</v>
      </c>
      <c r="H821" s="49" t="s">
        <v>1429</v>
      </c>
      <c r="I821" s="49"/>
      <c r="J821" s="49"/>
    </row>
    <row r="822" spans="2:10" ht="15" x14ac:dyDescent="0.4">
      <c r="B822" s="174" t="s">
        <v>2530</v>
      </c>
      <c r="C822" s="264">
        <v>4517</v>
      </c>
      <c r="D822" s="264" t="s">
        <v>2029</v>
      </c>
      <c r="E822" s="49" t="s">
        <v>2721</v>
      </c>
      <c r="F822" s="264" t="s">
        <v>1502</v>
      </c>
      <c r="G822" s="295">
        <v>0</v>
      </c>
      <c r="H822" s="49" t="s">
        <v>1429</v>
      </c>
      <c r="I822" s="49"/>
      <c r="J822" s="49"/>
    </row>
    <row r="823" spans="2:10" ht="15" x14ac:dyDescent="0.4">
      <c r="B823" s="174" t="s">
        <v>2531</v>
      </c>
      <c r="C823" s="264">
        <v>4545</v>
      </c>
      <c r="D823" s="264" t="s">
        <v>2029</v>
      </c>
      <c r="E823" s="49" t="s">
        <v>1791</v>
      </c>
      <c r="F823" s="264" t="s">
        <v>1502</v>
      </c>
      <c r="G823" s="295">
        <v>0</v>
      </c>
      <c r="H823" s="49" t="s">
        <v>1428</v>
      </c>
      <c r="I823" s="49"/>
      <c r="J823" s="49"/>
    </row>
    <row r="824" spans="2:10" ht="15" x14ac:dyDescent="0.4">
      <c r="B824" s="174" t="s">
        <v>2531</v>
      </c>
      <c r="C824" s="264">
        <v>4545</v>
      </c>
      <c r="D824" s="264" t="s">
        <v>2029</v>
      </c>
      <c r="E824" s="49" t="s">
        <v>1767</v>
      </c>
      <c r="F824" s="264" t="s">
        <v>1502</v>
      </c>
      <c r="G824" s="295">
        <v>0</v>
      </c>
      <c r="H824" s="49" t="s">
        <v>1429</v>
      </c>
      <c r="I824" s="49"/>
      <c r="J824" s="49"/>
    </row>
    <row r="825" spans="2:10" ht="15" x14ac:dyDescent="0.4">
      <c r="B825" s="174" t="s">
        <v>2531</v>
      </c>
      <c r="C825" s="264">
        <v>4545</v>
      </c>
      <c r="D825" s="264" t="s">
        <v>2029</v>
      </c>
      <c r="E825" s="49" t="s">
        <v>2721</v>
      </c>
      <c r="F825" s="264" t="s">
        <v>1502</v>
      </c>
      <c r="G825" s="295">
        <v>0</v>
      </c>
      <c r="H825" s="49" t="s">
        <v>1429</v>
      </c>
      <c r="I825" s="49"/>
      <c r="J825" s="49"/>
    </row>
    <row r="826" spans="2:10" ht="15" x14ac:dyDescent="0.4">
      <c r="B826" s="174" t="s">
        <v>2532</v>
      </c>
      <c r="C826" s="264">
        <v>4590</v>
      </c>
      <c r="D826" s="264" t="s">
        <v>2029</v>
      </c>
      <c r="E826" s="49" t="s">
        <v>1791</v>
      </c>
      <c r="F826" s="264" t="s">
        <v>1502</v>
      </c>
      <c r="G826" s="295">
        <v>0</v>
      </c>
      <c r="H826" s="49" t="s">
        <v>1428</v>
      </c>
      <c r="I826" s="49"/>
      <c r="J826" s="49"/>
    </row>
    <row r="827" spans="2:10" ht="15" x14ac:dyDescent="0.4">
      <c r="B827" s="174" t="s">
        <v>2532</v>
      </c>
      <c r="C827" s="264">
        <v>4590</v>
      </c>
      <c r="D827" s="264" t="s">
        <v>2029</v>
      </c>
      <c r="E827" s="49" t="s">
        <v>1767</v>
      </c>
      <c r="F827" s="264" t="s">
        <v>1502</v>
      </c>
      <c r="G827" s="295">
        <v>0</v>
      </c>
      <c r="H827" s="49" t="s">
        <v>1429</v>
      </c>
      <c r="I827" s="49"/>
      <c r="J827" s="49"/>
    </row>
    <row r="828" spans="2:10" ht="15" x14ac:dyDescent="0.4">
      <c r="B828" s="174" t="s">
        <v>2532</v>
      </c>
      <c r="C828" s="264">
        <v>4590</v>
      </c>
      <c r="D828" s="264" t="s">
        <v>2029</v>
      </c>
      <c r="E828" s="49" t="s">
        <v>2721</v>
      </c>
      <c r="F828" s="264" t="s">
        <v>1502</v>
      </c>
      <c r="G828" s="295">
        <v>0</v>
      </c>
      <c r="H828" s="49" t="s">
        <v>1429</v>
      </c>
      <c r="I828" s="49"/>
      <c r="J828" s="49"/>
    </row>
    <row r="829" spans="2:10" ht="15" x14ac:dyDescent="0.4">
      <c r="B829" s="174" t="s">
        <v>2533</v>
      </c>
      <c r="C829" s="264">
        <v>4618</v>
      </c>
      <c r="D829" s="264" t="s">
        <v>2029</v>
      </c>
      <c r="E829" s="49" t="s">
        <v>1791</v>
      </c>
      <c r="F829" s="264" t="s">
        <v>1502</v>
      </c>
      <c r="G829" s="295">
        <v>0</v>
      </c>
      <c r="H829" s="49" t="s">
        <v>1428</v>
      </c>
      <c r="I829" s="49"/>
      <c r="J829" s="49"/>
    </row>
    <row r="830" spans="2:10" ht="15" x14ac:dyDescent="0.4">
      <c r="B830" s="174" t="s">
        <v>2533</v>
      </c>
      <c r="C830" s="264">
        <v>4618</v>
      </c>
      <c r="D830" s="264" t="s">
        <v>2029</v>
      </c>
      <c r="E830" s="49" t="s">
        <v>1767</v>
      </c>
      <c r="F830" s="264" t="s">
        <v>1502</v>
      </c>
      <c r="G830" s="295">
        <v>0</v>
      </c>
      <c r="H830" s="49" t="s">
        <v>1429</v>
      </c>
      <c r="I830" s="49"/>
      <c r="J830" s="49"/>
    </row>
    <row r="831" spans="2:10" ht="15" x14ac:dyDescent="0.4">
      <c r="B831" s="174" t="s">
        <v>2533</v>
      </c>
      <c r="C831" s="264">
        <v>4618</v>
      </c>
      <c r="D831" s="264" t="s">
        <v>2029</v>
      </c>
      <c r="E831" s="49" t="s">
        <v>2721</v>
      </c>
      <c r="F831" s="264" t="s">
        <v>1502</v>
      </c>
      <c r="G831" s="295">
        <v>0</v>
      </c>
      <c r="H831" s="49" t="s">
        <v>1429</v>
      </c>
      <c r="I831" s="49"/>
      <c r="J831" s="49"/>
    </row>
    <row r="832" spans="2:10" ht="15" x14ac:dyDescent="0.4">
      <c r="B832" s="174" t="s">
        <v>2534</v>
      </c>
      <c r="C832" s="264">
        <v>4619</v>
      </c>
      <c r="D832" s="264" t="s">
        <v>2029</v>
      </c>
      <c r="E832" s="49" t="s">
        <v>1791</v>
      </c>
      <c r="F832" s="264" t="s">
        <v>1502</v>
      </c>
      <c r="G832" s="295">
        <v>0</v>
      </c>
      <c r="H832" s="49" t="s">
        <v>1428</v>
      </c>
      <c r="I832" s="49"/>
      <c r="J832" s="49"/>
    </row>
    <row r="833" spans="2:10" ht="15" x14ac:dyDescent="0.4">
      <c r="B833" s="174" t="s">
        <v>2534</v>
      </c>
      <c r="C833" s="264">
        <v>4619</v>
      </c>
      <c r="D833" s="264" t="s">
        <v>2029</v>
      </c>
      <c r="E833" s="49" t="s">
        <v>1767</v>
      </c>
      <c r="F833" s="264" t="s">
        <v>1502</v>
      </c>
      <c r="G833" s="295">
        <v>0</v>
      </c>
      <c r="H833" s="49" t="s">
        <v>1429</v>
      </c>
      <c r="I833" s="49"/>
      <c r="J833" s="49"/>
    </row>
    <row r="834" spans="2:10" ht="15" x14ac:dyDescent="0.4">
      <c r="B834" s="174" t="s">
        <v>2534</v>
      </c>
      <c r="C834" s="264">
        <v>4619</v>
      </c>
      <c r="D834" s="264" t="s">
        <v>2029</v>
      </c>
      <c r="E834" s="49" t="s">
        <v>2721</v>
      </c>
      <c r="F834" s="264" t="s">
        <v>1502</v>
      </c>
      <c r="G834" s="295">
        <v>0</v>
      </c>
      <c r="H834" s="49" t="s">
        <v>1429</v>
      </c>
      <c r="I834" s="49"/>
      <c r="J834" s="49"/>
    </row>
    <row r="835" spans="2:10" ht="15" x14ac:dyDescent="0.4">
      <c r="B835" s="174" t="s">
        <v>2535</v>
      </c>
      <c r="C835" s="264">
        <v>4620</v>
      </c>
      <c r="D835" s="264" t="s">
        <v>2029</v>
      </c>
      <c r="E835" s="49" t="s">
        <v>1791</v>
      </c>
      <c r="F835" s="264" t="s">
        <v>1502</v>
      </c>
      <c r="G835" s="295">
        <v>0</v>
      </c>
      <c r="H835" s="49" t="s">
        <v>1428</v>
      </c>
      <c r="I835" s="49"/>
      <c r="J835" s="49"/>
    </row>
    <row r="836" spans="2:10" ht="15" x14ac:dyDescent="0.4">
      <c r="B836" s="174" t="s">
        <v>2535</v>
      </c>
      <c r="C836" s="264">
        <v>4620</v>
      </c>
      <c r="D836" s="264" t="s">
        <v>2029</v>
      </c>
      <c r="E836" s="49" t="s">
        <v>1767</v>
      </c>
      <c r="F836" s="264" t="s">
        <v>1502</v>
      </c>
      <c r="G836" s="295">
        <v>0</v>
      </c>
      <c r="H836" s="49" t="s">
        <v>1429</v>
      </c>
      <c r="I836" s="49"/>
      <c r="J836" s="49"/>
    </row>
    <row r="837" spans="2:10" ht="15" x14ac:dyDescent="0.4">
      <c r="B837" s="174" t="s">
        <v>2535</v>
      </c>
      <c r="C837" s="264">
        <v>4620</v>
      </c>
      <c r="D837" s="264" t="s">
        <v>2029</v>
      </c>
      <c r="E837" s="49" t="s">
        <v>2721</v>
      </c>
      <c r="F837" s="264" t="s">
        <v>1502</v>
      </c>
      <c r="G837" s="295">
        <v>0</v>
      </c>
      <c r="H837" s="49" t="s">
        <v>1429</v>
      </c>
      <c r="I837" s="49"/>
      <c r="J837" s="49"/>
    </row>
    <row r="838" spans="2:10" ht="15" x14ac:dyDescent="0.4">
      <c r="B838" s="174" t="s">
        <v>2536</v>
      </c>
      <c r="C838" s="264">
        <v>4657</v>
      </c>
      <c r="D838" s="264" t="s">
        <v>2029</v>
      </c>
      <c r="E838" s="49" t="s">
        <v>1791</v>
      </c>
      <c r="F838" s="264" t="s">
        <v>1502</v>
      </c>
      <c r="G838" s="295">
        <v>0</v>
      </c>
      <c r="H838" s="49" t="s">
        <v>1428</v>
      </c>
      <c r="I838" s="49"/>
      <c r="J838" s="49"/>
    </row>
    <row r="839" spans="2:10" ht="15" x14ac:dyDescent="0.4">
      <c r="B839" s="174" t="s">
        <v>2536</v>
      </c>
      <c r="C839" s="264">
        <v>4657</v>
      </c>
      <c r="D839" s="264" t="s">
        <v>2029</v>
      </c>
      <c r="E839" s="49" t="s">
        <v>1767</v>
      </c>
      <c r="F839" s="264" t="s">
        <v>1502</v>
      </c>
      <c r="G839" s="295">
        <v>0</v>
      </c>
      <c r="H839" s="49" t="s">
        <v>1429</v>
      </c>
      <c r="I839" s="49"/>
      <c r="J839" s="49"/>
    </row>
    <row r="840" spans="2:10" ht="15" x14ac:dyDescent="0.4">
      <c r="B840" s="174" t="s">
        <v>2536</v>
      </c>
      <c r="C840" s="264">
        <v>4657</v>
      </c>
      <c r="D840" s="264" t="s">
        <v>2029</v>
      </c>
      <c r="E840" s="49" t="s">
        <v>2721</v>
      </c>
      <c r="F840" s="264" t="s">
        <v>1502</v>
      </c>
      <c r="G840" s="295">
        <v>0</v>
      </c>
      <c r="H840" s="49" t="s">
        <v>1429</v>
      </c>
      <c r="I840" s="49"/>
      <c r="J840" s="49"/>
    </row>
    <row r="841" spans="2:10" ht="15" x14ac:dyDescent="0.4">
      <c r="B841" s="174" t="s">
        <v>2537</v>
      </c>
      <c r="C841" s="264">
        <v>4659</v>
      </c>
      <c r="D841" s="264" t="s">
        <v>2029</v>
      </c>
      <c r="E841" s="49" t="s">
        <v>1791</v>
      </c>
      <c r="F841" s="264" t="s">
        <v>1502</v>
      </c>
      <c r="G841" s="295">
        <v>0</v>
      </c>
      <c r="H841" s="49" t="s">
        <v>1428</v>
      </c>
      <c r="I841" s="49"/>
      <c r="J841" s="49"/>
    </row>
    <row r="842" spans="2:10" ht="15" x14ac:dyDescent="0.4">
      <c r="B842" s="174" t="s">
        <v>2537</v>
      </c>
      <c r="C842" s="264">
        <v>4659</v>
      </c>
      <c r="D842" s="264" t="s">
        <v>2029</v>
      </c>
      <c r="E842" s="49" t="s">
        <v>1767</v>
      </c>
      <c r="F842" s="264" t="s">
        <v>1502</v>
      </c>
      <c r="G842" s="295">
        <v>0</v>
      </c>
      <c r="H842" s="49" t="s">
        <v>1429</v>
      </c>
      <c r="I842" s="49"/>
      <c r="J842" s="49"/>
    </row>
    <row r="843" spans="2:10" ht="15" x14ac:dyDescent="0.4">
      <c r="B843" s="174" t="s">
        <v>2537</v>
      </c>
      <c r="C843" s="264">
        <v>4659</v>
      </c>
      <c r="D843" s="264" t="s">
        <v>2029</v>
      </c>
      <c r="E843" s="49" t="s">
        <v>2721</v>
      </c>
      <c r="F843" s="264" t="s">
        <v>1502</v>
      </c>
      <c r="G843" s="295">
        <v>0</v>
      </c>
      <c r="H843" s="49" t="s">
        <v>1429</v>
      </c>
      <c r="I843" s="49"/>
      <c r="J843" s="49"/>
    </row>
    <row r="844" spans="2:10" ht="15" x14ac:dyDescent="0.4">
      <c r="B844" s="174" t="s">
        <v>2538</v>
      </c>
      <c r="C844" s="264">
        <v>4676</v>
      </c>
      <c r="D844" s="264" t="s">
        <v>2029</v>
      </c>
      <c r="E844" s="49" t="s">
        <v>1791</v>
      </c>
      <c r="F844" s="264" t="s">
        <v>1502</v>
      </c>
      <c r="G844" s="295">
        <v>0</v>
      </c>
      <c r="H844" s="49" t="s">
        <v>1428</v>
      </c>
      <c r="I844" s="49"/>
      <c r="J844" s="49"/>
    </row>
    <row r="845" spans="2:10" ht="15" x14ac:dyDescent="0.4">
      <c r="B845" s="174" t="s">
        <v>2538</v>
      </c>
      <c r="C845" s="264">
        <v>4676</v>
      </c>
      <c r="D845" s="264" t="s">
        <v>2029</v>
      </c>
      <c r="E845" s="49" t="s">
        <v>1767</v>
      </c>
      <c r="F845" s="264" t="s">
        <v>1502</v>
      </c>
      <c r="G845" s="295">
        <v>0</v>
      </c>
      <c r="H845" s="49" t="s">
        <v>1429</v>
      </c>
      <c r="I845" s="49"/>
      <c r="J845" s="49"/>
    </row>
    <row r="846" spans="2:10" ht="15" x14ac:dyDescent="0.4">
      <c r="B846" s="174" t="s">
        <v>2538</v>
      </c>
      <c r="C846" s="264">
        <v>4676</v>
      </c>
      <c r="D846" s="264" t="s">
        <v>2029</v>
      </c>
      <c r="E846" s="49" t="s">
        <v>2721</v>
      </c>
      <c r="F846" s="264" t="s">
        <v>1502</v>
      </c>
      <c r="G846" s="295">
        <v>0</v>
      </c>
      <c r="H846" s="49" t="s">
        <v>1429</v>
      </c>
      <c r="I846" s="49"/>
      <c r="J846" s="49"/>
    </row>
    <row r="847" spans="2:10" ht="15" x14ac:dyDescent="0.4">
      <c r="B847" s="174" t="s">
        <v>2539</v>
      </c>
      <c r="C847" s="264">
        <v>4806</v>
      </c>
      <c r="D847" s="264" t="s">
        <v>2029</v>
      </c>
      <c r="E847" s="49" t="s">
        <v>1791</v>
      </c>
      <c r="F847" s="264" t="s">
        <v>1502</v>
      </c>
      <c r="G847" s="295">
        <v>0</v>
      </c>
      <c r="H847" s="49" t="s">
        <v>1428</v>
      </c>
      <c r="I847" s="49"/>
      <c r="J847" s="49"/>
    </row>
    <row r="848" spans="2:10" ht="15" x14ac:dyDescent="0.4">
      <c r="B848" s="174" t="s">
        <v>2539</v>
      </c>
      <c r="C848" s="264">
        <v>4806</v>
      </c>
      <c r="D848" s="264" t="s">
        <v>2029</v>
      </c>
      <c r="E848" s="49" t="s">
        <v>1767</v>
      </c>
      <c r="F848" s="264" t="s">
        <v>1502</v>
      </c>
      <c r="G848" s="295">
        <v>0</v>
      </c>
      <c r="H848" s="49" t="s">
        <v>1429</v>
      </c>
      <c r="I848" s="49"/>
      <c r="J848" s="49"/>
    </row>
    <row r="849" spans="2:10" ht="15" x14ac:dyDescent="0.4">
      <c r="B849" s="174" t="s">
        <v>2539</v>
      </c>
      <c r="C849" s="264">
        <v>4806</v>
      </c>
      <c r="D849" s="264" t="s">
        <v>2029</v>
      </c>
      <c r="E849" s="49" t="s">
        <v>2721</v>
      </c>
      <c r="F849" s="264" t="s">
        <v>1502</v>
      </c>
      <c r="G849" s="295">
        <v>0</v>
      </c>
      <c r="H849" s="49" t="s">
        <v>1429</v>
      </c>
      <c r="I849" s="49"/>
      <c r="J849" s="49"/>
    </row>
    <row r="850" spans="2:10" ht="15" x14ac:dyDescent="0.4">
      <c r="B850" s="174" t="s">
        <v>2540</v>
      </c>
      <c r="C850" s="264">
        <v>4807</v>
      </c>
      <c r="D850" s="264" t="s">
        <v>2029</v>
      </c>
      <c r="E850" s="49" t="s">
        <v>1791</v>
      </c>
      <c r="F850" s="264" t="s">
        <v>1502</v>
      </c>
      <c r="G850" s="295">
        <v>0</v>
      </c>
      <c r="H850" s="49" t="s">
        <v>1428</v>
      </c>
      <c r="I850" s="49"/>
      <c r="J850" s="49"/>
    </row>
    <row r="851" spans="2:10" ht="15" x14ac:dyDescent="0.4">
      <c r="B851" s="174" t="s">
        <v>2540</v>
      </c>
      <c r="C851" s="264">
        <v>4807</v>
      </c>
      <c r="D851" s="264" t="s">
        <v>2029</v>
      </c>
      <c r="E851" s="49" t="s">
        <v>1767</v>
      </c>
      <c r="F851" s="264" t="s">
        <v>1502</v>
      </c>
      <c r="G851" s="295">
        <v>0</v>
      </c>
      <c r="H851" s="49" t="s">
        <v>1429</v>
      </c>
      <c r="I851" s="49"/>
      <c r="J851" s="49"/>
    </row>
    <row r="852" spans="2:10" ht="15" x14ac:dyDescent="0.4">
      <c r="B852" s="174" t="s">
        <v>2540</v>
      </c>
      <c r="C852" s="264">
        <v>4807</v>
      </c>
      <c r="D852" s="264" t="s">
        <v>2029</v>
      </c>
      <c r="E852" s="49" t="s">
        <v>2721</v>
      </c>
      <c r="F852" s="264" t="s">
        <v>1502</v>
      </c>
      <c r="G852" s="295">
        <v>0</v>
      </c>
      <c r="H852" s="49" t="s">
        <v>1429</v>
      </c>
      <c r="I852" s="49"/>
      <c r="J852" s="49"/>
    </row>
    <row r="853" spans="2:10" ht="15" x14ac:dyDescent="0.4">
      <c r="B853" s="174" t="s">
        <v>2541</v>
      </c>
      <c r="C853" s="264">
        <v>4808</v>
      </c>
      <c r="D853" s="264" t="s">
        <v>2029</v>
      </c>
      <c r="E853" s="49" t="s">
        <v>1791</v>
      </c>
      <c r="F853" s="264" t="s">
        <v>1502</v>
      </c>
      <c r="G853" s="295">
        <v>0</v>
      </c>
      <c r="H853" s="49" t="s">
        <v>1428</v>
      </c>
      <c r="I853" s="49"/>
      <c r="J853" s="49"/>
    </row>
    <row r="854" spans="2:10" ht="15" x14ac:dyDescent="0.4">
      <c r="B854" s="174" t="s">
        <v>2541</v>
      </c>
      <c r="C854" s="264">
        <v>4808</v>
      </c>
      <c r="D854" s="264" t="s">
        <v>2029</v>
      </c>
      <c r="E854" s="49" t="s">
        <v>1767</v>
      </c>
      <c r="F854" s="264" t="s">
        <v>1502</v>
      </c>
      <c r="G854" s="295">
        <v>0</v>
      </c>
      <c r="H854" s="49" t="s">
        <v>1429</v>
      </c>
      <c r="I854" s="49"/>
      <c r="J854" s="49"/>
    </row>
    <row r="855" spans="2:10" ht="15" x14ac:dyDescent="0.4">
      <c r="B855" s="174" t="s">
        <v>2541</v>
      </c>
      <c r="C855" s="264">
        <v>4808</v>
      </c>
      <c r="D855" s="264" t="s">
        <v>2029</v>
      </c>
      <c r="E855" s="49" t="s">
        <v>2721</v>
      </c>
      <c r="F855" s="264" t="s">
        <v>1502</v>
      </c>
      <c r="G855" s="295">
        <v>0</v>
      </c>
      <c r="H855" s="49" t="s">
        <v>1429</v>
      </c>
      <c r="I855" s="49"/>
      <c r="J855" s="49"/>
    </row>
    <row r="856" spans="2:10" ht="15" x14ac:dyDescent="0.4">
      <c r="B856" s="174" t="s">
        <v>2542</v>
      </c>
      <c r="C856" s="264">
        <v>4809</v>
      </c>
      <c r="D856" s="264" t="s">
        <v>2029</v>
      </c>
      <c r="E856" s="49" t="s">
        <v>1791</v>
      </c>
      <c r="F856" s="264" t="s">
        <v>1502</v>
      </c>
      <c r="G856" s="295">
        <v>0</v>
      </c>
      <c r="H856" s="49" t="s">
        <v>1428</v>
      </c>
      <c r="I856" s="49"/>
      <c r="J856" s="49"/>
    </row>
    <row r="857" spans="2:10" ht="15" x14ac:dyDescent="0.4">
      <c r="B857" s="174" t="s">
        <v>2542</v>
      </c>
      <c r="C857" s="264">
        <v>4809</v>
      </c>
      <c r="D857" s="264" t="s">
        <v>2029</v>
      </c>
      <c r="E857" s="49" t="s">
        <v>1767</v>
      </c>
      <c r="F857" s="264" t="s">
        <v>1502</v>
      </c>
      <c r="G857" s="295">
        <v>0</v>
      </c>
      <c r="H857" s="49" t="s">
        <v>1429</v>
      </c>
      <c r="I857" s="49"/>
      <c r="J857" s="49"/>
    </row>
    <row r="858" spans="2:10" ht="15" x14ac:dyDescent="0.4">
      <c r="B858" s="174" t="s">
        <v>2542</v>
      </c>
      <c r="C858" s="264">
        <v>4809</v>
      </c>
      <c r="D858" s="264" t="s">
        <v>2029</v>
      </c>
      <c r="E858" s="49" t="s">
        <v>2721</v>
      </c>
      <c r="F858" s="264" t="s">
        <v>1502</v>
      </c>
      <c r="G858" s="295">
        <v>0</v>
      </c>
      <c r="H858" s="49" t="s">
        <v>1429</v>
      </c>
      <c r="I858" s="49"/>
      <c r="J858" s="49"/>
    </row>
    <row r="859" spans="2:10" ht="15" x14ac:dyDescent="0.4">
      <c r="B859" s="174" t="s">
        <v>2543</v>
      </c>
      <c r="C859" s="264">
        <v>4810</v>
      </c>
      <c r="D859" s="264" t="s">
        <v>2029</v>
      </c>
      <c r="E859" s="49" t="s">
        <v>1791</v>
      </c>
      <c r="F859" s="264" t="s">
        <v>1502</v>
      </c>
      <c r="G859" s="295">
        <v>0</v>
      </c>
      <c r="H859" s="49" t="s">
        <v>1428</v>
      </c>
      <c r="I859" s="49"/>
      <c r="J859" s="49"/>
    </row>
    <row r="860" spans="2:10" ht="15" x14ac:dyDescent="0.4">
      <c r="B860" s="174" t="s">
        <v>2543</v>
      </c>
      <c r="C860" s="264">
        <v>4810</v>
      </c>
      <c r="D860" s="264" t="s">
        <v>2029</v>
      </c>
      <c r="E860" s="49" t="s">
        <v>1767</v>
      </c>
      <c r="F860" s="264" t="s">
        <v>1502</v>
      </c>
      <c r="G860" s="295">
        <v>0</v>
      </c>
      <c r="H860" s="49" t="s">
        <v>1429</v>
      </c>
      <c r="I860" s="49"/>
      <c r="J860" s="49"/>
    </row>
    <row r="861" spans="2:10" ht="15" x14ac:dyDescent="0.4">
      <c r="B861" s="174" t="s">
        <v>2543</v>
      </c>
      <c r="C861" s="264">
        <v>4810</v>
      </c>
      <c r="D861" s="264" t="s">
        <v>2029</v>
      </c>
      <c r="E861" s="49" t="s">
        <v>2721</v>
      </c>
      <c r="F861" s="264" t="s">
        <v>1502</v>
      </c>
      <c r="G861" s="295">
        <v>0</v>
      </c>
      <c r="H861" s="49" t="s">
        <v>1429</v>
      </c>
      <c r="I861" s="49"/>
      <c r="J861" s="49"/>
    </row>
    <row r="862" spans="2:10" ht="15" x14ac:dyDescent="0.4">
      <c r="B862" s="174" t="s">
        <v>2544</v>
      </c>
      <c r="C862" s="264">
        <v>4812</v>
      </c>
      <c r="D862" s="264" t="s">
        <v>2029</v>
      </c>
      <c r="E862" s="49" t="s">
        <v>1791</v>
      </c>
      <c r="F862" s="264" t="s">
        <v>1502</v>
      </c>
      <c r="G862" s="295">
        <v>0</v>
      </c>
      <c r="H862" s="49" t="s">
        <v>1428</v>
      </c>
      <c r="I862" s="49"/>
      <c r="J862" s="49"/>
    </row>
    <row r="863" spans="2:10" ht="15" x14ac:dyDescent="0.4">
      <c r="B863" s="174" t="s">
        <v>2544</v>
      </c>
      <c r="C863" s="264">
        <v>4812</v>
      </c>
      <c r="D863" s="264" t="s">
        <v>2029</v>
      </c>
      <c r="E863" s="49" t="s">
        <v>1767</v>
      </c>
      <c r="F863" s="264" t="s">
        <v>1502</v>
      </c>
      <c r="G863" s="295">
        <v>0</v>
      </c>
      <c r="H863" s="49" t="s">
        <v>1429</v>
      </c>
      <c r="I863" s="49"/>
      <c r="J863" s="49"/>
    </row>
    <row r="864" spans="2:10" ht="15" x14ac:dyDescent="0.4">
      <c r="B864" s="174" t="s">
        <v>2544</v>
      </c>
      <c r="C864" s="264">
        <v>4812</v>
      </c>
      <c r="D864" s="264" t="s">
        <v>2029</v>
      </c>
      <c r="E864" s="49" t="s">
        <v>2721</v>
      </c>
      <c r="F864" s="264" t="s">
        <v>1502</v>
      </c>
      <c r="G864" s="295">
        <v>0</v>
      </c>
      <c r="H864" s="49" t="s">
        <v>1429</v>
      </c>
      <c r="I864" s="49"/>
      <c r="J864" s="49"/>
    </row>
    <row r="865" spans="2:10" ht="15" x14ac:dyDescent="0.4">
      <c r="B865" s="174" t="s">
        <v>2545</v>
      </c>
      <c r="C865" s="264">
        <v>4813</v>
      </c>
      <c r="D865" s="264" t="s">
        <v>2029</v>
      </c>
      <c r="E865" s="49" t="s">
        <v>1791</v>
      </c>
      <c r="F865" s="264" t="s">
        <v>1502</v>
      </c>
      <c r="G865" s="295">
        <v>0</v>
      </c>
      <c r="H865" s="49" t="s">
        <v>1428</v>
      </c>
      <c r="I865" s="49"/>
      <c r="J865" s="49"/>
    </row>
    <row r="866" spans="2:10" ht="15" x14ac:dyDescent="0.4">
      <c r="B866" s="174" t="s">
        <v>2545</v>
      </c>
      <c r="C866" s="264">
        <v>4813</v>
      </c>
      <c r="D866" s="264" t="s">
        <v>2029</v>
      </c>
      <c r="E866" s="49" t="s">
        <v>1767</v>
      </c>
      <c r="F866" s="264" t="s">
        <v>1502</v>
      </c>
      <c r="G866" s="295">
        <v>0</v>
      </c>
      <c r="H866" s="49" t="s">
        <v>1429</v>
      </c>
      <c r="I866" s="49"/>
      <c r="J866" s="49"/>
    </row>
    <row r="867" spans="2:10" ht="15" x14ac:dyDescent="0.4">
      <c r="B867" s="174" t="s">
        <v>2545</v>
      </c>
      <c r="C867" s="264">
        <v>4813</v>
      </c>
      <c r="D867" s="264" t="s">
        <v>2029</v>
      </c>
      <c r="E867" s="49" t="s">
        <v>2721</v>
      </c>
      <c r="F867" s="264" t="s">
        <v>1502</v>
      </c>
      <c r="G867" s="295">
        <v>0</v>
      </c>
      <c r="H867" s="49" t="s">
        <v>1429</v>
      </c>
      <c r="I867" s="49"/>
      <c r="J867" s="49"/>
    </row>
    <row r="868" spans="2:10" ht="15" x14ac:dyDescent="0.4">
      <c r="B868" s="174" t="s">
        <v>2546</v>
      </c>
      <c r="C868" s="264">
        <v>4814</v>
      </c>
      <c r="D868" s="264" t="s">
        <v>2029</v>
      </c>
      <c r="E868" s="49" t="s">
        <v>1791</v>
      </c>
      <c r="F868" s="264" t="s">
        <v>1502</v>
      </c>
      <c r="G868" s="295">
        <v>0</v>
      </c>
      <c r="H868" s="49" t="s">
        <v>1428</v>
      </c>
      <c r="I868" s="49"/>
      <c r="J868" s="49"/>
    </row>
    <row r="869" spans="2:10" ht="15" x14ac:dyDescent="0.4">
      <c r="B869" s="174" t="s">
        <v>2546</v>
      </c>
      <c r="C869" s="264">
        <v>4814</v>
      </c>
      <c r="D869" s="264" t="s">
        <v>2029</v>
      </c>
      <c r="E869" s="49" t="s">
        <v>1767</v>
      </c>
      <c r="F869" s="264" t="s">
        <v>1502</v>
      </c>
      <c r="G869" s="295">
        <v>0</v>
      </c>
      <c r="H869" s="49" t="s">
        <v>1429</v>
      </c>
      <c r="I869" s="49"/>
      <c r="J869" s="49"/>
    </row>
    <row r="870" spans="2:10" ht="15" x14ac:dyDescent="0.4">
      <c r="B870" s="174" t="s">
        <v>2546</v>
      </c>
      <c r="C870" s="264">
        <v>4814</v>
      </c>
      <c r="D870" s="264" t="s">
        <v>2029</v>
      </c>
      <c r="E870" s="49" t="s">
        <v>2721</v>
      </c>
      <c r="F870" s="264" t="s">
        <v>1502</v>
      </c>
      <c r="G870" s="295">
        <v>0</v>
      </c>
      <c r="H870" s="49" t="s">
        <v>1429</v>
      </c>
      <c r="I870" s="49"/>
      <c r="J870" s="49"/>
    </row>
    <row r="871" spans="2:10" ht="15" x14ac:dyDescent="0.4">
      <c r="B871" s="174" t="s">
        <v>2547</v>
      </c>
      <c r="C871" s="264">
        <v>4815</v>
      </c>
      <c r="D871" s="264" t="s">
        <v>2029</v>
      </c>
      <c r="E871" s="49" t="s">
        <v>1791</v>
      </c>
      <c r="F871" s="264" t="s">
        <v>1502</v>
      </c>
      <c r="G871" s="295">
        <v>0</v>
      </c>
      <c r="H871" s="49" t="s">
        <v>1428</v>
      </c>
      <c r="I871" s="49"/>
      <c r="J871" s="49"/>
    </row>
    <row r="872" spans="2:10" ht="15" x14ac:dyDescent="0.4">
      <c r="B872" s="174" t="s">
        <v>2547</v>
      </c>
      <c r="C872" s="264">
        <v>4815</v>
      </c>
      <c r="D872" s="264" t="s">
        <v>2029</v>
      </c>
      <c r="E872" s="49" t="s">
        <v>1767</v>
      </c>
      <c r="F872" s="264" t="s">
        <v>1502</v>
      </c>
      <c r="G872" s="295">
        <v>0</v>
      </c>
      <c r="H872" s="49" t="s">
        <v>1429</v>
      </c>
      <c r="I872" s="49"/>
      <c r="J872" s="49"/>
    </row>
    <row r="873" spans="2:10" ht="15" x14ac:dyDescent="0.4">
      <c r="B873" s="174" t="s">
        <v>2547</v>
      </c>
      <c r="C873" s="264">
        <v>4815</v>
      </c>
      <c r="D873" s="264" t="s">
        <v>2029</v>
      </c>
      <c r="E873" s="49" t="s">
        <v>2721</v>
      </c>
      <c r="F873" s="264" t="s">
        <v>1502</v>
      </c>
      <c r="G873" s="295">
        <v>0</v>
      </c>
      <c r="H873" s="49" t="s">
        <v>1429</v>
      </c>
      <c r="I873" s="49"/>
      <c r="J873" s="49"/>
    </row>
    <row r="874" spans="2:10" ht="15" x14ac:dyDescent="0.4">
      <c r="B874" s="174" t="s">
        <v>2548</v>
      </c>
      <c r="C874" s="264">
        <v>4816</v>
      </c>
      <c r="D874" s="264" t="s">
        <v>2029</v>
      </c>
      <c r="E874" s="49" t="s">
        <v>1791</v>
      </c>
      <c r="F874" s="264" t="s">
        <v>1502</v>
      </c>
      <c r="G874" s="295">
        <v>0</v>
      </c>
      <c r="H874" s="49" t="s">
        <v>1428</v>
      </c>
      <c r="I874" s="49"/>
      <c r="J874" s="49"/>
    </row>
    <row r="875" spans="2:10" ht="15" x14ac:dyDescent="0.4">
      <c r="B875" s="174" t="s">
        <v>2548</v>
      </c>
      <c r="C875" s="264">
        <v>4816</v>
      </c>
      <c r="D875" s="264" t="s">
        <v>2029</v>
      </c>
      <c r="E875" s="49" t="s">
        <v>1767</v>
      </c>
      <c r="F875" s="264" t="s">
        <v>1502</v>
      </c>
      <c r="G875" s="295">
        <v>0</v>
      </c>
      <c r="H875" s="49" t="s">
        <v>1429</v>
      </c>
      <c r="I875" s="49"/>
      <c r="J875" s="49"/>
    </row>
    <row r="876" spans="2:10" ht="15" x14ac:dyDescent="0.4">
      <c r="B876" s="174" t="s">
        <v>2548</v>
      </c>
      <c r="C876" s="264">
        <v>4816</v>
      </c>
      <c r="D876" s="264" t="s">
        <v>2029</v>
      </c>
      <c r="E876" s="49" t="s">
        <v>2721</v>
      </c>
      <c r="F876" s="264" t="s">
        <v>1502</v>
      </c>
      <c r="G876" s="295">
        <v>0</v>
      </c>
      <c r="H876" s="49" t="s">
        <v>1429</v>
      </c>
      <c r="I876" s="49"/>
      <c r="J876" s="49"/>
    </row>
    <row r="877" spans="2:10" ht="15" x14ac:dyDescent="0.4">
      <c r="B877" s="174" t="s">
        <v>2549</v>
      </c>
      <c r="C877" s="264">
        <v>4865</v>
      </c>
      <c r="D877" s="264" t="s">
        <v>2029</v>
      </c>
      <c r="E877" s="49" t="s">
        <v>1791</v>
      </c>
      <c r="F877" s="264" t="s">
        <v>1502</v>
      </c>
      <c r="G877" s="295">
        <v>0</v>
      </c>
      <c r="H877" s="49" t="s">
        <v>1428</v>
      </c>
      <c r="I877" s="49"/>
      <c r="J877" s="49"/>
    </row>
    <row r="878" spans="2:10" ht="15" x14ac:dyDescent="0.4">
      <c r="B878" s="174" t="s">
        <v>2549</v>
      </c>
      <c r="C878" s="264">
        <v>4865</v>
      </c>
      <c r="D878" s="264" t="s">
        <v>2029</v>
      </c>
      <c r="E878" s="49" t="s">
        <v>1767</v>
      </c>
      <c r="F878" s="264" t="s">
        <v>1502</v>
      </c>
      <c r="G878" s="295">
        <v>0</v>
      </c>
      <c r="H878" s="49" t="s">
        <v>1429</v>
      </c>
      <c r="I878" s="49"/>
      <c r="J878" s="49"/>
    </row>
    <row r="879" spans="2:10" ht="15" x14ac:dyDescent="0.4">
      <c r="B879" s="174" t="s">
        <v>2549</v>
      </c>
      <c r="C879" s="264">
        <v>4865</v>
      </c>
      <c r="D879" s="264" t="s">
        <v>2029</v>
      </c>
      <c r="E879" s="49" t="s">
        <v>2721</v>
      </c>
      <c r="F879" s="264" t="s">
        <v>1502</v>
      </c>
      <c r="G879" s="295">
        <v>0</v>
      </c>
      <c r="H879" s="49" t="s">
        <v>1429</v>
      </c>
      <c r="I879" s="49"/>
      <c r="J879" s="49"/>
    </row>
    <row r="880" spans="2:10" ht="15" x14ac:dyDescent="0.4">
      <c r="B880" s="174" t="s">
        <v>2550</v>
      </c>
      <c r="C880" s="264">
        <v>4866</v>
      </c>
      <c r="D880" s="264" t="s">
        <v>2029</v>
      </c>
      <c r="E880" s="49" t="s">
        <v>1791</v>
      </c>
      <c r="F880" s="264" t="s">
        <v>1502</v>
      </c>
      <c r="G880" s="295">
        <v>0</v>
      </c>
      <c r="H880" s="49" t="s">
        <v>1428</v>
      </c>
      <c r="I880" s="49"/>
      <c r="J880" s="49"/>
    </row>
    <row r="881" spans="2:10" ht="15" x14ac:dyDescent="0.4">
      <c r="B881" s="174" t="s">
        <v>2550</v>
      </c>
      <c r="C881" s="264">
        <v>4866</v>
      </c>
      <c r="D881" s="264" t="s">
        <v>2029</v>
      </c>
      <c r="E881" s="49" t="s">
        <v>1767</v>
      </c>
      <c r="F881" s="264" t="s">
        <v>1502</v>
      </c>
      <c r="G881" s="295">
        <v>0</v>
      </c>
      <c r="H881" s="49" t="s">
        <v>1429</v>
      </c>
      <c r="I881" s="49"/>
      <c r="J881" s="49"/>
    </row>
    <row r="882" spans="2:10" ht="15" x14ac:dyDescent="0.4">
      <c r="B882" s="174" t="s">
        <v>2550</v>
      </c>
      <c r="C882" s="264">
        <v>4866</v>
      </c>
      <c r="D882" s="264" t="s">
        <v>2029</v>
      </c>
      <c r="E882" s="49" t="s">
        <v>2721</v>
      </c>
      <c r="F882" s="264" t="s">
        <v>1502</v>
      </c>
      <c r="G882" s="295">
        <v>0</v>
      </c>
      <c r="H882" s="49" t="s">
        <v>1429</v>
      </c>
      <c r="I882" s="49"/>
      <c r="J882" s="49"/>
    </row>
    <row r="883" spans="2:10" ht="15" x14ac:dyDescent="0.4">
      <c r="B883" s="174" t="s">
        <v>2551</v>
      </c>
      <c r="C883" s="264">
        <v>4867</v>
      </c>
      <c r="D883" s="264" t="s">
        <v>2029</v>
      </c>
      <c r="E883" s="49" t="s">
        <v>1791</v>
      </c>
      <c r="F883" s="264" t="s">
        <v>1502</v>
      </c>
      <c r="G883" s="295">
        <v>0</v>
      </c>
      <c r="H883" s="49" t="s">
        <v>1428</v>
      </c>
      <c r="I883" s="49"/>
      <c r="J883" s="49"/>
    </row>
    <row r="884" spans="2:10" ht="15" x14ac:dyDescent="0.4">
      <c r="B884" s="174" t="s">
        <v>2551</v>
      </c>
      <c r="C884" s="264">
        <v>4867</v>
      </c>
      <c r="D884" s="264" t="s">
        <v>2029</v>
      </c>
      <c r="E884" s="49" t="s">
        <v>1767</v>
      </c>
      <c r="F884" s="264" t="s">
        <v>1502</v>
      </c>
      <c r="G884" s="295">
        <v>0</v>
      </c>
      <c r="H884" s="49" t="s">
        <v>1429</v>
      </c>
      <c r="I884" s="49"/>
      <c r="J884" s="49"/>
    </row>
    <row r="885" spans="2:10" ht="15" x14ac:dyDescent="0.4">
      <c r="B885" s="174" t="s">
        <v>2551</v>
      </c>
      <c r="C885" s="264">
        <v>4867</v>
      </c>
      <c r="D885" s="264" t="s">
        <v>2029</v>
      </c>
      <c r="E885" s="49" t="s">
        <v>2721</v>
      </c>
      <c r="F885" s="264" t="s">
        <v>1502</v>
      </c>
      <c r="G885" s="295">
        <v>0</v>
      </c>
      <c r="H885" s="49" t="s">
        <v>1429</v>
      </c>
      <c r="I885" s="49"/>
      <c r="J885" s="49"/>
    </row>
    <row r="886" spans="2:10" ht="15" x14ac:dyDescent="0.4">
      <c r="B886" s="174" t="s">
        <v>2552</v>
      </c>
      <c r="C886" s="264">
        <v>4868</v>
      </c>
      <c r="D886" s="264" t="s">
        <v>2029</v>
      </c>
      <c r="E886" s="49" t="s">
        <v>1791</v>
      </c>
      <c r="F886" s="264" t="s">
        <v>1502</v>
      </c>
      <c r="G886" s="295">
        <v>0</v>
      </c>
      <c r="H886" s="49" t="s">
        <v>1428</v>
      </c>
      <c r="I886" s="49"/>
      <c r="J886" s="49"/>
    </row>
    <row r="887" spans="2:10" ht="15" x14ac:dyDescent="0.4">
      <c r="B887" s="174" t="s">
        <v>2552</v>
      </c>
      <c r="C887" s="264">
        <v>4868</v>
      </c>
      <c r="D887" s="264" t="s">
        <v>2029</v>
      </c>
      <c r="E887" s="49" t="s">
        <v>1767</v>
      </c>
      <c r="F887" s="264" t="s">
        <v>1502</v>
      </c>
      <c r="G887" s="295">
        <v>0</v>
      </c>
      <c r="H887" s="49" t="s">
        <v>1429</v>
      </c>
      <c r="I887" s="49"/>
      <c r="J887" s="49"/>
    </row>
    <row r="888" spans="2:10" ht="15" x14ac:dyDescent="0.4">
      <c r="B888" s="174" t="s">
        <v>2552</v>
      </c>
      <c r="C888" s="264">
        <v>4868</v>
      </c>
      <c r="D888" s="264" t="s">
        <v>2029</v>
      </c>
      <c r="E888" s="49" t="s">
        <v>2721</v>
      </c>
      <c r="F888" s="264" t="s">
        <v>1502</v>
      </c>
      <c r="G888" s="295">
        <v>0</v>
      </c>
      <c r="H888" s="49" t="s">
        <v>1429</v>
      </c>
      <c r="I888" s="49"/>
      <c r="J888" s="49"/>
    </row>
    <row r="889" spans="2:10" ht="15" x14ac:dyDescent="0.4">
      <c r="B889" s="174" t="s">
        <v>2553</v>
      </c>
      <c r="C889" s="264">
        <v>4871</v>
      </c>
      <c r="D889" s="264" t="s">
        <v>2029</v>
      </c>
      <c r="E889" s="49" t="s">
        <v>1791</v>
      </c>
      <c r="F889" s="264" t="s">
        <v>1502</v>
      </c>
      <c r="G889" s="295">
        <v>0</v>
      </c>
      <c r="H889" s="49" t="s">
        <v>1428</v>
      </c>
      <c r="I889" s="49"/>
      <c r="J889" s="49"/>
    </row>
    <row r="890" spans="2:10" ht="15" x14ac:dyDescent="0.4">
      <c r="B890" s="174" t="s">
        <v>2553</v>
      </c>
      <c r="C890" s="264">
        <v>4871</v>
      </c>
      <c r="D890" s="264" t="s">
        <v>2029</v>
      </c>
      <c r="E890" s="49" t="s">
        <v>2721</v>
      </c>
      <c r="F890" s="264" t="s">
        <v>1502</v>
      </c>
      <c r="G890" s="295">
        <v>0</v>
      </c>
      <c r="H890" s="49" t="s">
        <v>1429</v>
      </c>
      <c r="I890" s="49"/>
      <c r="J890" s="49"/>
    </row>
    <row r="891" spans="2:10" ht="15" x14ac:dyDescent="0.4">
      <c r="B891" s="174" t="s">
        <v>2554</v>
      </c>
      <c r="C891" s="264">
        <v>4932</v>
      </c>
      <c r="D891" s="264" t="s">
        <v>2029</v>
      </c>
      <c r="E891" s="49" t="s">
        <v>1791</v>
      </c>
      <c r="F891" s="264" t="s">
        <v>1502</v>
      </c>
      <c r="G891" s="295">
        <v>0</v>
      </c>
      <c r="H891" s="49" t="s">
        <v>1428</v>
      </c>
      <c r="I891" s="49"/>
      <c r="J891" s="49"/>
    </row>
    <row r="892" spans="2:10" ht="15" x14ac:dyDescent="0.4">
      <c r="B892" s="174" t="s">
        <v>2554</v>
      </c>
      <c r="C892" s="264">
        <v>4932</v>
      </c>
      <c r="D892" s="264" t="s">
        <v>2029</v>
      </c>
      <c r="E892" s="49" t="s">
        <v>1767</v>
      </c>
      <c r="F892" s="264" t="s">
        <v>1502</v>
      </c>
      <c r="G892" s="295">
        <v>0</v>
      </c>
      <c r="H892" s="49" t="s">
        <v>1429</v>
      </c>
      <c r="I892" s="49"/>
      <c r="J892" s="49"/>
    </row>
    <row r="893" spans="2:10" ht="15" x14ac:dyDescent="0.4">
      <c r="B893" s="174" t="s">
        <v>2554</v>
      </c>
      <c r="C893" s="264">
        <v>4932</v>
      </c>
      <c r="D893" s="264" t="s">
        <v>2029</v>
      </c>
      <c r="E893" s="49" t="s">
        <v>2721</v>
      </c>
      <c r="F893" s="264" t="s">
        <v>1502</v>
      </c>
      <c r="G893" s="295">
        <v>0</v>
      </c>
      <c r="H893" s="49" t="s">
        <v>1429</v>
      </c>
      <c r="I893" s="49"/>
      <c r="J893" s="49"/>
    </row>
    <row r="894" spans="2:10" ht="15" x14ac:dyDescent="0.4">
      <c r="B894" s="174" t="s">
        <v>2555</v>
      </c>
      <c r="C894" s="264">
        <v>6309</v>
      </c>
      <c r="D894" s="264" t="s">
        <v>2029</v>
      </c>
      <c r="E894" s="49" t="s">
        <v>1791</v>
      </c>
      <c r="F894" s="264" t="s">
        <v>1502</v>
      </c>
      <c r="G894" s="295">
        <v>0</v>
      </c>
      <c r="H894" s="49" t="s">
        <v>1428</v>
      </c>
      <c r="I894" s="49"/>
      <c r="J894" s="49"/>
    </row>
    <row r="895" spans="2:10" ht="15" x14ac:dyDescent="0.4">
      <c r="B895" s="174" t="s">
        <v>2555</v>
      </c>
      <c r="C895" s="264">
        <v>6309</v>
      </c>
      <c r="D895" s="264" t="s">
        <v>2029</v>
      </c>
      <c r="E895" s="49" t="s">
        <v>1767</v>
      </c>
      <c r="F895" s="264" t="s">
        <v>1502</v>
      </c>
      <c r="G895" s="295">
        <v>0</v>
      </c>
      <c r="H895" s="49" t="s">
        <v>1429</v>
      </c>
      <c r="I895" s="49"/>
      <c r="J895" s="49"/>
    </row>
    <row r="896" spans="2:10" ht="15" x14ac:dyDescent="0.4">
      <c r="B896" s="174" t="s">
        <v>2555</v>
      </c>
      <c r="C896" s="264">
        <v>6309</v>
      </c>
      <c r="D896" s="264" t="s">
        <v>2029</v>
      </c>
      <c r="E896" s="49" t="s">
        <v>2721</v>
      </c>
      <c r="F896" s="264" t="s">
        <v>1502</v>
      </c>
      <c r="G896" s="295">
        <v>0</v>
      </c>
      <c r="H896" s="49" t="s">
        <v>1429</v>
      </c>
      <c r="I896" s="49"/>
      <c r="J896" s="49"/>
    </row>
    <row r="897" spans="2:10" ht="15" x14ac:dyDescent="0.4">
      <c r="B897" s="174" t="s">
        <v>2556</v>
      </c>
      <c r="C897" s="264">
        <v>6310</v>
      </c>
      <c r="D897" s="264" t="s">
        <v>2029</v>
      </c>
      <c r="E897" s="49" t="s">
        <v>1791</v>
      </c>
      <c r="F897" s="264" t="s">
        <v>1502</v>
      </c>
      <c r="G897" s="295">
        <v>0</v>
      </c>
      <c r="H897" s="49" t="s">
        <v>1428</v>
      </c>
      <c r="I897" s="49"/>
      <c r="J897" s="49"/>
    </row>
    <row r="898" spans="2:10" ht="15" x14ac:dyDescent="0.4">
      <c r="B898" s="174" t="s">
        <v>2556</v>
      </c>
      <c r="C898" s="264">
        <v>6310</v>
      </c>
      <c r="D898" s="264" t="s">
        <v>2029</v>
      </c>
      <c r="E898" s="49" t="s">
        <v>1767</v>
      </c>
      <c r="F898" s="264" t="s">
        <v>1502</v>
      </c>
      <c r="G898" s="295">
        <v>0</v>
      </c>
      <c r="H898" s="49" t="s">
        <v>1429</v>
      </c>
      <c r="I898" s="49"/>
      <c r="J898" s="49"/>
    </row>
    <row r="899" spans="2:10" ht="15" x14ac:dyDescent="0.4">
      <c r="B899" s="174" t="s">
        <v>2556</v>
      </c>
      <c r="C899" s="264">
        <v>6310</v>
      </c>
      <c r="D899" s="264" t="s">
        <v>2029</v>
      </c>
      <c r="E899" s="49" t="s">
        <v>2721</v>
      </c>
      <c r="F899" s="264" t="s">
        <v>1502</v>
      </c>
      <c r="G899" s="295">
        <v>0</v>
      </c>
      <c r="H899" s="49" t="s">
        <v>1429</v>
      </c>
      <c r="I899" s="49"/>
      <c r="J899" s="49"/>
    </row>
    <row r="900" spans="2:10" ht="15" x14ac:dyDescent="0.4">
      <c r="B900" s="174" t="s">
        <v>2557</v>
      </c>
      <c r="C900" s="264">
        <v>4973</v>
      </c>
      <c r="D900" s="264" t="s">
        <v>2029</v>
      </c>
      <c r="E900" s="49" t="s">
        <v>1791</v>
      </c>
      <c r="F900" s="264" t="s">
        <v>1502</v>
      </c>
      <c r="G900" s="295">
        <v>0</v>
      </c>
      <c r="H900" s="49" t="s">
        <v>1428</v>
      </c>
      <c r="I900" s="49"/>
      <c r="J900" s="49"/>
    </row>
    <row r="901" spans="2:10" ht="15" x14ac:dyDescent="0.4">
      <c r="B901" s="174" t="s">
        <v>2558</v>
      </c>
      <c r="C901" s="264">
        <v>4518</v>
      </c>
      <c r="D901" s="264" t="s">
        <v>2029</v>
      </c>
      <c r="E901" s="49" t="s">
        <v>1791</v>
      </c>
      <c r="F901" s="264" t="s">
        <v>1502</v>
      </c>
      <c r="G901" s="295">
        <v>0</v>
      </c>
      <c r="H901" s="49" t="s">
        <v>1428</v>
      </c>
      <c r="I901" s="49"/>
      <c r="J901" s="49"/>
    </row>
    <row r="902" spans="2:10" ht="15" x14ac:dyDescent="0.4">
      <c r="B902" s="174" t="s">
        <v>2558</v>
      </c>
      <c r="C902" s="264">
        <v>4518</v>
      </c>
      <c r="D902" s="264" t="s">
        <v>2029</v>
      </c>
      <c r="E902" s="49" t="s">
        <v>1767</v>
      </c>
      <c r="F902" s="264" t="s">
        <v>1502</v>
      </c>
      <c r="G902" s="295">
        <v>0</v>
      </c>
      <c r="H902" s="49" t="s">
        <v>1429</v>
      </c>
      <c r="I902" s="49"/>
      <c r="J902" s="49"/>
    </row>
    <row r="903" spans="2:10" ht="15" x14ac:dyDescent="0.4">
      <c r="B903" s="174" t="s">
        <v>2559</v>
      </c>
      <c r="C903" s="264">
        <v>4991</v>
      </c>
      <c r="D903" s="264" t="s">
        <v>2029</v>
      </c>
      <c r="E903" s="49" t="s">
        <v>1791</v>
      </c>
      <c r="F903" s="264" t="s">
        <v>1502</v>
      </c>
      <c r="G903" s="295">
        <v>0</v>
      </c>
      <c r="H903" s="49" t="s">
        <v>1428</v>
      </c>
      <c r="I903" s="49"/>
      <c r="J903" s="49"/>
    </row>
    <row r="904" spans="2:10" ht="15" x14ac:dyDescent="0.4">
      <c r="B904" s="174" t="s">
        <v>2559</v>
      </c>
      <c r="C904" s="264">
        <v>4991</v>
      </c>
      <c r="D904" s="264" t="s">
        <v>2029</v>
      </c>
      <c r="E904" s="49" t="s">
        <v>1767</v>
      </c>
      <c r="F904" s="264" t="s">
        <v>1502</v>
      </c>
      <c r="G904" s="295">
        <v>0</v>
      </c>
      <c r="H904" s="49" t="s">
        <v>1429</v>
      </c>
      <c r="I904" s="49"/>
      <c r="J904" s="49"/>
    </row>
    <row r="905" spans="2:10" ht="15" x14ac:dyDescent="0.4">
      <c r="B905" s="174" t="s">
        <v>2559</v>
      </c>
      <c r="C905" s="264">
        <v>4991</v>
      </c>
      <c r="D905" s="264" t="s">
        <v>2029</v>
      </c>
      <c r="E905" s="49" t="s">
        <v>2721</v>
      </c>
      <c r="F905" s="264" t="s">
        <v>1502</v>
      </c>
      <c r="G905" s="295">
        <v>0</v>
      </c>
      <c r="H905" s="49" t="s">
        <v>1429</v>
      </c>
      <c r="I905" s="49"/>
      <c r="J905" s="49"/>
    </row>
    <row r="906" spans="2:10" ht="15" x14ac:dyDescent="0.4">
      <c r="B906" s="174" t="s">
        <v>2560</v>
      </c>
      <c r="C906" s="264">
        <v>4993</v>
      </c>
      <c r="D906" s="264" t="s">
        <v>2029</v>
      </c>
      <c r="E906" s="49" t="s">
        <v>1791</v>
      </c>
      <c r="F906" s="264" t="s">
        <v>1502</v>
      </c>
      <c r="G906" s="295">
        <v>0</v>
      </c>
      <c r="H906" s="49" t="s">
        <v>1428</v>
      </c>
      <c r="I906" s="49"/>
      <c r="J906" s="49"/>
    </row>
    <row r="907" spans="2:10" ht="15" x14ac:dyDescent="0.4">
      <c r="B907" s="174" t="s">
        <v>2560</v>
      </c>
      <c r="C907" s="264">
        <v>4993</v>
      </c>
      <c r="D907" s="264" t="s">
        <v>2029</v>
      </c>
      <c r="E907" s="49" t="s">
        <v>1767</v>
      </c>
      <c r="F907" s="264" t="s">
        <v>1502</v>
      </c>
      <c r="G907" s="295">
        <v>0</v>
      </c>
      <c r="H907" s="49" t="s">
        <v>1429</v>
      </c>
      <c r="I907" s="49"/>
      <c r="J907" s="49"/>
    </row>
    <row r="908" spans="2:10" ht="15" x14ac:dyDescent="0.4">
      <c r="B908" s="174" t="s">
        <v>2560</v>
      </c>
      <c r="C908" s="264">
        <v>4993</v>
      </c>
      <c r="D908" s="264" t="s">
        <v>2029</v>
      </c>
      <c r="E908" s="49" t="s">
        <v>2721</v>
      </c>
      <c r="F908" s="264" t="s">
        <v>1502</v>
      </c>
      <c r="G908" s="295">
        <v>0</v>
      </c>
      <c r="H908" s="49" t="s">
        <v>1429</v>
      </c>
      <c r="I908" s="49"/>
      <c r="J908" s="49"/>
    </row>
    <row r="909" spans="2:10" ht="15" x14ac:dyDescent="0.4">
      <c r="B909" s="174" t="s">
        <v>2561</v>
      </c>
      <c r="C909" s="264">
        <v>5009</v>
      </c>
      <c r="D909" s="264" t="s">
        <v>2029</v>
      </c>
      <c r="E909" s="49" t="s">
        <v>1767</v>
      </c>
      <c r="F909" s="264" t="s">
        <v>1502</v>
      </c>
      <c r="G909" s="295">
        <v>0</v>
      </c>
      <c r="H909" s="49" t="s">
        <v>1429</v>
      </c>
      <c r="I909" s="49"/>
      <c r="J909" s="49"/>
    </row>
    <row r="910" spans="2:10" ht="15" x14ac:dyDescent="0.4">
      <c r="B910" s="174" t="s">
        <v>2562</v>
      </c>
      <c r="C910" s="264">
        <v>5012</v>
      </c>
      <c r="D910" s="264" t="s">
        <v>2029</v>
      </c>
      <c r="E910" s="49" t="s">
        <v>1767</v>
      </c>
      <c r="F910" s="264" t="s">
        <v>1502</v>
      </c>
      <c r="G910" s="295">
        <v>0</v>
      </c>
      <c r="H910" s="49" t="s">
        <v>1429</v>
      </c>
      <c r="I910" s="49"/>
      <c r="J910" s="49"/>
    </row>
    <row r="911" spans="2:10" ht="15" x14ac:dyDescent="0.4">
      <c r="B911" s="174" t="s">
        <v>2562</v>
      </c>
      <c r="C911" s="264">
        <v>5012</v>
      </c>
      <c r="D911" s="264" t="s">
        <v>2029</v>
      </c>
      <c r="E911" s="49" t="s">
        <v>2721</v>
      </c>
      <c r="F911" s="264" t="s">
        <v>1502</v>
      </c>
      <c r="G911" s="295">
        <v>0</v>
      </c>
      <c r="H911" s="49" t="s">
        <v>1429</v>
      </c>
      <c r="I911" s="49"/>
      <c r="J911" s="49"/>
    </row>
    <row r="912" spans="2:10" ht="15" x14ac:dyDescent="0.4">
      <c r="B912" s="174" t="s">
        <v>2563</v>
      </c>
      <c r="C912" s="264">
        <v>5013</v>
      </c>
      <c r="D912" s="264" t="s">
        <v>2029</v>
      </c>
      <c r="E912" s="49" t="s">
        <v>1791</v>
      </c>
      <c r="F912" s="264" t="s">
        <v>1502</v>
      </c>
      <c r="G912" s="295">
        <v>0</v>
      </c>
      <c r="H912" s="49" t="s">
        <v>1428</v>
      </c>
      <c r="I912" s="49"/>
      <c r="J912" s="49"/>
    </row>
    <row r="913" spans="2:10" ht="15" x14ac:dyDescent="0.4">
      <c r="B913" s="174" t="s">
        <v>2563</v>
      </c>
      <c r="C913" s="264">
        <v>5013</v>
      </c>
      <c r="D913" s="264" t="s">
        <v>2029</v>
      </c>
      <c r="E913" s="49" t="s">
        <v>1767</v>
      </c>
      <c r="F913" s="264" t="s">
        <v>1502</v>
      </c>
      <c r="G913" s="295">
        <v>0</v>
      </c>
      <c r="H913" s="49" t="s">
        <v>1429</v>
      </c>
      <c r="I913" s="49"/>
      <c r="J913" s="49"/>
    </row>
    <row r="914" spans="2:10" ht="15" x14ac:dyDescent="0.4">
      <c r="B914" s="174" t="s">
        <v>2563</v>
      </c>
      <c r="C914" s="264">
        <v>5013</v>
      </c>
      <c r="D914" s="264" t="s">
        <v>2029</v>
      </c>
      <c r="E914" s="49" t="s">
        <v>2721</v>
      </c>
      <c r="F914" s="264" t="s">
        <v>1502</v>
      </c>
      <c r="G914" s="295">
        <v>0</v>
      </c>
      <c r="H914" s="49" t="s">
        <v>1429</v>
      </c>
      <c r="I914" s="49"/>
      <c r="J914" s="49"/>
    </row>
    <row r="915" spans="2:10" ht="15" x14ac:dyDescent="0.4">
      <c r="B915" s="174" t="s">
        <v>2564</v>
      </c>
      <c r="C915" s="264">
        <v>5017</v>
      </c>
      <c r="D915" s="264" t="s">
        <v>2029</v>
      </c>
      <c r="E915" s="49" t="s">
        <v>1791</v>
      </c>
      <c r="F915" s="264" t="s">
        <v>1502</v>
      </c>
      <c r="G915" s="295">
        <v>0</v>
      </c>
      <c r="H915" s="49" t="s">
        <v>1428</v>
      </c>
      <c r="I915" s="49"/>
      <c r="J915" s="49"/>
    </row>
    <row r="916" spans="2:10" ht="15" x14ac:dyDescent="0.4">
      <c r="B916" s="174" t="s">
        <v>2564</v>
      </c>
      <c r="C916" s="264">
        <v>5017</v>
      </c>
      <c r="D916" s="264" t="s">
        <v>2029</v>
      </c>
      <c r="E916" s="49" t="s">
        <v>1767</v>
      </c>
      <c r="F916" s="264" t="s">
        <v>1502</v>
      </c>
      <c r="G916" s="295">
        <v>0</v>
      </c>
      <c r="H916" s="49" t="s">
        <v>1429</v>
      </c>
      <c r="I916" s="49"/>
      <c r="J916" s="49"/>
    </row>
    <row r="917" spans="2:10" ht="15" x14ac:dyDescent="0.4">
      <c r="B917" s="174" t="s">
        <v>2564</v>
      </c>
      <c r="C917" s="264">
        <v>5017</v>
      </c>
      <c r="D917" s="264" t="s">
        <v>2029</v>
      </c>
      <c r="E917" s="49" t="s">
        <v>2721</v>
      </c>
      <c r="F917" s="264" t="s">
        <v>1502</v>
      </c>
      <c r="G917" s="295">
        <v>0</v>
      </c>
      <c r="H917" s="49" t="s">
        <v>1429</v>
      </c>
      <c r="I917" s="49"/>
      <c r="J917" s="49"/>
    </row>
    <row r="918" spans="2:10" ht="15" x14ac:dyDescent="0.4">
      <c r="B918" s="174" t="s">
        <v>2565</v>
      </c>
      <c r="C918" s="264">
        <v>5024</v>
      </c>
      <c r="D918" s="264" t="s">
        <v>2029</v>
      </c>
      <c r="E918" s="49" t="s">
        <v>1791</v>
      </c>
      <c r="F918" s="264" t="s">
        <v>1502</v>
      </c>
      <c r="G918" s="295">
        <v>0</v>
      </c>
      <c r="H918" s="49" t="s">
        <v>1428</v>
      </c>
      <c r="I918" s="49"/>
      <c r="J918" s="49"/>
    </row>
    <row r="919" spans="2:10" ht="15" x14ac:dyDescent="0.4">
      <c r="B919" s="174" t="s">
        <v>2565</v>
      </c>
      <c r="C919" s="264">
        <v>5024</v>
      </c>
      <c r="D919" s="264" t="s">
        <v>2029</v>
      </c>
      <c r="E919" s="49" t="s">
        <v>1767</v>
      </c>
      <c r="F919" s="264" t="s">
        <v>1502</v>
      </c>
      <c r="G919" s="295">
        <v>0</v>
      </c>
      <c r="H919" s="49" t="s">
        <v>1429</v>
      </c>
      <c r="I919" s="49"/>
      <c r="J919" s="49"/>
    </row>
    <row r="920" spans="2:10" ht="15" x14ac:dyDescent="0.4">
      <c r="B920" s="174" t="s">
        <v>2565</v>
      </c>
      <c r="C920" s="264">
        <v>5024</v>
      </c>
      <c r="D920" s="264" t="s">
        <v>2029</v>
      </c>
      <c r="E920" s="49" t="s">
        <v>2721</v>
      </c>
      <c r="F920" s="264" t="s">
        <v>1502</v>
      </c>
      <c r="G920" s="295">
        <v>0</v>
      </c>
      <c r="H920" s="49" t="s">
        <v>1429</v>
      </c>
      <c r="I920" s="49"/>
      <c r="J920" s="49"/>
    </row>
    <row r="921" spans="2:10" ht="15" x14ac:dyDescent="0.4">
      <c r="B921" s="174" t="s">
        <v>2566</v>
      </c>
      <c r="C921" s="264">
        <v>5025</v>
      </c>
      <c r="D921" s="264" t="s">
        <v>2029</v>
      </c>
      <c r="E921" s="49" t="s">
        <v>1791</v>
      </c>
      <c r="F921" s="264" t="s">
        <v>1502</v>
      </c>
      <c r="G921" s="295">
        <v>0</v>
      </c>
      <c r="H921" s="49" t="s">
        <v>1428</v>
      </c>
      <c r="I921" s="49"/>
      <c r="J921" s="49"/>
    </row>
    <row r="922" spans="2:10" ht="15" x14ac:dyDescent="0.4">
      <c r="B922" s="174" t="s">
        <v>2566</v>
      </c>
      <c r="C922" s="264">
        <v>5025</v>
      </c>
      <c r="D922" s="264" t="s">
        <v>2029</v>
      </c>
      <c r="E922" s="49" t="s">
        <v>1767</v>
      </c>
      <c r="F922" s="264" t="s">
        <v>1502</v>
      </c>
      <c r="G922" s="295">
        <v>0</v>
      </c>
      <c r="H922" s="49" t="s">
        <v>1429</v>
      </c>
      <c r="I922" s="49"/>
      <c r="J922" s="49"/>
    </row>
    <row r="923" spans="2:10" ht="15" x14ac:dyDescent="0.4">
      <c r="B923" s="174" t="s">
        <v>2566</v>
      </c>
      <c r="C923" s="264">
        <v>5025</v>
      </c>
      <c r="D923" s="264" t="s">
        <v>2029</v>
      </c>
      <c r="E923" s="49" t="s">
        <v>2721</v>
      </c>
      <c r="F923" s="264" t="s">
        <v>1502</v>
      </c>
      <c r="G923" s="295">
        <v>0</v>
      </c>
      <c r="H923" s="49" t="s">
        <v>1429</v>
      </c>
      <c r="I923" s="49"/>
      <c r="J923" s="49"/>
    </row>
    <row r="924" spans="2:10" ht="15" x14ac:dyDescent="0.4">
      <c r="B924" s="174" t="s">
        <v>2567</v>
      </c>
      <c r="C924" s="264">
        <v>5026</v>
      </c>
      <c r="D924" s="264" t="s">
        <v>2029</v>
      </c>
      <c r="E924" s="49" t="s">
        <v>1791</v>
      </c>
      <c r="F924" s="264" t="s">
        <v>1502</v>
      </c>
      <c r="G924" s="295">
        <v>0</v>
      </c>
      <c r="H924" s="49" t="s">
        <v>1428</v>
      </c>
      <c r="I924" s="49"/>
      <c r="J924" s="49"/>
    </row>
    <row r="925" spans="2:10" ht="15" x14ac:dyDescent="0.4">
      <c r="B925" s="174" t="s">
        <v>2567</v>
      </c>
      <c r="C925" s="264">
        <v>5026</v>
      </c>
      <c r="D925" s="264" t="s">
        <v>2029</v>
      </c>
      <c r="E925" s="49" t="s">
        <v>1767</v>
      </c>
      <c r="F925" s="264" t="s">
        <v>1502</v>
      </c>
      <c r="G925" s="295">
        <v>0</v>
      </c>
      <c r="H925" s="49" t="s">
        <v>1429</v>
      </c>
      <c r="I925" s="49"/>
      <c r="J925" s="49"/>
    </row>
    <row r="926" spans="2:10" ht="15" x14ac:dyDescent="0.4">
      <c r="B926" s="174" t="s">
        <v>2567</v>
      </c>
      <c r="C926" s="264">
        <v>5026</v>
      </c>
      <c r="D926" s="264" t="s">
        <v>2029</v>
      </c>
      <c r="E926" s="49" t="s">
        <v>2721</v>
      </c>
      <c r="F926" s="264" t="s">
        <v>1502</v>
      </c>
      <c r="G926" s="295">
        <v>0</v>
      </c>
      <c r="H926" s="49" t="s">
        <v>1429</v>
      </c>
      <c r="I926" s="49"/>
      <c r="J926" s="49"/>
    </row>
    <row r="927" spans="2:10" ht="15" x14ac:dyDescent="0.4">
      <c r="B927" s="174" t="s">
        <v>2568</v>
      </c>
      <c r="C927" s="264">
        <v>5027</v>
      </c>
      <c r="D927" s="264" t="s">
        <v>2029</v>
      </c>
      <c r="E927" s="49" t="s">
        <v>1791</v>
      </c>
      <c r="F927" s="264" t="s">
        <v>1502</v>
      </c>
      <c r="G927" s="295">
        <v>0</v>
      </c>
      <c r="H927" s="49" t="s">
        <v>1428</v>
      </c>
      <c r="I927" s="49"/>
      <c r="J927" s="49"/>
    </row>
    <row r="928" spans="2:10" ht="15" x14ac:dyDescent="0.4">
      <c r="B928" s="174" t="s">
        <v>2568</v>
      </c>
      <c r="C928" s="264">
        <v>5027</v>
      </c>
      <c r="D928" s="264" t="s">
        <v>2029</v>
      </c>
      <c r="E928" s="49" t="s">
        <v>1767</v>
      </c>
      <c r="F928" s="264" t="s">
        <v>1502</v>
      </c>
      <c r="G928" s="295">
        <v>0</v>
      </c>
      <c r="H928" s="49" t="s">
        <v>1429</v>
      </c>
      <c r="I928" s="49"/>
      <c r="J928" s="49"/>
    </row>
    <row r="929" spans="2:10" ht="15" x14ac:dyDescent="0.4">
      <c r="B929" s="174" t="s">
        <v>2568</v>
      </c>
      <c r="C929" s="264">
        <v>5027</v>
      </c>
      <c r="D929" s="264" t="s">
        <v>2029</v>
      </c>
      <c r="E929" s="49" t="s">
        <v>2721</v>
      </c>
      <c r="F929" s="264" t="s">
        <v>1502</v>
      </c>
      <c r="G929" s="295">
        <v>0</v>
      </c>
      <c r="H929" s="49" t="s">
        <v>1429</v>
      </c>
      <c r="I929" s="49"/>
      <c r="J929" s="49"/>
    </row>
    <row r="930" spans="2:10" ht="15" x14ac:dyDescent="0.4">
      <c r="B930" s="174" t="s">
        <v>2569</v>
      </c>
      <c r="C930" s="264">
        <v>5028</v>
      </c>
      <c r="D930" s="264" t="s">
        <v>2029</v>
      </c>
      <c r="E930" s="49" t="s">
        <v>1791</v>
      </c>
      <c r="F930" s="264" t="s">
        <v>1502</v>
      </c>
      <c r="G930" s="295">
        <v>0</v>
      </c>
      <c r="H930" s="49" t="s">
        <v>1428</v>
      </c>
      <c r="I930" s="49"/>
      <c r="J930" s="49"/>
    </row>
    <row r="931" spans="2:10" ht="15" x14ac:dyDescent="0.4">
      <c r="B931" s="174" t="s">
        <v>2569</v>
      </c>
      <c r="C931" s="264">
        <v>5028</v>
      </c>
      <c r="D931" s="264" t="s">
        <v>2029</v>
      </c>
      <c r="E931" s="49" t="s">
        <v>1767</v>
      </c>
      <c r="F931" s="264" t="s">
        <v>1502</v>
      </c>
      <c r="G931" s="295">
        <v>0</v>
      </c>
      <c r="H931" s="49" t="s">
        <v>1429</v>
      </c>
      <c r="I931" s="49"/>
      <c r="J931" s="49"/>
    </row>
    <row r="932" spans="2:10" ht="15" x14ac:dyDescent="0.4">
      <c r="B932" s="174" t="s">
        <v>2569</v>
      </c>
      <c r="C932" s="264">
        <v>5028</v>
      </c>
      <c r="D932" s="264" t="s">
        <v>2029</v>
      </c>
      <c r="E932" s="49" t="s">
        <v>2721</v>
      </c>
      <c r="F932" s="264" t="s">
        <v>1502</v>
      </c>
      <c r="G932" s="295">
        <v>0</v>
      </c>
      <c r="H932" s="49" t="s">
        <v>1429</v>
      </c>
      <c r="I932" s="49"/>
      <c r="J932" s="49"/>
    </row>
    <row r="933" spans="2:10" ht="15" x14ac:dyDescent="0.4">
      <c r="B933" s="174" t="s">
        <v>2570</v>
      </c>
      <c r="C933" s="264">
        <v>5029</v>
      </c>
      <c r="D933" s="264" t="s">
        <v>2029</v>
      </c>
      <c r="E933" s="49" t="s">
        <v>1791</v>
      </c>
      <c r="F933" s="264" t="s">
        <v>1502</v>
      </c>
      <c r="G933" s="295">
        <v>0</v>
      </c>
      <c r="H933" s="49" t="s">
        <v>1428</v>
      </c>
      <c r="I933" s="49"/>
      <c r="J933" s="49"/>
    </row>
    <row r="934" spans="2:10" ht="15" x14ac:dyDescent="0.4">
      <c r="B934" s="174" t="s">
        <v>2570</v>
      </c>
      <c r="C934" s="264">
        <v>5029</v>
      </c>
      <c r="D934" s="264" t="s">
        <v>2029</v>
      </c>
      <c r="E934" s="49" t="s">
        <v>1767</v>
      </c>
      <c r="F934" s="264" t="s">
        <v>1502</v>
      </c>
      <c r="G934" s="295">
        <v>0</v>
      </c>
      <c r="H934" s="49" t="s">
        <v>1429</v>
      </c>
      <c r="I934" s="49"/>
      <c r="J934" s="49"/>
    </row>
    <row r="935" spans="2:10" ht="15" x14ac:dyDescent="0.4">
      <c r="B935" s="174" t="s">
        <v>2570</v>
      </c>
      <c r="C935" s="264">
        <v>5029</v>
      </c>
      <c r="D935" s="264" t="s">
        <v>2029</v>
      </c>
      <c r="E935" s="49" t="s">
        <v>2721</v>
      </c>
      <c r="F935" s="264" t="s">
        <v>1502</v>
      </c>
      <c r="G935" s="295">
        <v>0</v>
      </c>
      <c r="H935" s="49" t="s">
        <v>1429</v>
      </c>
      <c r="I935" s="49"/>
      <c r="J935" s="49"/>
    </row>
    <row r="936" spans="2:10" ht="15" x14ac:dyDescent="0.4">
      <c r="B936" s="174" t="s">
        <v>2571</v>
      </c>
      <c r="C936" s="264">
        <v>5030</v>
      </c>
      <c r="D936" s="264" t="s">
        <v>2029</v>
      </c>
      <c r="E936" s="49" t="s">
        <v>1791</v>
      </c>
      <c r="F936" s="264" t="s">
        <v>1502</v>
      </c>
      <c r="G936" s="295">
        <v>0</v>
      </c>
      <c r="H936" s="49" t="s">
        <v>1428</v>
      </c>
      <c r="I936" s="49"/>
      <c r="J936" s="49"/>
    </row>
    <row r="937" spans="2:10" ht="15" x14ac:dyDescent="0.4">
      <c r="B937" s="174" t="s">
        <v>2571</v>
      </c>
      <c r="C937" s="264">
        <v>5030</v>
      </c>
      <c r="D937" s="264" t="s">
        <v>2029</v>
      </c>
      <c r="E937" s="49" t="s">
        <v>1767</v>
      </c>
      <c r="F937" s="264" t="s">
        <v>1502</v>
      </c>
      <c r="G937" s="295">
        <v>0</v>
      </c>
      <c r="H937" s="49" t="s">
        <v>1429</v>
      </c>
      <c r="I937" s="49"/>
      <c r="J937" s="49"/>
    </row>
    <row r="938" spans="2:10" ht="15" x14ac:dyDescent="0.4">
      <c r="B938" s="174" t="s">
        <v>2571</v>
      </c>
      <c r="C938" s="264">
        <v>5030</v>
      </c>
      <c r="D938" s="264" t="s">
        <v>2029</v>
      </c>
      <c r="E938" s="49" t="s">
        <v>2721</v>
      </c>
      <c r="F938" s="264" t="s">
        <v>1502</v>
      </c>
      <c r="G938" s="295">
        <v>0</v>
      </c>
      <c r="H938" s="49" t="s">
        <v>1429</v>
      </c>
      <c r="I938" s="49"/>
      <c r="J938" s="49"/>
    </row>
    <row r="939" spans="2:10" ht="15" x14ac:dyDescent="0.4">
      <c r="B939" s="174" t="s">
        <v>2572</v>
      </c>
      <c r="C939" s="264">
        <v>5035</v>
      </c>
      <c r="D939" s="264" t="s">
        <v>2029</v>
      </c>
      <c r="E939" s="49" t="s">
        <v>1791</v>
      </c>
      <c r="F939" s="264" t="s">
        <v>1502</v>
      </c>
      <c r="G939" s="295">
        <v>0</v>
      </c>
      <c r="H939" s="49" t="s">
        <v>1428</v>
      </c>
      <c r="I939" s="49"/>
      <c r="J939" s="49"/>
    </row>
    <row r="940" spans="2:10" ht="15" x14ac:dyDescent="0.4">
      <c r="B940" s="174" t="s">
        <v>2572</v>
      </c>
      <c r="C940" s="264">
        <v>5035</v>
      </c>
      <c r="D940" s="264" t="s">
        <v>2029</v>
      </c>
      <c r="E940" s="49" t="s">
        <v>2721</v>
      </c>
      <c r="F940" s="264" t="s">
        <v>1502</v>
      </c>
      <c r="G940" s="295">
        <v>0</v>
      </c>
      <c r="H940" s="49" t="s">
        <v>1429</v>
      </c>
      <c r="I940" s="49"/>
      <c r="J940" s="49"/>
    </row>
    <row r="941" spans="2:10" ht="15" x14ac:dyDescent="0.4">
      <c r="B941" s="174" t="s">
        <v>2573</v>
      </c>
      <c r="C941" s="264">
        <v>5036</v>
      </c>
      <c r="D941" s="264" t="s">
        <v>2029</v>
      </c>
      <c r="E941" s="49" t="s">
        <v>1791</v>
      </c>
      <c r="F941" s="264" t="s">
        <v>1502</v>
      </c>
      <c r="G941" s="295">
        <v>0</v>
      </c>
      <c r="H941" s="49" t="s">
        <v>1428</v>
      </c>
      <c r="I941" s="49"/>
      <c r="J941" s="49"/>
    </row>
    <row r="942" spans="2:10" ht="15" x14ac:dyDescent="0.4">
      <c r="B942" s="174" t="s">
        <v>2573</v>
      </c>
      <c r="C942" s="264">
        <v>5036</v>
      </c>
      <c r="D942" s="264" t="s">
        <v>2029</v>
      </c>
      <c r="E942" s="49" t="s">
        <v>2721</v>
      </c>
      <c r="F942" s="264" t="s">
        <v>1502</v>
      </c>
      <c r="G942" s="295">
        <v>0</v>
      </c>
      <c r="H942" s="49" t="s">
        <v>1429</v>
      </c>
      <c r="I942" s="49"/>
      <c r="J942" s="49"/>
    </row>
    <row r="943" spans="2:10" ht="15" x14ac:dyDescent="0.4">
      <c r="B943" s="174" t="s">
        <v>2574</v>
      </c>
      <c r="C943" s="264">
        <v>5045</v>
      </c>
      <c r="D943" s="264" t="s">
        <v>2029</v>
      </c>
      <c r="E943" s="49" t="s">
        <v>1791</v>
      </c>
      <c r="F943" s="264" t="s">
        <v>1502</v>
      </c>
      <c r="G943" s="295">
        <v>0</v>
      </c>
      <c r="H943" s="49" t="s">
        <v>1428</v>
      </c>
      <c r="I943" s="49"/>
      <c r="J943" s="49"/>
    </row>
    <row r="944" spans="2:10" ht="24" customHeight="1" x14ac:dyDescent="0.4">
      <c r="B944" s="174" t="s">
        <v>2574</v>
      </c>
      <c r="C944" s="264">
        <v>5045</v>
      </c>
      <c r="D944" s="264" t="s">
        <v>2029</v>
      </c>
      <c r="E944" s="49" t="s">
        <v>1767</v>
      </c>
      <c r="F944" s="264" t="s">
        <v>1502</v>
      </c>
      <c r="G944" s="295">
        <v>0</v>
      </c>
      <c r="H944" s="49" t="s">
        <v>1429</v>
      </c>
      <c r="I944" s="49"/>
      <c r="J944" s="49"/>
    </row>
    <row r="945" spans="2:10" ht="24" customHeight="1" x14ac:dyDescent="0.4">
      <c r="B945" s="174" t="s">
        <v>2574</v>
      </c>
      <c r="C945" s="264">
        <v>5045</v>
      </c>
      <c r="D945" s="264" t="s">
        <v>2029</v>
      </c>
      <c r="E945" s="49" t="s">
        <v>2721</v>
      </c>
      <c r="F945" s="264" t="s">
        <v>1502</v>
      </c>
      <c r="G945" s="295">
        <v>0</v>
      </c>
      <c r="H945" s="49" t="s">
        <v>1429</v>
      </c>
      <c r="I945" s="49"/>
      <c r="J945" s="49"/>
    </row>
    <row r="946" spans="2:10" ht="24" customHeight="1" x14ac:dyDescent="0.4">
      <c r="B946" s="174" t="s">
        <v>2575</v>
      </c>
      <c r="C946" s="264">
        <v>5057</v>
      </c>
      <c r="D946" s="264" t="s">
        <v>2029</v>
      </c>
      <c r="E946" s="49" t="s">
        <v>1791</v>
      </c>
      <c r="F946" s="264" t="s">
        <v>1502</v>
      </c>
      <c r="G946" s="295">
        <v>0</v>
      </c>
      <c r="H946" s="49" t="s">
        <v>1428</v>
      </c>
      <c r="I946" s="49"/>
      <c r="J946" s="49"/>
    </row>
    <row r="947" spans="2:10" ht="24" customHeight="1" x14ac:dyDescent="0.4">
      <c r="B947" s="174" t="s">
        <v>2575</v>
      </c>
      <c r="C947" s="264">
        <v>5057</v>
      </c>
      <c r="D947" s="264" t="s">
        <v>2029</v>
      </c>
      <c r="E947" s="49" t="s">
        <v>1767</v>
      </c>
      <c r="F947" s="264" t="s">
        <v>1502</v>
      </c>
      <c r="G947" s="295">
        <v>0</v>
      </c>
      <c r="H947" s="49" t="s">
        <v>1429</v>
      </c>
      <c r="I947" s="49"/>
      <c r="J947" s="49"/>
    </row>
    <row r="948" spans="2:10" ht="24" customHeight="1" x14ac:dyDescent="0.4">
      <c r="B948" s="174" t="s">
        <v>2575</v>
      </c>
      <c r="C948" s="264">
        <v>5057</v>
      </c>
      <c r="D948" s="264" t="s">
        <v>2029</v>
      </c>
      <c r="E948" s="49" t="s">
        <v>2721</v>
      </c>
      <c r="F948" s="264" t="s">
        <v>1502</v>
      </c>
      <c r="G948" s="295">
        <v>0</v>
      </c>
      <c r="H948" s="49" t="s">
        <v>1429</v>
      </c>
      <c r="I948" s="49"/>
      <c r="J948" s="49"/>
    </row>
    <row r="949" spans="2:10" ht="24" customHeight="1" thickBot="1" x14ac:dyDescent="0.4">
      <c r="B949" s="119"/>
      <c r="C949" s="89"/>
      <c r="D949" s="90"/>
      <c r="E949" s="89"/>
      <c r="F949" s="101"/>
      <c r="G949" s="101"/>
      <c r="H949" s="101"/>
      <c r="I949" s="101"/>
      <c r="J949" s="101"/>
    </row>
    <row r="950" spans="2:10" ht="24" customHeight="1" x14ac:dyDescent="0.35">
      <c r="B950" s="37"/>
      <c r="C950" s="37"/>
      <c r="D950" s="37"/>
      <c r="E950" s="37"/>
      <c r="F950" s="28"/>
      <c r="G950" s="28"/>
      <c r="H950" s="28"/>
      <c r="I950" s="28"/>
      <c r="J950" s="28"/>
    </row>
    <row r="951" spans="2:10" ht="24" customHeight="1" thickBot="1" x14ac:dyDescent="0.4">
      <c r="B951" s="343" t="s">
        <v>1842</v>
      </c>
      <c r="C951" s="344"/>
      <c r="D951" s="344"/>
      <c r="E951" s="344"/>
      <c r="F951" s="344"/>
      <c r="G951" s="344"/>
      <c r="H951" s="344"/>
      <c r="I951" s="344"/>
      <c r="J951" s="344"/>
    </row>
    <row r="952" spans="2:10" ht="24" customHeight="1" x14ac:dyDescent="0.35">
      <c r="B952" s="345" t="s">
        <v>1861</v>
      </c>
      <c r="C952" s="346"/>
      <c r="D952" s="346"/>
      <c r="E952" s="346"/>
      <c r="F952" s="346"/>
      <c r="G952" s="346"/>
      <c r="H952" s="346"/>
      <c r="I952" s="346"/>
      <c r="J952" s="346"/>
    </row>
    <row r="953" spans="2:10" ht="24" customHeight="1" thickBot="1" x14ac:dyDescent="0.4">
      <c r="B953" s="37"/>
      <c r="C953" s="37"/>
      <c r="D953" s="37"/>
      <c r="E953" s="37"/>
      <c r="F953" s="28"/>
      <c r="G953" s="28"/>
      <c r="H953" s="28"/>
      <c r="I953" s="28"/>
      <c r="J953" s="28"/>
    </row>
    <row r="954" spans="2:10" ht="24" customHeight="1" x14ac:dyDescent="0.35">
      <c r="B954" s="338" t="s">
        <v>1841</v>
      </c>
      <c r="C954" s="338"/>
      <c r="D954" s="338"/>
      <c r="E954" s="338"/>
      <c r="F954" s="338"/>
      <c r="G954" s="338"/>
      <c r="H954" s="338"/>
      <c r="I954" s="338"/>
      <c r="J954" s="338"/>
    </row>
    <row r="955" spans="2:10" ht="24" customHeight="1" x14ac:dyDescent="0.35">
      <c r="B955" s="322" t="s">
        <v>1862</v>
      </c>
      <c r="C955" s="322"/>
      <c r="D955" s="322"/>
      <c r="E955" s="322"/>
      <c r="F955" s="322"/>
      <c r="G955" s="322"/>
      <c r="H955" s="322"/>
      <c r="I955" s="322"/>
      <c r="J955" s="322"/>
    </row>
    <row r="956" spans="2:10" ht="24" customHeight="1" x14ac:dyDescent="0.35">
      <c r="B956" s="331" t="s">
        <v>1863</v>
      </c>
      <c r="C956" s="331"/>
      <c r="D956" s="331"/>
      <c r="E956" s="331"/>
      <c r="F956" s="331"/>
      <c r="G956" s="331"/>
      <c r="H956" s="331"/>
      <c r="I956" s="331"/>
      <c r="J956" s="331"/>
    </row>
    <row r="957" spans="2:10" ht="24" customHeight="1" x14ac:dyDescent="0.35">
      <c r="B957" s="348"/>
      <c r="C957" s="348"/>
      <c r="D957" s="348"/>
      <c r="E957" s="348"/>
      <c r="F957" s="348"/>
      <c r="G957" s="348"/>
      <c r="H957" s="348"/>
      <c r="I957" s="348"/>
      <c r="J957" s="348"/>
    </row>
    <row r="962" spans="6:10" ht="24" customHeight="1" x14ac:dyDescent="0.35">
      <c r="F962" s="49"/>
      <c r="G962" s="49"/>
      <c r="H962" s="49"/>
      <c r="I962" s="49"/>
      <c r="J962" s="49"/>
    </row>
  </sheetData>
  <mergeCells count="20">
    <mergeCell ref="B2:J2"/>
    <mergeCell ref="B3:J3"/>
    <mergeCell ref="B4:J4"/>
    <mergeCell ref="B5:J5"/>
    <mergeCell ref="B6:J6"/>
    <mergeCell ref="B956:J956"/>
    <mergeCell ref="B957:J957"/>
    <mergeCell ref="B7:J7"/>
    <mergeCell ref="B8:J8"/>
    <mergeCell ref="B10:J10"/>
    <mergeCell ref="B11:J11"/>
    <mergeCell ref="B12:J12"/>
    <mergeCell ref="B80:J80"/>
    <mergeCell ref="B951:J951"/>
    <mergeCell ref="B952:J952"/>
    <mergeCell ref="B13:J13"/>
    <mergeCell ref="B20:J20"/>
    <mergeCell ref="B21:D21"/>
    <mergeCell ref="B954:J954"/>
    <mergeCell ref="B955:J955"/>
  </mergeCells>
  <dataValidations count="21">
    <dataValidation type="list" allowBlank="1" showInputMessage="1" showErrorMessage="1" promptTitle="Please select Sector" prompt="Please select the relevant sector of the company from the list" sqref="E25:E78" xr:uid="{868FFED3-1B0C-4918-8778-E1FA1953F99F}">
      <formula1>Sector_list</formula1>
    </dataValidation>
    <dataValidation allowBlank="1" showInputMessage="1" showErrorMessage="1" promptTitle="Company name" prompt="Input company name here._x000a__x000a_Please refrain from using acronyms, and input complete name." sqref="B25:B78" xr:uid="{C350F0E4-4E62-4F30-B87E-F27D6B9371A9}"/>
    <dataValidation allowBlank="1" showInputMessage="1" showErrorMessage="1" promptTitle="Identification #" prompt="Please input unique identification number, such as TIN, organisational number or similar" sqref="D25:D78" xr:uid="{4120235B-D2FD-4BFD-ABFB-C2C2C7807A6F}"/>
    <dataValidation allowBlank="1" showInputMessage="1" showErrorMessage="1" promptTitle="Please insert commodities" prompt="Please insert the relevant commodities of the company here, separated by commas." sqref="F25:F78" xr:uid="{6A44821C-9A13-4D03-9DBE-3FE545535EDF}"/>
    <dataValidation allowBlank="1" showInputMessage="1" showErrorMessage="1" promptTitle="Name of identifier" prompt="Please input name of identifier, such as &quot;Taxpayer Identification Number&quot; or similar." sqref="B22" xr:uid="{F4DFA97F-350D-450B-9530-798777F2B5B5}"/>
    <dataValidation allowBlank="1" showInputMessage="1" showErrorMessage="1" promptTitle="Name of register" prompt="Please input name of register or agency" sqref="C22" xr:uid="{BB5CA154-404C-49F9-AE4A-34143BD295CD}"/>
    <dataValidation allowBlank="1" showInputMessage="1" showErrorMessage="1" promptTitle="Registry URL" prompt="Please insert direct URL to the registry or agency" sqref="D22" xr:uid="{B3276206-C09C-4D09-84B1-D530E33FE908}"/>
    <dataValidation type="textLength" allowBlank="1" showInputMessage="1" showErrorMessage="1" errorTitle="Please do not edit these cells" error="Please do not edit these cells" sqref="C21:D21 B22" xr:uid="{81EFF6B9-0948-4ED1-9FAA-6EA0DE53E4C0}">
      <formula1>10000</formula1>
      <formula2>50000</formula2>
    </dataValidation>
    <dataValidation errorStyle="warning" allowBlank="1" showInputMessage="1" showErrorMessage="1" errorTitle="URL " error="Please input a link in these cells" sqref="G25:H78" xr:uid="{900097FA-9B5D-417A-9DC5-30D28C0778EB}"/>
    <dataValidation allowBlank="1" showInputMessage="1" showErrorMessage="1" promptTitle="Identification" prompt="Please input identification number for the reporting government entity, if applicable." sqref="D15:D18" xr:uid="{8310B678-8255-46C8-AF1B-93E3C1B16E87}"/>
    <dataValidation type="list" allowBlank="1" showInputMessage="1" showErrorMessage="1" promptTitle="Government agency type" prompt="Choose type of government agency from the drop-down list._x000a_Please refrain from using custom types if possible." sqref="C15:C18" xr:uid="{6D7DD8FD-6ED6-4A3A-A7DE-59B056350A18}">
      <formula1>Agency_type</formula1>
    </dataValidation>
    <dataValidation allowBlank="1" showInputMessage="1" showErrorMessage="1" promptTitle="Receiving government agency" prompt="Input the name of the government recipient here._x000a__x000a_Please refrain from using acronyms, and input complete name." sqref="B15:B18" xr:uid="{EE7FE453-9FB5-4510-88CB-CF68BEBB5642}"/>
    <dataValidation type="textLength" allowBlank="1" showInputMessage="1" showErrorMessage="1" sqref="A1:K13 A19:L21 F14:K18 E22:K23 A23:D23 A22 B79:K80 A81:K81 A82:A107 K82:K107 A14:E14 J25:K78 B949:J953 B957:J957 A24:K24 A25:A80 I82:I948 B82:D948" xr:uid="{4B9AA2B5-1E60-430C-BA7F-02CA306120F1}">
      <formula1>9999999</formula1>
      <formula2>99999999</formula2>
    </dataValidation>
    <dataValidation type="textLength" allowBlank="1" showInputMessage="1" showErrorMessage="1" errorTitle="Do not edit - based on Part 4" error="These cells will be filled automatically" promptTitle="Do not edit - based on Part 4" prompt=" " sqref="E15:E18" xr:uid="{E7078589-660C-4DA2-9592-E8A92A55EA9A}">
      <formula1>999999</formula1>
      <formula2>9999999</formula2>
    </dataValidation>
    <dataValidation type="whole" allowBlank="1" showInputMessage="1" showErrorMessage="1" errorTitle="Do not edit - based on part 5" error="These cells will be filled automatically" promptTitle="Do not edit - based on part 5" prompt=" " sqref="I25:I78" xr:uid="{56FC6F82-9F1C-496E-9C14-F149EB40B8A6}">
      <formula1>1</formula1>
      <formula2>2</formula2>
    </dataValidation>
    <dataValidation type="textLength" allowBlank="1" showInputMessage="1" showErrorMessage="1" errorTitle="Do not edit these cells" error="Please do not edit these cells" sqref="B954:J956" xr:uid="{BAF144F0-3731-4BBB-961A-1F8765C0F270}">
      <formula1>9999999</formula1>
      <formula2>99999999</formula2>
    </dataValidation>
    <dataValidation type="list" allowBlank="1" showInputMessage="1" showErrorMessage="1" sqref="C25:C78" xr:uid="{F0416102-0ADD-49AA-89C3-81F8E6280814}">
      <formula1>"&lt; Company type &gt;,State-owned enterprises &amp; public corporations,Private"</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H82:H948" xr:uid="{E356E7FC-5787-424B-AA79-43D2E98799F9}">
      <formula1>"&lt;Select unit&gt;,Sm3,Sm3 o.e.,Barrels,Tonnes,oz,carats,Scf"</formula1>
    </dataValidation>
    <dataValidation type="list" allowBlank="1" showInputMessage="1" showErrorMessage="1" sqref="F82:F948" xr:uid="{04F863AA-9F45-4CD4-9395-C48A6F3BE796}">
      <formula1>Project_phases_list</formula1>
    </dataValidation>
    <dataValidation type="list" allowBlank="1" showInputMessage="1" showErrorMessage="1" promptTitle="Please insert commodity" prompt="Please insert the relevant commodities of the project here, one commodity for each row. If one project generates more than one commodity, please use several rows." sqref="E82:E948" xr:uid="{5D281347-915C-4D0E-B76F-154D7B7C68B3}">
      <formula1>Commodity_names</formula1>
    </dataValidation>
    <dataValidation type="textLength" allowBlank="1" showInputMessage="1" showErrorMessage="1" sqref="G82:G948" xr:uid="{440516FC-F4E3-4E39-9BFF-88F6ED8AFB8D}">
      <formula1>0</formula1>
      <formula2>99999999</formula2>
    </dataValidation>
  </dataValidations>
  <hyperlinks>
    <hyperlink ref="B8" r:id="rId1" xr:uid="{DD07F9BC-AC8A-4A9E-9450-3D0391EB0CA7}"/>
    <hyperlink ref="B952:F952" r:id="rId2" display="Give us your feedback or report a conflict in the data! Write to us at  data@eiti.org" xr:uid="{7DD6EEF9-F2B1-490B-AA9F-CD09A5BE123B}"/>
    <hyperlink ref="B951:F951" r:id="rId3" display="For the latest version of Summary data templates, see  https://eiti.org/summary-data-template" xr:uid="{3F13EEFE-7DC6-4094-8E58-281FFE9ACE0E}"/>
    <hyperlink ref="D22" r:id="rId4" xr:uid="{5F39E77D-BC50-4BE0-BD11-338E4ABA4A10}"/>
    <hyperlink ref="H25" r:id="rId5" xr:uid="{23A77F2E-E6ED-433D-99CE-87C9D5DE5EE5}"/>
    <hyperlink ref="H26" r:id="rId6" xr:uid="{05729612-8588-4C80-BA8F-5A5F46465EBA}"/>
    <hyperlink ref="H27" r:id="rId7" xr:uid="{D40A46ED-06F7-4295-A5D7-B028090E91F7}"/>
    <hyperlink ref="H28" r:id="rId8" xr:uid="{B950F280-A00B-4B75-B17C-4B071382C971}"/>
    <hyperlink ref="H29" r:id="rId9" xr:uid="{BE715C6A-4EAE-49C5-ADB9-E50927E8F554}"/>
    <hyperlink ref="H31" r:id="rId10" xr:uid="{A330C9EB-D07C-4F99-8E55-7E76D294BE7E}"/>
    <hyperlink ref="H33" r:id="rId11" xr:uid="{A4288384-7E87-4CC7-A561-EAAB0A4AE2C8}"/>
    <hyperlink ref="H34" r:id="rId12" xr:uid="{C4A2C9F8-8068-42A2-A074-5D4790730816}"/>
    <hyperlink ref="H35" r:id="rId13" xr:uid="{C28CD570-F1C7-419F-B0D7-36F538D8C87E}"/>
    <hyperlink ref="H36" r:id="rId14" xr:uid="{CF2A5A42-EFD6-4551-ADEB-6D0B762E7D38}"/>
    <hyperlink ref="H37" r:id="rId15" xr:uid="{22ACF630-E977-44E2-BF21-BE64DD9A4E43}"/>
    <hyperlink ref="H40" r:id="rId16" xr:uid="{A4462B9A-9FBB-4AFB-BC3C-AC687EFA29D1}"/>
    <hyperlink ref="H42" r:id="rId17" xr:uid="{87103B30-6ECF-4F4A-8552-E115DA89E60A}"/>
    <hyperlink ref="H43" r:id="rId18" xr:uid="{50E451C7-7747-43E1-9DB3-14A323AFE618}"/>
    <hyperlink ref="H44" r:id="rId19" xr:uid="{5641F4E6-1F26-438F-BF6F-8C2092E4CF69}"/>
    <hyperlink ref="H45" r:id="rId20" xr:uid="{A4E925A2-1129-49A2-AFA9-CDFA6A883A17}"/>
    <hyperlink ref="H47" r:id="rId21" xr:uid="{7E483CF0-8AB8-4ED0-9FD5-F74D256D1D0E}"/>
    <hyperlink ref="H48" r:id="rId22" xr:uid="{E719C5DD-F060-4000-8482-098901AE99E3}"/>
    <hyperlink ref="H49" r:id="rId23" xr:uid="{850A9719-0886-4772-8C89-436A524D66FA}"/>
    <hyperlink ref="H50" r:id="rId24" xr:uid="{1A1F1B6D-6F84-43DE-8F89-867E0992A2BE}"/>
    <hyperlink ref="H51" r:id="rId25" xr:uid="{24E78FDC-B930-45F9-BD22-2F5602256DB6}"/>
    <hyperlink ref="H52" r:id="rId26" xr:uid="{8FF2ED93-AEF2-4361-93B0-E3531059AB01}"/>
    <hyperlink ref="H57" r:id="rId27" xr:uid="{FBBC59C1-8CA6-48FC-870B-B697B497BBA3}"/>
    <hyperlink ref="H59" r:id="rId28" xr:uid="{E0A43147-01CE-45C7-B2E9-A39DF074F627}"/>
    <hyperlink ref="H60" r:id="rId29" xr:uid="{529C1531-5FF6-4B03-BA19-C3534FE8DE87}"/>
    <hyperlink ref="H61" r:id="rId30" xr:uid="{A5EBFF54-5DB6-4E9E-8574-425C8188EC6D}"/>
    <hyperlink ref="H62" r:id="rId31" xr:uid="{38B2B231-E295-4E12-8A3B-80936353E196}"/>
    <hyperlink ref="H63" r:id="rId32" xr:uid="{00A507B6-5A49-4B06-984F-1F4DD2E8321E}"/>
    <hyperlink ref="H64" r:id="rId33" xr:uid="{9B7E7E78-E176-4C86-B0EC-471E2C11C8F5}"/>
    <hyperlink ref="H65" r:id="rId34" xr:uid="{25C85D66-2C7B-4BFF-BE05-6A8B80D7632A}"/>
    <hyperlink ref="H66" r:id="rId35" xr:uid="{8A7F9FE0-E6C7-4B5F-B150-70690EADB411}"/>
    <hyperlink ref="H67" r:id="rId36" xr:uid="{9031247C-1E7B-498C-8D8C-99059F07CD69}"/>
    <hyperlink ref="H68" r:id="rId37" xr:uid="{37A56F1A-0117-4E47-96AC-7DC832708216}"/>
    <hyperlink ref="H69" r:id="rId38" xr:uid="{60627B96-33B5-42DF-B5CB-40EEF3C541DD}"/>
    <hyperlink ref="H70" r:id="rId39" xr:uid="{CEA34D56-AA90-4534-8742-5AE13AD2CB75}"/>
    <hyperlink ref="H72" r:id="rId40" xr:uid="{AF7D1B44-203D-4125-8F47-2EB023330607}"/>
    <hyperlink ref="H74" r:id="rId41" xr:uid="{1FB724B5-FB9E-4DD9-8AB1-39F9A5ED74D7}"/>
    <hyperlink ref="H76" r:id="rId42" xr:uid="{85919387-9F73-4361-BAA5-A46ED6A1A7E9}"/>
    <hyperlink ref="H77" r:id="rId43" xr:uid="{8DF8795E-1013-44D3-9E3D-0B94EC6368EF}"/>
    <hyperlink ref="H71" r:id="rId44" xr:uid="{EAB29302-F4BF-4AFB-980A-A0FB228FA09E}"/>
  </hyperlinks>
  <pageMargins left="0.25" right="0.25" top="0.75" bottom="0.75" header="0.3" footer="0.3"/>
  <pageSetup paperSize="8" fitToHeight="0" orientation="landscape" horizontalDpi="2400" verticalDpi="2400" r:id="rId45"/>
  <tableParts count="3">
    <tablePart r:id="rId46"/>
    <tablePart r:id="rId47"/>
    <tablePart r:id="rId48"/>
  </tableParts>
  <extLst>
    <ext xmlns:x14="http://schemas.microsoft.com/office/spreadsheetml/2009/9/main" uri="{CCE6A557-97BC-4b89-ADB6-D9C93CAAB3DF}">
      <x14:dataValidations xmlns:xm="http://schemas.microsoft.com/office/excel/2006/main" count="1">
        <x14:dataValidation type="list" allowBlank="1" showInputMessage="1" showErrorMessage="1" error="Invalid Entry" promptTitle="Currency" prompt="Please input currency according to 3-letter ISO currency code." xr:uid="{21BBA1D8-90D3-4598-9DA5-36AAB4180703}">
          <x14:formula1>
            <xm:f>Lists!$I$11:$I$168</xm:f>
          </x14:formula1>
          <xm:sqref>J82:J948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B1:U80"/>
  <sheetViews>
    <sheetView showGridLines="0" tabSelected="1" topLeftCell="A10" zoomScaleNormal="100" workbookViewId="0">
      <selection activeCell="I19" sqref="I19"/>
    </sheetView>
  </sheetViews>
  <sheetFormatPr defaultColWidth="8.81640625" defaultRowHeight="15" x14ac:dyDescent="0.4"/>
  <cols>
    <col min="1" max="1" width="2.81640625" style="50" customWidth="1"/>
    <col min="2" max="5" width="0" style="50" hidden="1" customWidth="1"/>
    <col min="6" max="6" width="50.453125" style="50" customWidth="1"/>
    <col min="7" max="7" width="16.81640625" style="50" customWidth="1"/>
    <col min="8" max="8" width="26.08984375" style="50" bestFit="1" customWidth="1"/>
    <col min="9" max="9" width="22.1796875" style="50" bestFit="1" customWidth="1"/>
    <col min="10" max="10" width="52.81640625" style="50" customWidth="1"/>
    <col min="11" max="11" width="15.54296875" style="50" bestFit="1" customWidth="1"/>
    <col min="12" max="12" width="2.81640625" style="50" customWidth="1"/>
    <col min="13" max="13" width="19.54296875" style="50" bestFit="1" customWidth="1"/>
    <col min="14" max="14" width="73.453125" style="50" bestFit="1" customWidth="1"/>
    <col min="15" max="15" width="4" style="50" customWidth="1"/>
    <col min="16" max="17" width="8.81640625" style="50"/>
    <col min="18" max="18" width="21.08984375" style="50" bestFit="1" customWidth="1"/>
    <col min="19" max="19" width="8.81640625" style="50"/>
    <col min="20" max="20" width="21.08984375" style="50" bestFit="1" customWidth="1"/>
    <col min="21" max="16384" width="8.81640625" style="50"/>
  </cols>
  <sheetData>
    <row r="1" spans="6:14" s="26" customFormat="1" ht="15.75" hidden="1" customHeight="1" x14ac:dyDescent="0.35"/>
    <row r="2" spans="6:14" s="26" customFormat="1" hidden="1" x14ac:dyDescent="0.35">
      <c r="F2" s="28"/>
      <c r="H2" s="28"/>
      <c r="J2" s="28"/>
    </row>
    <row r="3" spans="6:14" s="26" customFormat="1" hidden="1" x14ac:dyDescent="0.35">
      <c r="F3" s="28"/>
      <c r="H3" s="28"/>
      <c r="J3" s="28"/>
      <c r="N3" s="29" t="s">
        <v>1</v>
      </c>
    </row>
    <row r="4" spans="6:14" s="26" customFormat="1" hidden="1" x14ac:dyDescent="0.35">
      <c r="F4" s="28"/>
      <c r="H4" s="28"/>
      <c r="J4" s="28"/>
      <c r="N4" s="29" t="str">
        <f>Introduction!G4</f>
        <v>YYYY-MM-DD</v>
      </c>
    </row>
    <row r="5" spans="6:14" s="26" customFormat="1" hidden="1" x14ac:dyDescent="0.35"/>
    <row r="6" spans="6:14" s="26" customFormat="1" hidden="1" x14ac:dyDescent="0.35"/>
    <row r="7" spans="6:14" s="26" customFormat="1" x14ac:dyDescent="0.35"/>
    <row r="8" spans="6:14" s="26" customFormat="1" x14ac:dyDescent="0.35">
      <c r="F8" s="332" t="s">
        <v>1914</v>
      </c>
      <c r="G8" s="332"/>
      <c r="H8" s="332"/>
      <c r="I8" s="332"/>
      <c r="J8" s="332"/>
      <c r="K8" s="332"/>
      <c r="L8" s="332"/>
      <c r="M8" s="332"/>
      <c r="N8" s="332"/>
    </row>
    <row r="9" spans="6:14" s="26" customFormat="1" ht="22.5" x14ac:dyDescent="0.35">
      <c r="F9" s="361" t="s">
        <v>1642</v>
      </c>
      <c r="G9" s="361"/>
      <c r="H9" s="361"/>
      <c r="I9" s="361"/>
      <c r="J9" s="361"/>
      <c r="K9" s="361"/>
      <c r="L9" s="361"/>
      <c r="M9" s="361"/>
      <c r="N9" s="361"/>
    </row>
    <row r="10" spans="6:14" s="26" customFormat="1" x14ac:dyDescent="0.35">
      <c r="F10" s="363" t="s">
        <v>1915</v>
      </c>
      <c r="G10" s="363"/>
      <c r="H10" s="363"/>
      <c r="I10" s="363"/>
      <c r="J10" s="363"/>
      <c r="K10" s="363"/>
      <c r="L10" s="363"/>
      <c r="M10" s="363"/>
      <c r="N10" s="363"/>
    </row>
    <row r="11" spans="6:14" s="26" customFormat="1" x14ac:dyDescent="0.35">
      <c r="F11" s="364" t="s">
        <v>1916</v>
      </c>
      <c r="G11" s="364"/>
      <c r="H11" s="364"/>
      <c r="I11" s="364"/>
      <c r="J11" s="364"/>
      <c r="K11" s="364"/>
      <c r="L11" s="364"/>
      <c r="M11" s="364"/>
      <c r="N11" s="364"/>
    </row>
    <row r="12" spans="6:14" s="26" customFormat="1" x14ac:dyDescent="0.35">
      <c r="F12" s="364" t="s">
        <v>1917</v>
      </c>
      <c r="G12" s="364"/>
      <c r="H12" s="364"/>
      <c r="I12" s="364"/>
      <c r="J12" s="364"/>
      <c r="K12" s="364"/>
      <c r="L12" s="364"/>
      <c r="M12" s="364"/>
      <c r="N12" s="364"/>
    </row>
    <row r="13" spans="6:14" s="26" customFormat="1" x14ac:dyDescent="0.35">
      <c r="F13" s="365" t="s">
        <v>1918</v>
      </c>
      <c r="G13" s="365"/>
      <c r="H13" s="365"/>
      <c r="I13" s="365"/>
      <c r="J13" s="365"/>
      <c r="K13" s="365"/>
      <c r="L13" s="365"/>
      <c r="M13" s="365"/>
      <c r="N13" s="365"/>
    </row>
    <row r="14" spans="6:14" s="26" customFormat="1" x14ac:dyDescent="0.35">
      <c r="F14" s="366" t="s">
        <v>1656</v>
      </c>
      <c r="G14" s="366"/>
      <c r="H14" s="366"/>
      <c r="I14" s="366"/>
      <c r="J14" s="366"/>
      <c r="K14" s="366"/>
      <c r="L14" s="366"/>
      <c r="M14" s="366"/>
      <c r="N14" s="366"/>
    </row>
    <row r="15" spans="6:14" s="26" customFormat="1" x14ac:dyDescent="0.35">
      <c r="F15" s="367" t="s">
        <v>1655</v>
      </c>
      <c r="G15" s="367"/>
      <c r="H15" s="367"/>
      <c r="I15" s="367"/>
      <c r="J15" s="367"/>
      <c r="K15" s="367"/>
      <c r="L15" s="367"/>
      <c r="M15" s="367"/>
      <c r="N15" s="367"/>
    </row>
    <row r="16" spans="6:14" s="26" customFormat="1" x14ac:dyDescent="0.4">
      <c r="F16" s="347" t="s">
        <v>1907</v>
      </c>
      <c r="G16" s="347"/>
      <c r="H16" s="347"/>
      <c r="I16" s="347"/>
      <c r="J16" s="347"/>
      <c r="K16" s="347"/>
      <c r="L16" s="347"/>
      <c r="M16" s="347"/>
      <c r="N16" s="347"/>
    </row>
    <row r="17" spans="2:21" s="26" customFormat="1" x14ac:dyDescent="0.35"/>
    <row r="18" spans="2:21" s="26" customFormat="1" ht="22.5" x14ac:dyDescent="0.35">
      <c r="F18" s="349" t="s">
        <v>1572</v>
      </c>
      <c r="G18" s="349"/>
      <c r="H18" s="349"/>
      <c r="I18" s="349"/>
      <c r="J18" s="349"/>
      <c r="K18" s="349"/>
      <c r="M18" s="368" t="s">
        <v>1559</v>
      </c>
      <c r="N18" s="368"/>
    </row>
    <row r="19" spans="2:21" s="26" customFormat="1" ht="15.65" customHeight="1" x14ac:dyDescent="0.35">
      <c r="M19" s="360" t="s">
        <v>1919</v>
      </c>
      <c r="N19" s="360"/>
    </row>
    <row r="20" spans="2:21" x14ac:dyDescent="0.4">
      <c r="F20" s="357" t="s">
        <v>1921</v>
      </c>
      <c r="G20" s="357"/>
      <c r="H20" s="357"/>
      <c r="I20" s="357"/>
      <c r="J20" s="357"/>
      <c r="K20" s="358"/>
      <c r="M20" s="26"/>
      <c r="N20" s="26"/>
    </row>
    <row r="21" spans="2:21" ht="22.5" x14ac:dyDescent="0.4">
      <c r="B21" s="189" t="s">
        <v>1486</v>
      </c>
      <c r="C21" s="189" t="s">
        <v>1487</v>
      </c>
      <c r="D21" s="189" t="s">
        <v>1488</v>
      </c>
      <c r="E21" s="189" t="s">
        <v>1489</v>
      </c>
      <c r="F21" s="50" t="s">
        <v>1495</v>
      </c>
      <c r="G21" s="50" t="s">
        <v>1491</v>
      </c>
      <c r="H21" s="50" t="s">
        <v>1434</v>
      </c>
      <c r="I21" s="50" t="s">
        <v>1497</v>
      </c>
      <c r="J21" s="50" t="s">
        <v>1435</v>
      </c>
      <c r="K21" s="26" t="s">
        <v>1006</v>
      </c>
      <c r="M21" s="361" t="s">
        <v>1560</v>
      </c>
      <c r="N21" s="361"/>
    </row>
    <row r="22" spans="2:21" ht="15.75" customHeight="1" x14ac:dyDescent="0.4">
      <c r="B22" s="189" t="str">
        <f>IFERROR(VLOOKUP(Government_revenues_table[[#This Row],[GFS Classification]],Table6_GFS_codes_classification[],COLUMNS($F:F)+3,FALSE),"Do not enter data")</f>
        <v>Taxes (11E)</v>
      </c>
      <c r="C22" s="189" t="str">
        <f>IFERROR(VLOOKUP(Government_revenues_table[[#This Row],[GFS Classification]],Table6_GFS_codes_classification[],COLUMNS($F:G)+3,FALSE),"Do not enter data")</f>
        <v>Taxes on income, profits and capital gains (111E)</v>
      </c>
      <c r="D22" s="189" t="str">
        <f>IFERROR(VLOOKUP(Government_revenues_table[[#This Row],[GFS Classification]],Table6_GFS_codes_classification[],COLUMNS($F:H)+3,FALSE),"Do not enter data")</f>
        <v>Ordinary taxes on income, profits and capital gains (1112E1)</v>
      </c>
      <c r="E22" s="189" t="str">
        <f>IFERROR(VLOOKUP(Government_revenues_table[[#This Row],[GFS Classification]],Table6_GFS_codes_classification[],COLUMNS($F:I)+3,FALSE),"Do not enter data")</f>
        <v>Ordinary taxes on income, profits and capital gains (1112E1)</v>
      </c>
      <c r="F22" s="50" t="s">
        <v>1519</v>
      </c>
      <c r="G22" s="26" t="s">
        <v>1494</v>
      </c>
      <c r="H22" s="50" t="s">
        <v>2735</v>
      </c>
      <c r="I22" s="50" t="s">
        <v>2021</v>
      </c>
      <c r="J22" s="185">
        <v>32365229689.100006</v>
      </c>
      <c r="K22" s="50" t="s">
        <v>1196</v>
      </c>
      <c r="M22" s="362" t="s">
        <v>1675</v>
      </c>
      <c r="N22" s="362"/>
    </row>
    <row r="23" spans="2:21" ht="15.75" customHeight="1" x14ac:dyDescent="0.4">
      <c r="B23" s="189" t="str">
        <f>IFERROR(VLOOKUP(Government_revenues_table[[#This Row],[GFS Classification]],Table6_GFS_codes_classification[],COLUMNS($F:F)+3,FALSE),"Do not enter data")</f>
        <v>Taxes (11E)</v>
      </c>
      <c r="C23" s="189" t="str">
        <f>IFERROR(VLOOKUP(Government_revenues_table[[#This Row],[GFS Classification]],Table6_GFS_codes_classification[],COLUMNS($F:G)+3,FALSE),"Do not enter data")</f>
        <v>Taxes on income, profits and capital gains (111E)</v>
      </c>
      <c r="D23" s="189" t="str">
        <f>IFERROR(VLOOKUP(Government_revenues_table[[#This Row],[GFS Classification]],Table6_GFS_codes_classification[],COLUMNS($F:H)+3,FALSE),"Do not enter data")</f>
        <v>Ordinary taxes on income, profits and capital gains (1112E1)</v>
      </c>
      <c r="E23" s="189" t="str">
        <f>IFERROR(VLOOKUP(Government_revenues_table[[#This Row],[GFS Classification]],Table6_GFS_codes_classification[],COLUMNS($F:I)+3,FALSE),"Do not enter data")</f>
        <v>Ordinary taxes on income, profits and capital gains (1112E1)</v>
      </c>
      <c r="F23" s="50" t="s">
        <v>1519</v>
      </c>
      <c r="G23" s="26" t="s">
        <v>988</v>
      </c>
      <c r="H23" s="50" t="s">
        <v>2735</v>
      </c>
      <c r="I23" s="50" t="s">
        <v>2021</v>
      </c>
      <c r="J23" s="185">
        <v>7812324783.7300014</v>
      </c>
      <c r="K23" s="50" t="s">
        <v>1196</v>
      </c>
      <c r="M23" s="362"/>
      <c r="N23" s="362"/>
    </row>
    <row r="24" spans="2:21" ht="15.75" customHeight="1" x14ac:dyDescent="0.4">
      <c r="B24" s="189" t="str">
        <f>IFERROR(VLOOKUP(Government_revenues_table[[#This Row],[GFS Classification]],Table6_GFS_codes_classification[],COLUMNS($F:F)+3,FALSE),"Do not enter data")</f>
        <v>Taxes (11E)</v>
      </c>
      <c r="C24" s="189" t="str">
        <f>IFERROR(VLOOKUP(Government_revenues_table[[#This Row],[GFS Classification]],Table6_GFS_codes_classification[],COLUMNS($F:G)+3,FALSE),"Do not enter data")</f>
        <v>Taxes on goods and services (114E)</v>
      </c>
      <c r="D24" s="189" t="str">
        <f>IFERROR(VLOOKUP(Government_revenues_table[[#This Row],[GFS Classification]],Table6_GFS_codes_classification[],COLUMNS($F:H)+3,FALSE),"Do not enter data")</f>
        <v>General taxes on goods and services (VAT, sales tax, turnover tax) (1141E)</v>
      </c>
      <c r="E24" s="189" t="str">
        <f>IFERROR(VLOOKUP(Government_revenues_table[[#This Row],[GFS Classification]],Table6_GFS_codes_classification[],COLUMNS($F:I)+3,FALSE),"Do not enter data")</f>
        <v>General taxes on goods and services (VAT, sales tax, turnover tax) (1141E)</v>
      </c>
      <c r="F24" s="50" t="s">
        <v>1523</v>
      </c>
      <c r="G24" s="276" t="s">
        <v>1494</v>
      </c>
      <c r="H24" s="50" t="s">
        <v>2736</v>
      </c>
      <c r="I24" s="50" t="s">
        <v>2021</v>
      </c>
      <c r="J24" s="185">
        <v>38205280708.730003</v>
      </c>
      <c r="K24" s="50" t="s">
        <v>1196</v>
      </c>
      <c r="M24" s="362"/>
      <c r="N24" s="362"/>
    </row>
    <row r="25" spans="2:21" ht="15.75" customHeight="1" x14ac:dyDescent="0.4">
      <c r="B25" s="189" t="str">
        <f>IFERROR(VLOOKUP(Government_revenues_table[[#This Row],[GFS Classification]],Table6_GFS_codes_classification[],COLUMNS($F:F)+3,FALSE),"Do not enter data")</f>
        <v>Taxes (11E)</v>
      </c>
      <c r="C25" s="189" t="str">
        <f>IFERROR(VLOOKUP(Government_revenues_table[[#This Row],[GFS Classification]],Table6_GFS_codes_classification[],COLUMNS($F:G)+3,FALSE),"Do not enter data")</f>
        <v>Taxes on goods and services (114E)</v>
      </c>
      <c r="D25" s="189" t="str">
        <f>IFERROR(VLOOKUP(Government_revenues_table[[#This Row],[GFS Classification]],Table6_GFS_codes_classification[],COLUMNS($F:H)+3,FALSE),"Do not enter data")</f>
        <v>General taxes on goods and services (VAT, sales tax, turnover tax) (1141E)</v>
      </c>
      <c r="E25" s="189" t="str">
        <f>IFERROR(VLOOKUP(Government_revenues_table[[#This Row],[GFS Classification]],Table6_GFS_codes_classification[],COLUMNS($F:I)+3,FALSE),"Do not enter data")</f>
        <v>General taxes on goods and services (VAT, sales tax, turnover tax) (1141E)</v>
      </c>
      <c r="F25" s="50" t="s">
        <v>1523</v>
      </c>
      <c r="G25" s="276" t="s">
        <v>988</v>
      </c>
      <c r="H25" s="50" t="s">
        <v>2736</v>
      </c>
      <c r="I25" s="50" t="s">
        <v>2021</v>
      </c>
      <c r="J25" s="185">
        <v>2770091632.5899997</v>
      </c>
      <c r="K25" s="50" t="s">
        <v>1196</v>
      </c>
      <c r="M25" s="362"/>
      <c r="N25" s="362"/>
    </row>
    <row r="26" spans="2:21" ht="15.75" customHeight="1" x14ac:dyDescent="0.4">
      <c r="B26" s="189" t="str">
        <f>IFERROR(VLOOKUP(Government_revenues_table[[#This Row],[GFS Classification]],Table6_GFS_codes_classification[],COLUMNS($F:F)+3,FALSE),"Do not enter data")</f>
        <v>Taxes (11E)</v>
      </c>
      <c r="C26" s="189" t="str">
        <f>IFERROR(VLOOKUP(Government_revenues_table[[#This Row],[GFS Classification]],Table6_GFS_codes_classification[],COLUMNS($F:G)+3,FALSE),"Do not enter data")</f>
        <v>Taxes on international trade and transactions (115E)</v>
      </c>
      <c r="D26" s="189" t="str">
        <f>IFERROR(VLOOKUP(Government_revenues_table[[#This Row],[GFS Classification]],Table6_GFS_codes_classification[],COLUMNS($F:H)+3,FALSE),"Do not enter data")</f>
        <v>Customs and other import duties (1151E)</v>
      </c>
      <c r="E26" s="189" t="str">
        <f>IFERROR(VLOOKUP(Government_revenues_table[[#This Row],[GFS Classification]],Table6_GFS_codes_classification[],COLUMNS($F:I)+3,FALSE),"Do not enter data")</f>
        <v>Customs and other import duties (1151E)</v>
      </c>
      <c r="F26" s="50" t="s">
        <v>1534</v>
      </c>
      <c r="G26" s="276" t="s">
        <v>1494</v>
      </c>
      <c r="H26" s="50" t="s">
        <v>2737</v>
      </c>
      <c r="I26" s="50" t="s">
        <v>2023</v>
      </c>
      <c r="J26" s="185">
        <v>1260466468.9100003</v>
      </c>
      <c r="K26" s="50" t="s">
        <v>1196</v>
      </c>
      <c r="M26" s="362"/>
      <c r="N26" s="362"/>
    </row>
    <row r="27" spans="2:21" x14ac:dyDescent="0.4">
      <c r="B27" s="189" t="str">
        <f>IFERROR(VLOOKUP(Government_revenues_table[[#This Row],[GFS Classification]],Table6_GFS_codes_classification[],COLUMNS($F:F)+3,FALSE),"Do not enter data")</f>
        <v>Taxes (11E)</v>
      </c>
      <c r="C27" s="189" t="str">
        <f>IFERROR(VLOOKUP(Government_revenues_table[[#This Row],[GFS Classification]],Table6_GFS_codes_classification[],COLUMNS($F:G)+3,FALSE),"Do not enter data")</f>
        <v>Taxes on international trade and transactions (115E)</v>
      </c>
      <c r="D27" s="189" t="str">
        <f>IFERROR(VLOOKUP(Government_revenues_table[[#This Row],[GFS Classification]],Table6_GFS_codes_classification[],COLUMNS($F:H)+3,FALSE),"Do not enter data")</f>
        <v>Customs and other import duties (1151E)</v>
      </c>
      <c r="E27" s="189" t="str">
        <f>IFERROR(VLOOKUP(Government_revenues_table[[#This Row],[GFS Classification]],Table6_GFS_codes_classification[],COLUMNS($F:I)+3,FALSE),"Do not enter data")</f>
        <v>Customs and other import duties (1151E)</v>
      </c>
      <c r="F27" s="50" t="s">
        <v>1534</v>
      </c>
      <c r="G27" s="276" t="s">
        <v>988</v>
      </c>
      <c r="H27" s="50" t="s">
        <v>2737</v>
      </c>
      <c r="I27" s="50" t="s">
        <v>2023</v>
      </c>
      <c r="J27" s="185">
        <v>4244835929.6300097</v>
      </c>
      <c r="K27" s="50" t="s">
        <v>1196</v>
      </c>
      <c r="M27" s="339" t="s">
        <v>1946</v>
      </c>
      <c r="N27" s="339"/>
    </row>
    <row r="28" spans="2:21" x14ac:dyDescent="0.4">
      <c r="B28" s="189" t="str">
        <f>IFERROR(VLOOKUP(Government_revenues_table[[#This Row],[GFS Classification]],Table6_GFS_codes_classification[],COLUMNS($F:F)+3,FALSE),"Do not enter data")</f>
        <v>Other revenue (14E)</v>
      </c>
      <c r="C28" s="189" t="str">
        <f>IFERROR(VLOOKUP(Government_revenues_table[[#This Row],[GFS Classification]],Table6_GFS_codes_classification[],COLUMNS($F:G)+3,FALSE),"Do not enter data")</f>
        <v>Property income (141E)</v>
      </c>
      <c r="D28" s="189" t="str">
        <f>IFERROR(VLOOKUP(Government_revenues_table[[#This Row],[GFS Classification]],Table6_GFS_codes_classification[],COLUMNS($F:H)+3,FALSE),"Do not enter data")</f>
        <v>Rent (1415E)</v>
      </c>
      <c r="E28" s="189" t="str">
        <f>IFERROR(VLOOKUP(Government_revenues_table[[#This Row],[GFS Classification]],Table6_GFS_codes_classification[],COLUMNS($F:I)+3,FALSE),"Do not enter data")</f>
        <v>Royalties (1415E1)</v>
      </c>
      <c r="F28" s="50" t="s">
        <v>1508</v>
      </c>
      <c r="G28" s="276" t="s">
        <v>1494</v>
      </c>
      <c r="H28" s="50" t="s">
        <v>2738</v>
      </c>
      <c r="I28" s="50" t="s">
        <v>2021</v>
      </c>
      <c r="J28" s="185">
        <v>44527992617.520035</v>
      </c>
      <c r="K28" s="50" t="s">
        <v>1196</v>
      </c>
      <c r="M28" s="339" t="s">
        <v>1920</v>
      </c>
      <c r="N28" s="339"/>
    </row>
    <row r="29" spans="2:21" ht="15.5" thickBot="1" x14ac:dyDescent="0.45">
      <c r="B29" s="189" t="str">
        <f>IFERROR(VLOOKUP(Government_revenues_table[[#This Row],[GFS Classification]],Table6_GFS_codes_classification[],COLUMNS($F:F)+3,FALSE),"Do not enter data")</f>
        <v>Other revenue (14E)</v>
      </c>
      <c r="C29" s="189" t="str">
        <f>IFERROR(VLOOKUP(Government_revenues_table[[#This Row],[GFS Classification]],Table6_GFS_codes_classification[],COLUMNS($F:G)+3,FALSE),"Do not enter data")</f>
        <v>Property income (141E)</v>
      </c>
      <c r="D29" s="189" t="str">
        <f>IFERROR(VLOOKUP(Government_revenues_table[[#This Row],[GFS Classification]],Table6_GFS_codes_classification[],COLUMNS($F:H)+3,FALSE),"Do not enter data")</f>
        <v>Rent (1415E)</v>
      </c>
      <c r="E29" s="189" t="str">
        <f>IFERROR(VLOOKUP(Government_revenues_table[[#This Row],[GFS Classification]],Table6_GFS_codes_classification[],COLUMNS($F:I)+3,FALSE),"Do not enter data")</f>
        <v>Royalties (1415E1)</v>
      </c>
      <c r="F29" s="50" t="s">
        <v>1508</v>
      </c>
      <c r="G29" s="276" t="s">
        <v>988</v>
      </c>
      <c r="H29" s="50" t="s">
        <v>2738</v>
      </c>
      <c r="I29" s="50" t="s">
        <v>2021</v>
      </c>
      <c r="J29" s="185">
        <v>4459017693.25</v>
      </c>
      <c r="K29" s="50" t="s">
        <v>1196</v>
      </c>
      <c r="M29" s="190"/>
      <c r="N29" s="190"/>
    </row>
    <row r="30" spans="2:21" x14ac:dyDescent="0.4">
      <c r="B30" s="189" t="str">
        <f>IFERROR(VLOOKUP(Government_revenues_table[[#This Row],[GFS Classification]],Table6_GFS_codes_classification[],COLUMNS($F:F)+3,FALSE),"Do not enter data")</f>
        <v>Taxes (11E)</v>
      </c>
      <c r="C30" s="189" t="str">
        <f>IFERROR(VLOOKUP(Government_revenues_table[[#This Row],[GFS Classification]],Table6_GFS_codes_classification[],COLUMNS($F:G)+3,FALSE),"Do not enter data")</f>
        <v>Taxes on goods and services (114E)</v>
      </c>
      <c r="D30" s="189" t="str">
        <f>IFERROR(VLOOKUP(Government_revenues_table[[#This Row],[GFS Classification]],Table6_GFS_codes_classification[],COLUMNS($F:H)+3,FALSE),"Do not enter data")</f>
        <v>Taxes on use of goods/permission to use goods or perform activities (1145E)</v>
      </c>
      <c r="E30" s="189" t="str">
        <f>IFERROR(VLOOKUP(Government_revenues_table[[#This Row],[GFS Classification]],Table6_GFS_codes_classification[],COLUMNS($F:I)+3,FALSE),"Do not enter data")</f>
        <v>Emission and pollution taxes (114522E)</v>
      </c>
      <c r="F30" s="50" t="s">
        <v>1530</v>
      </c>
      <c r="G30" s="276" t="s">
        <v>1494</v>
      </c>
      <c r="H30" s="50" t="s">
        <v>2739</v>
      </c>
      <c r="I30" s="50" t="s">
        <v>2021</v>
      </c>
      <c r="J30" s="185">
        <v>84104488.669999987</v>
      </c>
      <c r="K30" s="50" t="s">
        <v>1196</v>
      </c>
      <c r="P30" s="47"/>
      <c r="Q30" s="28"/>
      <c r="R30" s="191"/>
      <c r="S30" s="28"/>
      <c r="T30" s="191"/>
      <c r="U30" s="28"/>
    </row>
    <row r="31" spans="2:21" x14ac:dyDescent="0.4">
      <c r="B31" s="189" t="str">
        <f>IFERROR(VLOOKUP(Government_revenues_table[[#This Row],[GFS Classification]],Table6_GFS_codes_classification[],COLUMNS($F:F)+3,FALSE),"Do not enter data")</f>
        <v>Taxes (11E)</v>
      </c>
      <c r="C31" s="189" t="str">
        <f>IFERROR(VLOOKUP(Government_revenues_table[[#This Row],[GFS Classification]],Table6_GFS_codes_classification[],COLUMNS($F:G)+3,FALSE),"Do not enter data")</f>
        <v>Taxes on goods and services (114E)</v>
      </c>
      <c r="D31" s="189" t="str">
        <f>IFERROR(VLOOKUP(Government_revenues_table[[#This Row],[GFS Classification]],Table6_GFS_codes_classification[],COLUMNS($F:H)+3,FALSE),"Do not enter data")</f>
        <v>Taxes on use of goods/permission to use goods or perform activities (1145E)</v>
      </c>
      <c r="E31" s="189" t="str">
        <f>IFERROR(VLOOKUP(Government_revenues_table[[#This Row],[GFS Classification]],Table6_GFS_codes_classification[],COLUMNS($F:I)+3,FALSE),"Do not enter data")</f>
        <v>Emission and pollution taxes (114522E)</v>
      </c>
      <c r="F31" s="50" t="s">
        <v>1530</v>
      </c>
      <c r="G31" s="276" t="s">
        <v>988</v>
      </c>
      <c r="H31" s="50" t="s">
        <v>2739</v>
      </c>
      <c r="I31" s="50" t="s">
        <v>2021</v>
      </c>
      <c r="J31" s="192">
        <v>888157155.33999991</v>
      </c>
      <c r="K31" s="50" t="s">
        <v>1196</v>
      </c>
      <c r="P31" s="359"/>
      <c r="Q31" s="359"/>
      <c r="R31" s="359"/>
      <c r="S31" s="359"/>
      <c r="T31" s="359"/>
      <c r="U31" s="359"/>
    </row>
    <row r="32" spans="2:21" x14ac:dyDescent="0.4">
      <c r="B32" s="189" t="str">
        <f>IFERROR(VLOOKUP(Government_revenues_table[[#This Row],[GFS Classification]],Table6_GFS_codes_classification[],COLUMNS($F:F)+3,FALSE),"Do not enter data")</f>
        <v>Social contributions (12E)</v>
      </c>
      <c r="C32" s="189" t="str">
        <f>IFERROR(VLOOKUP(Government_revenues_table[[#This Row],[GFS Classification]],Table6_GFS_codes_classification[],COLUMNS($F:G)+3,FALSE),"Do not enter data")</f>
        <v>Social security employer contributions (1212E)</v>
      </c>
      <c r="D32" s="189" t="str">
        <f>IFERROR(VLOOKUP(Government_revenues_table[[#This Row],[GFS Classification]],Table6_GFS_codes_classification[],COLUMNS($F:H)+3,FALSE),"Do not enter data")</f>
        <v>Social security employer contributions (1212E)</v>
      </c>
      <c r="E32" s="189" t="str">
        <f>IFERROR(VLOOKUP(Government_revenues_table[[#This Row],[GFS Classification]],Table6_GFS_codes_classification[],COLUMNS($F:I)+3,FALSE),"Do not enter data")</f>
        <v>Social security employer contributions (1212E)</v>
      </c>
      <c r="F32" s="50" t="s">
        <v>1480</v>
      </c>
      <c r="G32" s="276" t="s">
        <v>1494</v>
      </c>
      <c r="H32" s="50" t="s">
        <v>2740</v>
      </c>
      <c r="I32" s="50" t="s">
        <v>2021</v>
      </c>
      <c r="J32" s="192">
        <v>3299906373.4699998</v>
      </c>
      <c r="K32" s="50" t="s">
        <v>1196</v>
      </c>
    </row>
    <row r="33" spans="2:20" x14ac:dyDescent="0.4">
      <c r="B33" s="189" t="str">
        <f>IFERROR(VLOOKUP(Government_revenues_table[[#This Row],[GFS Classification]],Table6_GFS_codes_classification[],COLUMNS($F:F)+3,FALSE),"Do not enter data")</f>
        <v>Social contributions (12E)</v>
      </c>
      <c r="C33" s="189" t="str">
        <f>IFERROR(VLOOKUP(Government_revenues_table[[#This Row],[GFS Classification]],Table6_GFS_codes_classification[],COLUMNS($F:G)+3,FALSE),"Do not enter data")</f>
        <v>Social security employer contributions (1212E)</v>
      </c>
      <c r="D33" s="189" t="str">
        <f>IFERROR(VLOOKUP(Government_revenues_table[[#This Row],[GFS Classification]],Table6_GFS_codes_classification[],COLUMNS($F:H)+3,FALSE),"Do not enter data")</f>
        <v>Social security employer contributions (1212E)</v>
      </c>
      <c r="E33" s="189" t="str">
        <f>IFERROR(VLOOKUP(Government_revenues_table[[#This Row],[GFS Classification]],Table6_GFS_codes_classification[],COLUMNS($F:I)+3,FALSE),"Do not enter data")</f>
        <v>Social security employer contributions (1212E)</v>
      </c>
      <c r="F33" s="50" t="s">
        <v>1480</v>
      </c>
      <c r="G33" s="276" t="s">
        <v>988</v>
      </c>
      <c r="H33" s="50" t="s">
        <v>2740</v>
      </c>
      <c r="I33" s="50" t="s">
        <v>2021</v>
      </c>
      <c r="J33" s="192">
        <v>6749768144.6499996</v>
      </c>
      <c r="K33" s="50" t="s">
        <v>1196</v>
      </c>
    </row>
    <row r="34" spans="2:20" x14ac:dyDescent="0.4">
      <c r="B34" s="189" t="str">
        <f>IFERROR(VLOOKUP(Government_revenues_table[[#This Row],[GFS Classification]],Table6_GFS_codes_classification[],COLUMNS($F:F)+3,FALSE),"Do not enter data")</f>
        <v>Taxes (11E)</v>
      </c>
      <c r="C34" s="189" t="str">
        <f>IFERROR(VLOOKUP(Government_revenues_table[[#This Row],[GFS Classification]],Table6_GFS_codes_classification[],COLUMNS($F:G)+3,FALSE),"Do not enter data")</f>
        <v>Taxes on goods and services (114E)</v>
      </c>
      <c r="D34" s="189" t="str">
        <f>IFERROR(VLOOKUP(Government_revenues_table[[#This Row],[GFS Classification]],Table6_GFS_codes_classification[],COLUMNS($F:H)+3,FALSE),"Do not enter data")</f>
        <v>Taxes on use of goods/permission to use goods or perform activities (1145E)</v>
      </c>
      <c r="E34" s="189" t="str">
        <f>IFERROR(VLOOKUP(Government_revenues_table[[#This Row],[GFS Classification]],Table6_GFS_codes_classification[],COLUMNS($F:I)+3,FALSE),"Do not enter data")</f>
        <v>Licence fees (114521E)</v>
      </c>
      <c r="F34" s="50" t="s">
        <v>1528</v>
      </c>
      <c r="G34" s="276" t="s">
        <v>1494</v>
      </c>
      <c r="H34" s="50" t="s">
        <v>2741</v>
      </c>
      <c r="I34" s="50" t="s">
        <v>2022</v>
      </c>
      <c r="J34" s="192">
        <v>750577070</v>
      </c>
      <c r="K34" s="50" t="s">
        <v>1196</v>
      </c>
      <c r="R34" s="194"/>
    </row>
    <row r="35" spans="2:20" x14ac:dyDescent="0.4">
      <c r="B35" s="193" t="str">
        <f>IFERROR(VLOOKUP(Government_revenues_table[[#This Row],[GFS Classification]],Table6_GFS_codes_classification[],COLUMNS($F:F)+3,FALSE),"Do not enter data")</f>
        <v>Taxes (11E)</v>
      </c>
      <c r="C35" s="193" t="str">
        <f>IFERROR(VLOOKUP(Government_revenues_table[[#This Row],[GFS Classification]],Table6_GFS_codes_classification[],COLUMNS($F:G)+3,FALSE),"Do not enter data")</f>
        <v>Taxes on goods and services (114E)</v>
      </c>
      <c r="D35" s="193" t="str">
        <f>IFERROR(VLOOKUP(Government_revenues_table[[#This Row],[GFS Classification]],Table6_GFS_codes_classification[],COLUMNS($F:H)+3,FALSE),"Do not enter data")</f>
        <v>Taxes on use of goods/permission to use goods or perform activities (1145E)</v>
      </c>
      <c r="E35" s="193" t="str">
        <f>IFERROR(VLOOKUP(Government_revenues_table[[#This Row],[GFS Classification]],Table6_GFS_codes_classification[],COLUMNS($F:I)+3,FALSE),"Do not enter data")</f>
        <v>Licence fees (114521E)</v>
      </c>
      <c r="F35" s="50" t="s">
        <v>1528</v>
      </c>
      <c r="G35" s="276" t="s">
        <v>988</v>
      </c>
      <c r="H35" s="50" t="s">
        <v>2741</v>
      </c>
      <c r="I35" s="50" t="s">
        <v>2022</v>
      </c>
      <c r="J35" s="192">
        <v>131490</v>
      </c>
      <c r="K35" s="50" t="s">
        <v>1196</v>
      </c>
      <c r="R35" s="242"/>
    </row>
    <row r="36" spans="2:20" x14ac:dyDescent="0.4">
      <c r="B36" s="189" t="str">
        <f>IFERROR(VLOOKUP(Government_revenues_table[[#This Row],[GFS Classification]],Table6_GFS_codes_classification[],COLUMNS($F:F)+3,FALSE),"Do not enter data")</f>
        <v>Other revenue (14E)</v>
      </c>
      <c r="C36" s="189" t="str">
        <f>IFERROR(VLOOKUP(Government_revenues_table[[#This Row],[GFS Classification]],Table6_GFS_codes_classification[],COLUMNS($F:G)+3,FALSE),"Do not enter data")</f>
        <v>Property income (141E)</v>
      </c>
      <c r="D36" s="189" t="str">
        <f>IFERROR(VLOOKUP(Government_revenues_table[[#This Row],[GFS Classification]],Table6_GFS_codes_classification[],COLUMNS($F:H)+3,FALSE),"Do not enter data")</f>
        <v>Dividends (1412E)</v>
      </c>
      <c r="E36" s="189" t="str">
        <f>IFERROR(VLOOKUP(Government_revenues_table[[#This Row],[GFS Classification]],Table6_GFS_codes_classification[],COLUMNS($F:I)+3,FALSE),"Do not enter data")</f>
        <v>From government participation (equity) (1412E2)</v>
      </c>
      <c r="F36" s="50" t="s">
        <v>1505</v>
      </c>
      <c r="G36" s="276" t="s">
        <v>1494</v>
      </c>
      <c r="H36" s="50" t="s">
        <v>2742</v>
      </c>
      <c r="I36" s="50" t="s">
        <v>2021</v>
      </c>
      <c r="J36" s="192">
        <v>39626280323</v>
      </c>
      <c r="K36" s="50" t="s">
        <v>1196</v>
      </c>
    </row>
    <row r="37" spans="2:20" x14ac:dyDescent="0.4">
      <c r="B37" s="189" t="str">
        <f>IFERROR(VLOOKUP(Government_revenues_table[[#This Row],[GFS Classification]],Table6_GFS_codes_classification[],COLUMNS($F:F)+3,FALSE),"Do not enter data")</f>
        <v>Other revenue (14E)</v>
      </c>
      <c r="C37" s="189" t="str">
        <f>IFERROR(VLOOKUP(Government_revenues_table[[#This Row],[GFS Classification]],Table6_GFS_codes_classification[],COLUMNS($F:G)+3,FALSE),"Do not enter data")</f>
        <v>Property income (141E)</v>
      </c>
      <c r="D37" s="189" t="str">
        <f>IFERROR(VLOOKUP(Government_revenues_table[[#This Row],[GFS Classification]],Table6_GFS_codes_classification[],COLUMNS($F:H)+3,FALSE),"Do not enter data")</f>
        <v>Dividends (1412E)</v>
      </c>
      <c r="E37" s="189" t="str">
        <f>IFERROR(VLOOKUP(Government_revenues_table[[#This Row],[GFS Classification]],Table6_GFS_codes_classification[],COLUMNS($F:I)+3,FALSE),"Do not enter data")</f>
        <v>From government participation (equity) (1412E2)</v>
      </c>
      <c r="F37" s="50" t="s">
        <v>1505</v>
      </c>
      <c r="G37" s="276" t="s">
        <v>988</v>
      </c>
      <c r="H37" s="50" t="s">
        <v>2742</v>
      </c>
      <c r="I37" s="50" t="s">
        <v>2021</v>
      </c>
      <c r="J37" s="192">
        <v>52194385.390000001</v>
      </c>
      <c r="K37" s="50" t="s">
        <v>1196</v>
      </c>
    </row>
    <row r="38" spans="2:20" x14ac:dyDescent="0.4">
      <c r="B38" s="189" t="str">
        <f>IFERROR(VLOOKUP(Government_revenues_table[[#This Row],[GFS Classification]],Table6_GFS_codes_classification[],COLUMNS($F:F)+3,FALSE),"Do not enter data")</f>
        <v>Other revenue (14E)</v>
      </c>
      <c r="C38" s="189" t="str">
        <f>IFERROR(VLOOKUP(Government_revenues_table[[#This Row],[GFS Classification]],Table6_GFS_codes_classification[],COLUMNS($F:G)+3,FALSE),"Do not enter data")</f>
        <v>Property income (141E)</v>
      </c>
      <c r="D38" s="189" t="str">
        <f>IFERROR(VLOOKUP(Government_revenues_table[[#This Row],[GFS Classification]],Table6_GFS_codes_classification[],COLUMNS($F:H)+3,FALSE),"Do not enter data")</f>
        <v>Rent (1415E)</v>
      </c>
      <c r="E38" s="189" t="str">
        <f>IFERROR(VLOOKUP(Government_revenues_table[[#This Row],[GFS Classification]],Table6_GFS_codes_classification[],COLUMNS($F:I)+3,FALSE),"Do not enter data")</f>
        <v>Royalties (1415E1)</v>
      </c>
      <c r="F38" s="50" t="s">
        <v>1508</v>
      </c>
      <c r="G38" s="276" t="s">
        <v>1494</v>
      </c>
      <c r="H38" s="264" t="s">
        <v>2745</v>
      </c>
      <c r="I38" s="50" t="s">
        <v>2021</v>
      </c>
      <c r="J38" s="192">
        <v>392301204.80999988</v>
      </c>
      <c r="K38" s="50" t="s">
        <v>1196</v>
      </c>
      <c r="T38" s="194"/>
    </row>
    <row r="39" spans="2:20" x14ac:dyDescent="0.4">
      <c r="B39" s="189" t="str">
        <f>IFERROR(VLOOKUP(Government_revenues_table[[#This Row],[GFS Classification]],Table6_GFS_codes_classification[],COLUMNS($F:F)+3,FALSE),"Do not enter data")</f>
        <v>Other revenue (14E)</v>
      </c>
      <c r="C39" s="189" t="str">
        <f>IFERROR(VLOOKUP(Government_revenues_table[[#This Row],[GFS Classification]],Table6_GFS_codes_classification[],COLUMNS($F:G)+3,FALSE),"Do not enter data")</f>
        <v>Property income (141E)</v>
      </c>
      <c r="D39" s="189" t="str">
        <f>IFERROR(VLOOKUP(Government_revenues_table[[#This Row],[GFS Classification]],Table6_GFS_codes_classification[],COLUMNS($F:H)+3,FALSE),"Do not enter data")</f>
        <v>Rent (1415E)</v>
      </c>
      <c r="E39" s="189" t="str">
        <f>IFERROR(VLOOKUP(Government_revenues_table[[#This Row],[GFS Classification]],Table6_GFS_codes_classification[],COLUMNS($F:I)+3,FALSE),"Do not enter data")</f>
        <v>Royalties (1415E1)</v>
      </c>
      <c r="F39" s="50" t="s">
        <v>1508</v>
      </c>
      <c r="G39" s="276" t="s">
        <v>988</v>
      </c>
      <c r="H39" s="264" t="s">
        <v>2745</v>
      </c>
      <c r="I39" s="50" t="s">
        <v>2021</v>
      </c>
      <c r="J39" s="192">
        <v>1188791008.4499998</v>
      </c>
      <c r="K39" s="50" t="s">
        <v>1196</v>
      </c>
      <c r="T39" s="242"/>
    </row>
    <row r="40" spans="2:20" x14ac:dyDescent="0.4">
      <c r="B40" s="189" t="str">
        <f>IFERROR(VLOOKUP(Government_revenues_table[[#This Row],[GFS Classification]],Table6_GFS_codes_classification[],COLUMNS($F:F)+3,FALSE),"Do not enter data")</f>
        <v>Taxes (11E)</v>
      </c>
      <c r="C40" s="189" t="str">
        <f>IFERROR(VLOOKUP(Government_revenues_table[[#This Row],[GFS Classification]],Table6_GFS_codes_classification[],COLUMNS($F:G)+3,FALSE),"Do not enter data")</f>
        <v>Taxes on goods and services (114E)</v>
      </c>
      <c r="D40" s="189" t="str">
        <f>IFERROR(VLOOKUP(Government_revenues_table[[#This Row],[GFS Classification]],Table6_GFS_codes_classification[],COLUMNS($F:H)+3,FALSE),"Do not enter data")</f>
        <v>General taxes on goods and services (VAT, sales tax, turnover tax) (1141E)</v>
      </c>
      <c r="E40" s="189" t="str">
        <f>IFERROR(VLOOKUP(Government_revenues_table[[#This Row],[GFS Classification]],Table6_GFS_codes_classification[],COLUMNS($F:I)+3,FALSE),"Do not enter data")</f>
        <v>General taxes on goods and services (VAT, sales tax, turnover tax) (1141E)</v>
      </c>
      <c r="F40" s="50" t="s">
        <v>1523</v>
      </c>
      <c r="G40" s="276" t="s">
        <v>1494</v>
      </c>
      <c r="H40" s="50" t="s">
        <v>2743</v>
      </c>
      <c r="I40" s="50" t="s">
        <v>2021</v>
      </c>
      <c r="J40" s="192">
        <v>-219187938</v>
      </c>
      <c r="K40" s="50" t="s">
        <v>1196</v>
      </c>
    </row>
    <row r="41" spans="2:20" x14ac:dyDescent="0.4">
      <c r="B41" s="189" t="str">
        <f>IFERROR(VLOOKUP(Government_revenues_table[[#This Row],[GFS Classification]],Table6_GFS_codes_classification[],COLUMNS($F:F)+3,FALSE),"Do not enter data")</f>
        <v>Taxes (11E)</v>
      </c>
      <c r="C41" s="189" t="str">
        <f>IFERROR(VLOOKUP(Government_revenues_table[[#This Row],[GFS Classification]],Table6_GFS_codes_classification[],COLUMNS($F:G)+3,FALSE),"Do not enter data")</f>
        <v>Taxes on goods and services (114E)</v>
      </c>
      <c r="D41" s="189" t="str">
        <f>IFERROR(VLOOKUP(Government_revenues_table[[#This Row],[GFS Classification]],Table6_GFS_codes_classification[],COLUMNS($F:H)+3,FALSE),"Do not enter data")</f>
        <v>General taxes on goods and services (VAT, sales tax, turnover tax) (1141E)</v>
      </c>
      <c r="E41" s="189" t="str">
        <f>IFERROR(VLOOKUP(Government_revenues_table[[#This Row],[GFS Classification]],Table6_GFS_codes_classification[],COLUMNS($F:I)+3,FALSE),"Do not enter data")</f>
        <v>General taxes on goods and services (VAT, sales tax, turnover tax) (1141E)</v>
      </c>
      <c r="F41" s="50" t="s">
        <v>1523</v>
      </c>
      <c r="G41" s="276" t="s">
        <v>988</v>
      </c>
      <c r="H41" s="50" t="s">
        <v>2743</v>
      </c>
      <c r="I41" s="50" t="s">
        <v>2021</v>
      </c>
      <c r="J41" s="192">
        <v>-14815973150.23</v>
      </c>
      <c r="K41" s="50" t="s">
        <v>1196</v>
      </c>
      <c r="R41" s="194"/>
    </row>
    <row r="42" spans="2:20" x14ac:dyDescent="0.4">
      <c r="B42" s="189" t="str">
        <f>IFERROR(VLOOKUP(Government_revenues_table[[#This Row],[GFS Classification]],Table6_GFS_codes_classification[],COLUMNS($F:F)+3,FALSE),"Do not enter data")</f>
        <v>Taxes (11E)</v>
      </c>
      <c r="C42" s="189" t="str">
        <f>IFERROR(VLOOKUP(Government_revenues_table[[#This Row],[GFS Classification]],Table6_GFS_codes_classification[],COLUMNS($F:G)+3,FALSE),"Do not enter data")</f>
        <v>Other taxes payable by natural resource companies (116E)</v>
      </c>
      <c r="D42" s="189" t="str">
        <f>IFERROR(VLOOKUP(Government_revenues_table[[#This Row],[GFS Classification]],Table6_GFS_codes_classification[],COLUMNS($F:H)+3,FALSE),"Do not enter data")</f>
        <v>Other taxes payable by natural resource companies (116E)</v>
      </c>
      <c r="E42" s="189" t="str">
        <f>IFERROR(VLOOKUP(Government_revenues_table[[#This Row],[GFS Classification]],Table6_GFS_codes_classification[],COLUMNS($F:I)+3,FALSE),"Do not enter data")</f>
        <v>Other taxes payable by natural resource companies (116E)</v>
      </c>
      <c r="F42" s="50" t="s">
        <v>1478</v>
      </c>
      <c r="G42" s="276" t="s">
        <v>1494</v>
      </c>
      <c r="H42" s="50" t="s">
        <v>2744</v>
      </c>
      <c r="I42" s="50" t="s">
        <v>2022</v>
      </c>
      <c r="J42" s="192">
        <v>14132047.080000002</v>
      </c>
      <c r="K42" s="50" t="s">
        <v>1196</v>
      </c>
      <c r="R42" s="242"/>
      <c r="T42" s="194"/>
    </row>
    <row r="43" spans="2:20" x14ac:dyDescent="0.4">
      <c r="B43" s="189" t="str">
        <f>IFERROR(VLOOKUP(Government_revenues_table[[#This Row],[GFS Classification]],Table6_GFS_codes_classification[],COLUMNS($F:F)+3,FALSE),"Do not enter data")</f>
        <v>Taxes (11E)</v>
      </c>
      <c r="C43" s="189" t="str">
        <f>IFERROR(VLOOKUP(Government_revenues_table[[#This Row],[GFS Classification]],Table6_GFS_codes_classification[],COLUMNS($F:G)+3,FALSE),"Do not enter data")</f>
        <v>Other taxes payable by natural resource companies (116E)</v>
      </c>
      <c r="D43" s="189" t="str">
        <f>IFERROR(VLOOKUP(Government_revenues_table[[#This Row],[GFS Classification]],Table6_GFS_codes_classification[],COLUMNS($F:H)+3,FALSE),"Do not enter data")</f>
        <v>Other taxes payable by natural resource companies (116E)</v>
      </c>
      <c r="E43" s="189" t="str">
        <f>IFERROR(VLOOKUP(Government_revenues_table[[#This Row],[GFS Classification]],Table6_GFS_codes_classification[],COLUMNS($F:I)+3,FALSE),"Do not enter data")</f>
        <v>Other taxes payable by natural resource companies (116E)</v>
      </c>
      <c r="F43" s="50" t="s">
        <v>1478</v>
      </c>
      <c r="G43" s="276" t="s">
        <v>988</v>
      </c>
      <c r="H43" s="50" t="s">
        <v>2744</v>
      </c>
      <c r="I43" s="50" t="s">
        <v>2022</v>
      </c>
      <c r="J43" s="192">
        <v>697943.89</v>
      </c>
      <c r="K43" s="50" t="s">
        <v>1196</v>
      </c>
      <c r="R43" s="242"/>
      <c r="T43" s="242"/>
    </row>
    <row r="44" spans="2:20" x14ac:dyDescent="0.4">
      <c r="B44" s="193" t="str">
        <f>IFERROR(VLOOKUP(Government_revenues_table[[#This Row],[GFS Classification]],Table6_GFS_codes_classification[],COLUMNS($F:F)+3,FALSE),"Do not enter data")</f>
        <v>Taxes (11E)</v>
      </c>
      <c r="C44" s="193" t="str">
        <f>IFERROR(VLOOKUP(Government_revenues_table[[#This Row],[GFS Classification]],Table6_GFS_codes_classification[],COLUMNS($F:G)+3,FALSE),"Do not enter data")</f>
        <v>Other taxes payable by natural resource companies (116E)</v>
      </c>
      <c r="D44" s="193" t="str">
        <f>IFERROR(VLOOKUP(Government_revenues_table[[#This Row],[GFS Classification]],Table6_GFS_codes_classification[],COLUMNS($F:H)+3,FALSE),"Do not enter data")</f>
        <v>Other taxes payable by natural resource companies (116E)</v>
      </c>
      <c r="E44" s="193" t="str">
        <f>IFERROR(VLOOKUP(Government_revenues_table[[#This Row],[GFS Classification]],Table6_GFS_codes_classification[],COLUMNS($F:I)+3,FALSE),"Do not enter data")</f>
        <v>Other taxes payable by natural resource companies (116E)</v>
      </c>
      <c r="F44" s="50" t="s">
        <v>1478</v>
      </c>
      <c r="G44" s="276" t="s">
        <v>1494</v>
      </c>
      <c r="H44" s="50" t="s">
        <v>2744</v>
      </c>
      <c r="I44" s="50" t="s">
        <v>2021</v>
      </c>
      <c r="J44" s="192">
        <v>2777232850</v>
      </c>
      <c r="K44" s="50" t="s">
        <v>1196</v>
      </c>
      <c r="R44" s="242"/>
      <c r="T44" s="194"/>
    </row>
    <row r="45" spans="2:20" x14ac:dyDescent="0.4">
      <c r="B45" s="189" t="str">
        <f>IFERROR(VLOOKUP(Government_revenues_table[[#This Row],[GFS Classification]],Table6_GFS_codes_classification[],COLUMNS($F:F)+3,FALSE),"Do not enter data")</f>
        <v>Taxes (11E)</v>
      </c>
      <c r="C45" s="189" t="str">
        <f>IFERROR(VLOOKUP(Government_revenues_table[[#This Row],[GFS Classification]],Table6_GFS_codes_classification[],COLUMNS($F:G)+3,FALSE),"Do not enter data")</f>
        <v>Other taxes payable by natural resource companies (116E)</v>
      </c>
      <c r="D45" s="189" t="str">
        <f>IFERROR(VLOOKUP(Government_revenues_table[[#This Row],[GFS Classification]],Table6_GFS_codes_classification[],COLUMNS($F:H)+3,FALSE),"Do not enter data")</f>
        <v>Other taxes payable by natural resource companies (116E)</v>
      </c>
      <c r="E45" s="189" t="str">
        <f>IFERROR(VLOOKUP(Government_revenues_table[[#This Row],[GFS Classification]],Table6_GFS_codes_classification[],COLUMNS($F:I)+3,FALSE),"Do not enter data")</f>
        <v>Other taxes payable by natural resource companies (116E)</v>
      </c>
      <c r="F45" s="50" t="s">
        <v>1478</v>
      </c>
      <c r="G45" s="276" t="s">
        <v>988</v>
      </c>
      <c r="H45" s="50" t="s">
        <v>2744</v>
      </c>
      <c r="I45" s="50" t="s">
        <v>2021</v>
      </c>
      <c r="J45" s="192">
        <v>25658116.609999981</v>
      </c>
      <c r="K45" s="50" t="s">
        <v>1196</v>
      </c>
      <c r="T45" s="194"/>
    </row>
    <row r="46" spans="2:20" ht="15.5" thickBot="1" x14ac:dyDescent="0.45"/>
    <row r="47" spans="2:20" ht="16.5" thickBot="1" x14ac:dyDescent="0.45">
      <c r="I47" s="241" t="s">
        <v>1948</v>
      </c>
      <c r="J47" s="188">
        <f>SUMIF(Government_revenues_table[Currency],"USD",Government_revenues_table[Revenue value])+(IFERROR(SUMIF(Government_revenues_table[Currency],"&lt;&gt;USD",Government_revenues_table[Revenue value])/'Part 1 - About'!$E$45,0))</f>
        <v>6545853682.5221024</v>
      </c>
      <c r="T47" s="242"/>
    </row>
    <row r="48" spans="2:20" ht="21" customHeight="1" thickBot="1" x14ac:dyDescent="0.45">
      <c r="I48" s="239"/>
      <c r="J48" s="194"/>
    </row>
    <row r="49" spans="6:11" ht="16.5" thickBot="1" x14ac:dyDescent="0.45">
      <c r="I49" s="241" t="str">
        <f>"Total in "&amp;'Part 1 - About'!E44</f>
        <v>Total in UAH</v>
      </c>
      <c r="J49" s="188">
        <f>IF('Part 1 - About'!$E$44="USD",0,SUMIF(Government_revenues_table[Currency],'Part 1 - About'!$E$44,Government_revenues_table[Revenue value]))+(IFERROR(SUMIF(Government_revenues_table[Currency],"USD",Government_revenues_table[Revenue value])*'Part 1 - About'!$E$45,0))</f>
        <v>176460011036.59003</v>
      </c>
    </row>
    <row r="53" spans="6:11" ht="22.5" x14ac:dyDescent="0.4">
      <c r="F53" s="181" t="s">
        <v>1562</v>
      </c>
      <c r="G53" s="181"/>
      <c r="H53" s="206"/>
      <c r="I53" s="206"/>
      <c r="J53" s="206"/>
      <c r="K53" s="206"/>
    </row>
    <row r="54" spans="6:11" x14ac:dyDescent="0.4">
      <c r="F54" s="195" t="s">
        <v>1563</v>
      </c>
      <c r="G54" s="196"/>
      <c r="H54" s="196"/>
      <c r="I54" s="196"/>
      <c r="J54" s="197"/>
      <c r="K54" s="196"/>
    </row>
    <row r="55" spans="6:11" x14ac:dyDescent="0.4">
      <c r="F55" s="195"/>
      <c r="G55" s="196"/>
      <c r="H55" s="196"/>
      <c r="I55" s="196"/>
      <c r="J55" s="197"/>
      <c r="K55" s="196"/>
    </row>
    <row r="56" spans="6:11" x14ac:dyDescent="0.4">
      <c r="F56" s="195"/>
      <c r="G56" s="196"/>
      <c r="H56" s="196"/>
      <c r="I56" s="196"/>
      <c r="J56" s="197"/>
      <c r="K56" s="196"/>
    </row>
    <row r="57" spans="6:11" x14ac:dyDescent="0.4">
      <c r="F57" s="195" t="s">
        <v>1553</v>
      </c>
      <c r="G57" s="196" t="s">
        <v>1927</v>
      </c>
      <c r="H57" s="196"/>
      <c r="I57" s="196"/>
      <c r="J57" s="197"/>
      <c r="K57" s="196"/>
    </row>
    <row r="58" spans="6:11" x14ac:dyDescent="0.4">
      <c r="F58" s="195" t="s">
        <v>1554</v>
      </c>
      <c r="G58" s="196" t="s">
        <v>1928</v>
      </c>
      <c r="H58" s="196"/>
      <c r="I58" s="196"/>
      <c r="J58" s="197"/>
      <c r="K58" s="196"/>
    </row>
    <row r="59" spans="6:11" x14ac:dyDescent="0.4">
      <c r="F59" s="195"/>
      <c r="G59" s="198" t="s">
        <v>1491</v>
      </c>
      <c r="H59" s="198" t="s">
        <v>1434</v>
      </c>
      <c r="I59" s="198" t="s">
        <v>1497</v>
      </c>
      <c r="J59" s="199" t="s">
        <v>1435</v>
      </c>
      <c r="K59" s="198" t="s">
        <v>1006</v>
      </c>
    </row>
    <row r="60" spans="6:11" x14ac:dyDescent="0.4">
      <c r="F60" s="195"/>
      <c r="G60" s="200" t="s">
        <v>2746</v>
      </c>
      <c r="H60" s="200" t="s">
        <v>2747</v>
      </c>
      <c r="I60" s="200" t="s">
        <v>2021</v>
      </c>
      <c r="J60" s="201">
        <v>3930084901.610003</v>
      </c>
      <c r="K60" s="202" t="s">
        <v>1196</v>
      </c>
    </row>
    <row r="61" spans="6:11" x14ac:dyDescent="0.4">
      <c r="F61" s="195"/>
      <c r="G61" s="196" t="s">
        <v>988</v>
      </c>
      <c r="H61" s="196" t="s">
        <v>2747</v>
      </c>
      <c r="I61" s="196" t="s">
        <v>2021</v>
      </c>
      <c r="J61" s="197">
        <v>6268357576.3800001</v>
      </c>
      <c r="K61" s="196" t="s">
        <v>1196</v>
      </c>
    </row>
    <row r="62" spans="6:11" ht="15.5" thickBot="1" x14ac:dyDescent="0.45">
      <c r="F62" s="195"/>
      <c r="G62" s="203" t="s">
        <v>1561</v>
      </c>
      <c r="H62" s="203"/>
      <c r="I62" s="203"/>
      <c r="J62" s="204">
        <f>SUM(J60:J61)</f>
        <v>10198442477.990004</v>
      </c>
      <c r="K62" s="203" t="s">
        <v>1196</v>
      </c>
    </row>
    <row r="63" spans="6:11" ht="15.5" thickTop="1" x14ac:dyDescent="0.4">
      <c r="F63" s="195" t="s">
        <v>1555</v>
      </c>
      <c r="G63" s="196" t="s">
        <v>1558</v>
      </c>
      <c r="H63" s="196"/>
      <c r="I63" s="196"/>
      <c r="J63" s="197"/>
      <c r="K63" s="196"/>
    </row>
    <row r="64" spans="6:11" x14ac:dyDescent="0.4">
      <c r="F64" s="195" t="s">
        <v>1556</v>
      </c>
      <c r="G64" s="196" t="s">
        <v>1558</v>
      </c>
      <c r="H64" s="196"/>
      <c r="I64" s="196"/>
      <c r="J64" s="197"/>
      <c r="K64" s="196"/>
    </row>
    <row r="65" spans="6:14" x14ac:dyDescent="0.4">
      <c r="F65" s="195" t="s">
        <v>1557</v>
      </c>
      <c r="G65" s="196" t="s">
        <v>1558</v>
      </c>
      <c r="H65" s="196"/>
      <c r="I65" s="196"/>
      <c r="J65" s="197"/>
      <c r="K65" s="196"/>
    </row>
    <row r="66" spans="6:14" x14ac:dyDescent="0.4">
      <c r="F66" s="195"/>
      <c r="G66" s="196"/>
      <c r="H66" s="196"/>
      <c r="I66" s="196"/>
      <c r="J66" s="197"/>
      <c r="K66" s="196"/>
    </row>
    <row r="67" spans="6:14" x14ac:dyDescent="0.4">
      <c r="F67" s="195"/>
      <c r="G67" s="196"/>
      <c r="H67" s="196"/>
      <c r="I67" s="196"/>
      <c r="J67" s="197"/>
      <c r="K67" s="196"/>
    </row>
    <row r="68" spans="6:14" ht="18.75" customHeight="1" x14ac:dyDescent="0.4">
      <c r="F68" s="195"/>
      <c r="G68" s="196"/>
      <c r="H68" s="196"/>
      <c r="I68" s="196"/>
      <c r="J68" s="197"/>
      <c r="K68" s="196"/>
    </row>
    <row r="69" spans="6:14" ht="15.75" customHeight="1" x14ac:dyDescent="0.4">
      <c r="F69" s="195"/>
      <c r="G69" s="196"/>
      <c r="H69" s="196"/>
      <c r="I69" s="196"/>
      <c r="J69" s="197"/>
      <c r="K69" s="196"/>
    </row>
    <row r="70" spans="6:14" x14ac:dyDescent="0.4">
      <c r="F70" s="195"/>
      <c r="G70" s="196"/>
      <c r="H70" s="196"/>
      <c r="I70" s="196"/>
      <c r="J70" s="197"/>
      <c r="K70" s="196"/>
    </row>
    <row r="71" spans="6:14" x14ac:dyDescent="0.4">
      <c r="F71" s="195"/>
      <c r="G71" s="196"/>
      <c r="H71" s="196"/>
      <c r="I71" s="196"/>
      <c r="J71" s="197"/>
      <c r="K71" s="196"/>
    </row>
    <row r="72" spans="6:14" x14ac:dyDescent="0.4">
      <c r="F72" s="37"/>
      <c r="G72" s="37"/>
      <c r="H72" s="37"/>
      <c r="I72" s="37"/>
      <c r="J72" s="37"/>
      <c r="K72" s="37"/>
    </row>
    <row r="73" spans="6:14" ht="15.75" customHeight="1" thickBot="1" x14ac:dyDescent="0.45">
      <c r="F73" s="369"/>
      <c r="G73" s="369"/>
      <c r="H73" s="369"/>
      <c r="I73" s="369"/>
      <c r="J73" s="369"/>
      <c r="K73" s="369"/>
      <c r="L73" s="369"/>
      <c r="M73" s="369"/>
      <c r="N73" s="369"/>
    </row>
    <row r="74" spans="6:14" x14ac:dyDescent="0.4">
      <c r="F74" s="370"/>
      <c r="G74" s="370"/>
      <c r="H74" s="370"/>
      <c r="I74" s="370"/>
      <c r="J74" s="370"/>
      <c r="K74" s="370"/>
      <c r="L74" s="370"/>
      <c r="M74" s="370"/>
      <c r="N74" s="370"/>
    </row>
    <row r="75" spans="6:14" ht="15.5" thickBot="1" x14ac:dyDescent="0.45">
      <c r="F75" s="343" t="s">
        <v>1842</v>
      </c>
      <c r="G75" s="344"/>
      <c r="H75" s="344"/>
      <c r="I75" s="344"/>
      <c r="J75" s="344"/>
      <c r="K75" s="344"/>
      <c r="L75" s="344"/>
      <c r="M75" s="344"/>
      <c r="N75" s="344"/>
    </row>
    <row r="76" spans="6:14" x14ac:dyDescent="0.4">
      <c r="F76" s="371" t="s">
        <v>1861</v>
      </c>
      <c r="G76" s="372"/>
      <c r="H76" s="372"/>
      <c r="I76" s="372"/>
      <c r="J76" s="372"/>
      <c r="K76" s="372"/>
      <c r="L76" s="372"/>
      <c r="M76" s="372"/>
      <c r="N76" s="372"/>
    </row>
    <row r="77" spans="6:14" ht="15.5" thickBot="1" x14ac:dyDescent="0.45">
      <c r="F77" s="356"/>
      <c r="G77" s="356"/>
      <c r="H77" s="356"/>
      <c r="I77" s="356"/>
      <c r="J77" s="356"/>
      <c r="K77" s="356"/>
      <c r="L77" s="356"/>
      <c r="M77" s="356"/>
      <c r="N77" s="356"/>
    </row>
    <row r="78" spans="6:14" x14ac:dyDescent="0.4">
      <c r="F78" s="338" t="s">
        <v>1841</v>
      </c>
      <c r="G78" s="338"/>
      <c r="H78" s="338"/>
      <c r="I78" s="338"/>
      <c r="J78" s="338"/>
      <c r="K78" s="338"/>
      <c r="L78" s="338"/>
      <c r="M78" s="338"/>
      <c r="N78" s="338"/>
    </row>
    <row r="79" spans="6:14" ht="15.75" customHeight="1" x14ac:dyDescent="0.4">
      <c r="F79" s="322" t="s">
        <v>1862</v>
      </c>
      <c r="G79" s="322"/>
      <c r="H79" s="322"/>
      <c r="I79" s="322"/>
      <c r="J79" s="322"/>
      <c r="K79" s="322"/>
      <c r="L79" s="322"/>
      <c r="M79" s="322"/>
      <c r="N79" s="322"/>
    </row>
    <row r="80" spans="6:14" x14ac:dyDescent="0.4">
      <c r="F80" s="331" t="s">
        <v>1863</v>
      </c>
      <c r="G80" s="331"/>
      <c r="H80" s="331"/>
      <c r="I80" s="331"/>
      <c r="J80" s="331"/>
      <c r="K80" s="331"/>
      <c r="L80" s="331"/>
      <c r="M80" s="331"/>
      <c r="N80" s="331"/>
    </row>
  </sheetData>
  <sheetProtection insertRows="0"/>
  <protectedRanges>
    <protectedRange algorithmName="SHA-512" hashValue="19r0bVvPR7yZA0UiYij7Tv1CBk3noIABvFePbLhCJ4nk3L6A+Fy+RdPPS3STf+a52x4pG2PQK4FAkXK9epnlIA==" saltValue="gQC4yrLvnbJqxYZ0KSEoZA==" spinCount="100000" sqref="K60 K47 I22:K45 F22:G45" name="Government revenues"/>
  </protectedRanges>
  <mergeCells count="26">
    <mergeCell ref="F80:N80"/>
    <mergeCell ref="F18:K18"/>
    <mergeCell ref="F8:N8"/>
    <mergeCell ref="F9:N9"/>
    <mergeCell ref="F10:N10"/>
    <mergeCell ref="F11:N11"/>
    <mergeCell ref="F12:N12"/>
    <mergeCell ref="F13:N13"/>
    <mergeCell ref="F14:N14"/>
    <mergeCell ref="F15:N15"/>
    <mergeCell ref="M18:N18"/>
    <mergeCell ref="F73:N73"/>
    <mergeCell ref="F74:N74"/>
    <mergeCell ref="F75:N75"/>
    <mergeCell ref="F79:N79"/>
    <mergeCell ref="F76:N76"/>
    <mergeCell ref="F77:N77"/>
    <mergeCell ref="F78:N78"/>
    <mergeCell ref="F20:K20"/>
    <mergeCell ref="F16:N16"/>
    <mergeCell ref="P31:U31"/>
    <mergeCell ref="M19:N19"/>
    <mergeCell ref="M27:N27"/>
    <mergeCell ref="M28:N28"/>
    <mergeCell ref="M21:N21"/>
    <mergeCell ref="M22:N26"/>
  </mergeCells>
  <dataValidations count="11">
    <dataValidation type="list" allowBlank="1" showInputMessage="1" showErrorMessage="1" sqref="F22:F45" xr:uid="{00000000-0002-0000-0300-000003000000}">
      <formula1>GFS_list</formula1>
    </dataValidation>
    <dataValidation type="list" allowBlank="1" showInputMessage="1" showErrorMessage="1" sqref="K60:K62" xr:uid="{D192E264-08C1-4ABF-8184-48A13724DD23}">
      <formula1>Currency_code_list</formula1>
    </dataValidation>
    <dataValidation allowBlank="1"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H22:H45" xr:uid="{D5542179-2FB1-4F51-A9A0-8B4969D42E2C}"/>
    <dataValidation type="textLength" allowBlank="1" showInputMessage="1" showErrorMessage="1" errorTitle="Please do not edit these cells" error="Please do not edit these cells" sqref="F53:K54 F21:H21 J21:K21" xr:uid="{040A0F63-1C12-415F-BF0F-4E009D609B75}">
      <formula1>10000</formula1>
      <formula2>50000</formula2>
    </dataValidation>
    <dataValidation allowBlank="1" showInputMessage="1" showErrorMessage="1" errorTitle="Please do not edit these cells" error="Please do not edit these cells" sqref="I21" xr:uid="{45C4F56B-DACD-4ADD-9EF3-528E1B8FF490}"/>
    <dataValidation type="whole" allowBlank="1" showInputMessage="1" showErrorMessage="1" errorTitle="Please do not edit those cells" error="Please do not edit those cells" sqref="F72:K72" xr:uid="{B41B3659-95C0-4782-8249-C45F1BA8CF71}">
      <formula1>10000</formula1>
      <formula2>50000</formula2>
    </dataValidation>
    <dataValidation type="list" allowBlank="1" showInputMessage="1" showErrorMessage="1" promptTitle="Receiving government agency" prompt="Input the name of the government recipient here._x000a__x000a_Please refrain from using acronyms, and input complete name" sqref="I22" xr:uid="{57095CD9-1E20-4D31-9AD8-7B9AE2AF9C32}">
      <formula1>Government_entities_list</formula1>
    </dataValidation>
    <dataValidation type="decimal" operator="notBetween" allowBlank="1" showInputMessage="1" showErrorMessage="1" errorTitle="Number" error="Please only input numbers in this cell" promptTitle="Revenue value" prompt="Please input the total figure of the revenue stream as disclosed by government, including not reconciled." sqref="J22:J45" xr:uid="{E188CC06-04C5-4523-9D0F-33E094E7A8EB}">
      <formula1>0.1</formula1>
      <formula2>0.2</formula2>
    </dataValidation>
    <dataValidation type="textLength" allowBlank="1" showInputMessage="1" showErrorMessage="1" sqref="L53:N72 B7:K20 F73:N77 L7:N45 B73:E80 B46:H52 K46:N52 I46:J46 J48 I50:J52 A7:A80 O7:O72" xr:uid="{C34C43B0-4B88-4697-A1F8-6046FF94A4E3}">
      <formula1>9999999</formula1>
      <formula2>99999999</formula2>
    </dataValidation>
    <dataValidation type="textLength" allowBlank="1" showInputMessage="1" showErrorMessage="1" errorTitle="Do not edit these cells" error="Please do not edit these cells" sqref="F78:N80" xr:uid="{F2954D87-D339-415D-9481-D75E0A4DEE87}">
      <formula1>9999999</formula1>
      <formula2>99999999</formula2>
    </dataValidation>
    <dataValidation type="whole" allowBlank="1" showInputMessage="1" showErrorMessage="1" sqref="I47:J47 I49:J49" xr:uid="{89211BE3-9C99-4B00-84AC-51B5A538A063}">
      <formula1>1</formula1>
      <formula2>2</formula2>
    </dataValidation>
  </dataValidations>
  <hyperlinks>
    <hyperlink ref="M19" r:id="rId1" location="r5-1" display="EITI Requirement 5.1" xr:uid="{D1298250-E9A8-4B35-9832-EB42334EC5CC}"/>
    <hyperlink ref="F20" r:id="rId2" location="r4-1" display="EITI Requirement 4.1" xr:uid="{EB616848-9320-443F-A042-28F04868856E}"/>
    <hyperlink ref="F76:J76" r:id="rId3" display="Give us your feedback or report a conflict in the data! Write to us at  data@eiti.org" xr:uid="{75CFFD54-1803-40DD-84A4-A9C2A50A545A}"/>
    <hyperlink ref="F75:J75" r:id="rId4" display="For the latest version of Summary data templates, see  https://eiti.org/summary-data-template" xr:uid="{ECA922EE-70EB-44CD-BCF7-6E5E128D70CD}"/>
    <hyperlink ref="M28:N28" r:id="rId5" display="or, https://www.imf.org/external/np/sta/gfsm/" xr:uid="{284D235A-5255-4F28-9EE1-D745AE57E870}"/>
    <hyperlink ref="M27:N27" r:id="rId6" display="For more guidance, please visit https://eiti.org/summary-data-template" xr:uid="{D9737CA5-4C3E-45EE-957B-235C04309CF3}"/>
  </hyperlinks>
  <pageMargins left="0.7" right="0.7" top="0.75" bottom="0.75" header="0.3" footer="0.3"/>
  <pageSetup paperSize="9" orientation="portrait" r:id="rId7"/>
  <colBreaks count="1" manualBreakCount="1">
    <brk id="12" max="1048575" man="1"/>
  </colBreaks>
  <drawing r:id="rId8"/>
  <tableParts count="1">
    <tablePart r:id="rId9"/>
  </tableParts>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300-000000000000}">
          <x14:formula1>
            <xm:f>Lists!$S$2:$S$29</xm:f>
          </x14:formula1>
          <xm:sqref>B22:E45</xm:sqref>
        </x14:dataValidation>
        <x14:dataValidation type="list" allowBlank="1" showInputMessage="1" showErrorMessage="1" promptTitle="Please select sector" prompt="Please select the relevant sector from the list" xr:uid="{6D0425A3-0C8C-45E2-869B-2175D77CA88E}">
          <x14:formula1>
            <xm:f>Lists!$AA$3:$AA$9</xm:f>
          </x14:formula1>
          <xm:sqref>G22:G45</xm:sqref>
        </x14:dataValidation>
        <x14:dataValidation type="list" allowBlank="1" showInputMessage="1" showErrorMessage="1" xr:uid="{84FF5E48-7B81-4123-B271-67A5E717896F}">
          <x14:formula1>
            <xm:f>Lists!$I$11:$I$168</xm:f>
          </x14:formula1>
          <xm:sqref>K22:K45</xm:sqref>
        </x14:dataValidation>
        <x14:dataValidation type="list" allowBlank="1" showInputMessage="1" showErrorMessage="1" promptTitle="Receiving government agency" prompt="Input the name of the government recipient here._x000a__x000a_Please refrain from using acronyms, and input complete name" xr:uid="{FFBD95BE-A7F0-4E90-BFD6-DA32C0F796D7}">
          <x14:formula1>
            <xm:f>'Part 3 - Reporting entities'!$B$15:$B$18</xm:f>
          </x14:formula1>
          <xm:sqref>I23:I45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B1:AH1261"/>
  <sheetViews>
    <sheetView showGridLines="0" topLeftCell="A1188" zoomScale="64" zoomScaleNormal="80" workbookViewId="0">
      <selection activeCell="N33" sqref="N33"/>
    </sheetView>
  </sheetViews>
  <sheetFormatPr defaultColWidth="9.1796875" defaultRowHeight="14" x14ac:dyDescent="0.35"/>
  <cols>
    <col min="1" max="1" width="3.81640625" style="19" customWidth="1"/>
    <col min="2" max="2" width="0.1796875" style="19" customWidth="1"/>
    <col min="3" max="3" width="18.81640625" style="19" customWidth="1"/>
    <col min="4" max="4" width="26" style="19" bestFit="1" customWidth="1"/>
    <col min="5" max="5" width="30.54296875" style="19" customWidth="1"/>
    <col min="6" max="6" width="31.54296875" style="19" customWidth="1"/>
    <col min="7" max="7" width="34.1796875" style="19" customWidth="1"/>
    <col min="8" max="8" width="22.81640625" style="19" customWidth="1"/>
    <col min="9" max="9" width="27.1796875" style="19" customWidth="1"/>
    <col min="10" max="10" width="25.36328125" style="19" bestFit="1" customWidth="1"/>
    <col min="11" max="11" width="37.1796875" style="19" bestFit="1" customWidth="1"/>
    <col min="12" max="12" width="38.54296875" style="19" bestFit="1" customWidth="1"/>
    <col min="13" max="13" width="26" style="19" bestFit="1" customWidth="1"/>
    <col min="14" max="14" width="16.81640625" style="19" bestFit="1" customWidth="1"/>
    <col min="15" max="15" width="20.453125" style="19" bestFit="1" customWidth="1"/>
    <col min="16" max="16" width="9.1796875" style="19"/>
    <col min="17" max="17" width="27.81640625" style="25" customWidth="1"/>
    <col min="18" max="18" width="21" style="25" bestFit="1" customWidth="1"/>
    <col min="19" max="19" width="17.6328125" style="25" bestFit="1" customWidth="1"/>
    <col min="20" max="33" width="15.81640625" style="25" customWidth="1"/>
    <col min="34" max="16384" width="9.1796875" style="19"/>
  </cols>
  <sheetData>
    <row r="1" spans="2:34" x14ac:dyDescent="0.35">
      <c r="C1" s="25"/>
      <c r="D1" s="25"/>
      <c r="E1" s="25"/>
      <c r="F1" s="25"/>
      <c r="G1" s="25"/>
      <c r="H1" s="25"/>
      <c r="I1" s="25"/>
      <c r="J1" s="25"/>
      <c r="K1" s="25"/>
    </row>
    <row r="2" spans="2:34" s="50" customFormat="1" ht="15" x14ac:dyDescent="0.4">
      <c r="C2" s="332" t="s">
        <v>1908</v>
      </c>
      <c r="D2" s="332"/>
      <c r="E2" s="332"/>
      <c r="F2" s="332"/>
      <c r="G2" s="332"/>
      <c r="H2" s="332"/>
      <c r="I2" s="332"/>
      <c r="J2" s="332"/>
      <c r="K2" s="332"/>
      <c r="L2" s="332"/>
      <c r="M2" s="332"/>
      <c r="N2" s="332"/>
      <c r="Q2" s="182"/>
      <c r="R2" s="182"/>
      <c r="S2" s="182"/>
      <c r="T2" s="182"/>
      <c r="U2" s="182"/>
      <c r="V2" s="182"/>
      <c r="W2" s="182"/>
      <c r="X2" s="182"/>
      <c r="Y2" s="182"/>
      <c r="Z2" s="182"/>
      <c r="AA2" s="182"/>
      <c r="AB2" s="182"/>
      <c r="AC2" s="182"/>
      <c r="AD2" s="182"/>
      <c r="AE2" s="182"/>
      <c r="AF2" s="182"/>
      <c r="AG2" s="182"/>
    </row>
    <row r="3" spans="2:34" ht="21" customHeight="1" x14ac:dyDescent="0.35">
      <c r="C3" s="378" t="s">
        <v>1632</v>
      </c>
      <c r="D3" s="378"/>
      <c r="E3" s="378"/>
      <c r="F3" s="378"/>
      <c r="G3" s="378"/>
      <c r="H3" s="378"/>
      <c r="I3" s="378"/>
      <c r="J3" s="378"/>
      <c r="K3" s="378"/>
      <c r="L3" s="378"/>
      <c r="M3" s="378"/>
      <c r="N3" s="378"/>
    </row>
    <row r="4" spans="2:34" s="50" customFormat="1" ht="15.65" customHeight="1" x14ac:dyDescent="0.4">
      <c r="C4" s="373" t="s">
        <v>1909</v>
      </c>
      <c r="D4" s="373"/>
      <c r="E4" s="373"/>
      <c r="F4" s="373"/>
      <c r="G4" s="373"/>
      <c r="H4" s="373"/>
      <c r="I4" s="373"/>
      <c r="J4" s="373"/>
      <c r="K4" s="373"/>
      <c r="L4" s="373"/>
      <c r="M4" s="373"/>
      <c r="N4" s="373"/>
      <c r="Q4" s="182"/>
      <c r="R4" s="182"/>
      <c r="S4" s="182"/>
      <c r="T4" s="182"/>
      <c r="U4" s="182"/>
      <c r="V4" s="182"/>
      <c r="W4" s="182"/>
      <c r="X4" s="182"/>
      <c r="Y4" s="182"/>
      <c r="Z4" s="182"/>
      <c r="AA4" s="182"/>
      <c r="AB4" s="182"/>
      <c r="AC4" s="182"/>
      <c r="AD4" s="182"/>
      <c r="AE4" s="182"/>
      <c r="AF4" s="182"/>
      <c r="AG4" s="182"/>
    </row>
    <row r="5" spans="2:34" s="50" customFormat="1" ht="15.65" customHeight="1" x14ac:dyDescent="0.4">
      <c r="C5" s="373" t="s">
        <v>1910</v>
      </c>
      <c r="D5" s="373"/>
      <c r="E5" s="373"/>
      <c r="F5" s="373"/>
      <c r="G5" s="373"/>
      <c r="H5" s="373"/>
      <c r="I5" s="373"/>
      <c r="J5" s="373"/>
      <c r="K5" s="373"/>
      <c r="L5" s="373"/>
      <c r="M5" s="373"/>
      <c r="N5" s="373"/>
      <c r="Q5" s="182"/>
      <c r="R5" s="182"/>
      <c r="S5" s="182"/>
      <c r="T5" s="182"/>
      <c r="U5" s="182"/>
      <c r="V5" s="182"/>
      <c r="W5" s="182"/>
      <c r="X5" s="182"/>
      <c r="Y5" s="182"/>
      <c r="Z5" s="182"/>
      <c r="AA5" s="182"/>
      <c r="AB5" s="182"/>
      <c r="AC5" s="182"/>
      <c r="AD5" s="182"/>
      <c r="AE5" s="182"/>
      <c r="AF5" s="182"/>
      <c r="AG5" s="182"/>
    </row>
    <row r="6" spans="2:34" s="50" customFormat="1" ht="15.65" customHeight="1" x14ac:dyDescent="0.4">
      <c r="C6" s="373" t="s">
        <v>1911</v>
      </c>
      <c r="D6" s="373"/>
      <c r="E6" s="373"/>
      <c r="F6" s="373"/>
      <c r="G6" s="373"/>
      <c r="H6" s="373"/>
      <c r="I6" s="373"/>
      <c r="J6" s="373"/>
      <c r="K6" s="373"/>
      <c r="L6" s="373"/>
      <c r="M6" s="373"/>
      <c r="N6" s="373"/>
      <c r="Q6" s="182"/>
      <c r="R6" s="182"/>
      <c r="S6" s="182"/>
      <c r="T6" s="182"/>
      <c r="U6" s="182"/>
      <c r="V6" s="182"/>
      <c r="W6" s="182"/>
      <c r="X6" s="182"/>
      <c r="Y6" s="182"/>
      <c r="Z6" s="182"/>
      <c r="AA6" s="182"/>
      <c r="AB6" s="182"/>
      <c r="AC6" s="182"/>
      <c r="AD6" s="182"/>
      <c r="AE6" s="182"/>
      <c r="AF6" s="182"/>
      <c r="AG6" s="182"/>
    </row>
    <row r="7" spans="2:34" s="50" customFormat="1" ht="15.65" customHeight="1" x14ac:dyDescent="0.4">
      <c r="C7" s="373" t="s">
        <v>1912</v>
      </c>
      <c r="D7" s="373"/>
      <c r="E7" s="373"/>
      <c r="F7" s="373"/>
      <c r="G7" s="373"/>
      <c r="H7" s="373"/>
      <c r="I7" s="373"/>
      <c r="J7" s="373"/>
      <c r="K7" s="373"/>
      <c r="L7" s="373"/>
      <c r="M7" s="373"/>
      <c r="N7" s="373"/>
      <c r="Q7" s="182"/>
      <c r="R7" s="182"/>
      <c r="S7" s="182"/>
      <c r="T7" s="182"/>
      <c r="U7" s="182"/>
      <c r="V7" s="182"/>
      <c r="W7" s="182"/>
      <c r="X7" s="182"/>
      <c r="Y7" s="182"/>
      <c r="Z7" s="182"/>
      <c r="AA7" s="182"/>
      <c r="AB7" s="182"/>
      <c r="AC7" s="182"/>
      <c r="AD7" s="182"/>
      <c r="AE7" s="182"/>
      <c r="AF7" s="182"/>
      <c r="AG7" s="182"/>
    </row>
    <row r="8" spans="2:34" s="50" customFormat="1" ht="15.65" customHeight="1" x14ac:dyDescent="0.4">
      <c r="C8" s="373" t="s">
        <v>1913</v>
      </c>
      <c r="D8" s="373"/>
      <c r="E8" s="373"/>
      <c r="F8" s="373"/>
      <c r="G8" s="373"/>
      <c r="H8" s="373"/>
      <c r="I8" s="373"/>
      <c r="J8" s="373"/>
      <c r="K8" s="373"/>
      <c r="L8" s="373"/>
      <c r="M8" s="373"/>
      <c r="N8" s="373"/>
      <c r="Q8" s="182"/>
      <c r="R8" s="182"/>
      <c r="S8" s="182"/>
      <c r="T8" s="182"/>
      <c r="U8" s="182"/>
      <c r="V8" s="182"/>
      <c r="W8" s="182"/>
      <c r="X8" s="182"/>
      <c r="Y8" s="182"/>
      <c r="Z8" s="182"/>
      <c r="AA8" s="182"/>
      <c r="AB8" s="182"/>
      <c r="AC8" s="182"/>
      <c r="AD8" s="182"/>
      <c r="AE8" s="182"/>
      <c r="AF8" s="182"/>
      <c r="AG8" s="182"/>
    </row>
    <row r="9" spans="2:34" s="50" customFormat="1" ht="15" x14ac:dyDescent="0.4">
      <c r="C9" s="347" t="s">
        <v>1907</v>
      </c>
      <c r="D9" s="347"/>
      <c r="E9" s="347"/>
      <c r="F9" s="347"/>
      <c r="G9" s="347"/>
      <c r="H9" s="347"/>
      <c r="I9" s="347"/>
      <c r="J9" s="347"/>
      <c r="K9" s="347"/>
      <c r="L9" s="347"/>
      <c r="M9" s="347"/>
      <c r="N9" s="347"/>
      <c r="Q9" s="182"/>
      <c r="R9" s="182"/>
      <c r="S9" s="182"/>
      <c r="T9" s="182"/>
      <c r="U9" s="182"/>
      <c r="V9" s="182"/>
      <c r="W9" s="182"/>
      <c r="X9" s="182"/>
      <c r="Y9" s="182"/>
      <c r="Z9" s="182"/>
      <c r="AA9" s="182"/>
      <c r="AB9" s="182"/>
      <c r="AC9" s="182"/>
      <c r="AD9" s="182"/>
      <c r="AE9" s="182"/>
      <c r="AF9" s="182"/>
      <c r="AG9" s="182"/>
    </row>
    <row r="10" spans="2:34" x14ac:dyDescent="0.35">
      <c r="C10" s="375"/>
      <c r="D10" s="375"/>
      <c r="E10" s="375"/>
      <c r="F10" s="375"/>
      <c r="G10" s="375"/>
      <c r="H10" s="375"/>
      <c r="I10" s="375"/>
      <c r="J10" s="375"/>
      <c r="K10" s="375"/>
      <c r="L10" s="375"/>
      <c r="M10" s="375"/>
      <c r="N10" s="375"/>
    </row>
    <row r="11" spans="2:34" ht="22.5" x14ac:dyDescent="0.35">
      <c r="C11" s="349" t="s">
        <v>1657</v>
      </c>
      <c r="D11" s="349"/>
      <c r="E11" s="349"/>
      <c r="F11" s="349"/>
      <c r="G11" s="349"/>
      <c r="H11" s="349"/>
      <c r="I11" s="349"/>
      <c r="J11" s="349"/>
      <c r="K11" s="349"/>
      <c r="L11" s="349"/>
      <c r="M11" s="349"/>
      <c r="N11" s="349"/>
    </row>
    <row r="12" spans="2:34" s="50" customFormat="1" ht="14.25" customHeight="1" x14ac:dyDescent="0.4">
      <c r="Q12" s="182"/>
      <c r="R12" s="182"/>
      <c r="S12" s="182"/>
      <c r="T12" s="182"/>
      <c r="U12" s="182"/>
      <c r="V12" s="182"/>
      <c r="W12" s="182"/>
      <c r="X12" s="182"/>
      <c r="Y12" s="182"/>
      <c r="Z12" s="182"/>
      <c r="AA12" s="182"/>
      <c r="AB12" s="182"/>
      <c r="AC12" s="182"/>
      <c r="AD12" s="182"/>
      <c r="AE12" s="182"/>
      <c r="AF12" s="182"/>
      <c r="AG12" s="182"/>
    </row>
    <row r="13" spans="2:34" s="50" customFormat="1" ht="15.75" customHeight="1" x14ac:dyDescent="0.4">
      <c r="B13" s="357" t="s">
        <v>1922</v>
      </c>
      <c r="C13" s="357"/>
      <c r="D13" s="357"/>
      <c r="E13" s="357"/>
      <c r="F13" s="357"/>
      <c r="G13" s="357"/>
      <c r="H13" s="357"/>
      <c r="I13" s="357"/>
      <c r="J13" s="357"/>
      <c r="K13" s="357"/>
      <c r="L13" s="357"/>
      <c r="M13" s="357"/>
      <c r="N13" s="357"/>
      <c r="Q13" s="182"/>
      <c r="R13" s="182"/>
      <c r="S13" s="182"/>
      <c r="T13" s="182"/>
      <c r="U13" s="182"/>
      <c r="V13" s="182"/>
      <c r="W13" s="182"/>
      <c r="X13" s="182"/>
      <c r="Y13" s="182"/>
      <c r="Z13" s="182"/>
      <c r="AA13" s="182"/>
      <c r="AB13" s="182"/>
      <c r="AC13" s="182"/>
      <c r="AD13" s="182"/>
      <c r="AE13" s="182"/>
      <c r="AF13" s="182"/>
      <c r="AG13" s="182"/>
    </row>
    <row r="14" spans="2:34" s="50" customFormat="1" ht="15" x14ac:dyDescent="0.4">
      <c r="B14" s="50" t="s">
        <v>1491</v>
      </c>
      <c r="C14" s="50" t="s">
        <v>1573</v>
      </c>
      <c r="D14" s="50" t="s">
        <v>1497</v>
      </c>
      <c r="E14" s="50" t="s">
        <v>1434</v>
      </c>
      <c r="F14" s="50" t="s">
        <v>1498</v>
      </c>
      <c r="G14" s="50" t="s">
        <v>1499</v>
      </c>
      <c r="H14" s="50" t="s">
        <v>1496</v>
      </c>
      <c r="I14" s="50" t="s">
        <v>1574</v>
      </c>
      <c r="J14" s="50" t="s">
        <v>1435</v>
      </c>
      <c r="K14" s="50" t="s">
        <v>1753</v>
      </c>
      <c r="L14" s="50" t="s">
        <v>1751</v>
      </c>
      <c r="M14" s="50" t="s">
        <v>1752</v>
      </c>
      <c r="N14" s="50" t="s">
        <v>1501</v>
      </c>
      <c r="R14" s="182"/>
      <c r="S14" s="182"/>
      <c r="T14" s="182"/>
      <c r="U14" s="182"/>
      <c r="V14" s="182"/>
      <c r="W14" s="182"/>
      <c r="X14" s="182"/>
      <c r="Y14" s="182"/>
      <c r="Z14" s="182"/>
      <c r="AA14" s="182"/>
      <c r="AB14" s="182"/>
      <c r="AC14" s="182"/>
      <c r="AD14" s="182"/>
      <c r="AE14" s="182"/>
      <c r="AF14" s="182"/>
      <c r="AG14" s="182"/>
      <c r="AH14" s="182"/>
    </row>
    <row r="15" spans="2:34" s="50" customFormat="1" ht="15" x14ac:dyDescent="0.4">
      <c r="B15" s="50">
        <f>VLOOKUP(C15,Companies[],3,FALSE)</f>
        <v>20077720</v>
      </c>
      <c r="C15" s="50" t="s">
        <v>2027</v>
      </c>
      <c r="D15" s="50" t="s">
        <v>2022</v>
      </c>
      <c r="E15" s="50" t="s">
        <v>2741</v>
      </c>
      <c r="F15" s="50" t="s">
        <v>1000</v>
      </c>
      <c r="G15" s="50" t="s">
        <v>1000</v>
      </c>
      <c r="I15" s="264" t="s">
        <v>1196</v>
      </c>
      <c r="J15" s="183">
        <v>66233200</v>
      </c>
      <c r="Q15" s="289"/>
      <c r="R15" s="290"/>
      <c r="S15" s="291"/>
      <c r="T15" s="182"/>
      <c r="U15" s="182"/>
      <c r="V15" s="182"/>
      <c r="W15" s="182"/>
      <c r="X15" s="182"/>
      <c r="Y15" s="182"/>
      <c r="Z15" s="182"/>
      <c r="AA15" s="182"/>
      <c r="AB15" s="182"/>
      <c r="AC15" s="182"/>
      <c r="AD15" s="182"/>
      <c r="AE15" s="182"/>
      <c r="AF15" s="182"/>
      <c r="AG15" s="182"/>
      <c r="AH15" s="182"/>
    </row>
    <row r="16" spans="2:34" s="50" customFormat="1" ht="15" x14ac:dyDescent="0.4">
      <c r="B16" s="50">
        <f>VLOOKUP(C16,Companies[],3,FALSE)</f>
        <v>20077720</v>
      </c>
      <c r="C16" s="50" t="s">
        <v>2027</v>
      </c>
      <c r="D16" s="50" t="s">
        <v>2021</v>
      </c>
      <c r="E16" s="50" t="s">
        <v>2736</v>
      </c>
      <c r="F16" s="50" t="s">
        <v>1000</v>
      </c>
      <c r="G16" s="50" t="s">
        <v>1000</v>
      </c>
      <c r="I16" s="264" t="s">
        <v>1196</v>
      </c>
      <c r="J16" s="183">
        <v>2854850850.6100001</v>
      </c>
      <c r="Q16" s="289"/>
      <c r="R16" s="290"/>
      <c r="S16" s="291"/>
      <c r="T16" s="182"/>
      <c r="U16" s="182"/>
      <c r="V16" s="182"/>
      <c r="W16" s="182"/>
      <c r="X16" s="182"/>
      <c r="Y16" s="182"/>
      <c r="Z16" s="182"/>
      <c r="AA16" s="182"/>
      <c r="AB16" s="182"/>
      <c r="AC16" s="182"/>
      <c r="AD16" s="182"/>
      <c r="AE16" s="182"/>
      <c r="AF16" s="182"/>
      <c r="AG16" s="182"/>
      <c r="AH16" s="182"/>
    </row>
    <row r="17" spans="2:34" s="50" customFormat="1" ht="15" x14ac:dyDescent="0.4">
      <c r="B17" s="50">
        <f>VLOOKUP(C17,Companies[],3,FALSE)</f>
        <v>20077720</v>
      </c>
      <c r="C17" s="50" t="s">
        <v>2027</v>
      </c>
      <c r="D17" s="50" t="s">
        <v>2021</v>
      </c>
      <c r="E17" s="50" t="s">
        <v>2735</v>
      </c>
      <c r="F17" s="50" t="s">
        <v>1000</v>
      </c>
      <c r="G17" s="50" t="s">
        <v>1000</v>
      </c>
      <c r="I17" s="264" t="s">
        <v>1196</v>
      </c>
      <c r="J17" s="183">
        <v>15589647371.230001</v>
      </c>
      <c r="Q17" s="289"/>
      <c r="R17" s="290"/>
      <c r="S17" s="291"/>
      <c r="T17" s="182"/>
      <c r="U17" s="182"/>
      <c r="V17" s="182"/>
      <c r="W17" s="182"/>
      <c r="X17" s="182"/>
      <c r="Y17" s="182"/>
      <c r="Z17" s="182"/>
      <c r="AA17" s="182"/>
      <c r="AB17" s="182"/>
      <c r="AC17" s="182"/>
      <c r="AD17" s="182"/>
      <c r="AE17" s="182"/>
      <c r="AF17" s="182"/>
      <c r="AG17" s="182"/>
      <c r="AH17" s="182"/>
    </row>
    <row r="18" spans="2:34" s="50" customFormat="1" ht="15" x14ac:dyDescent="0.4">
      <c r="B18" s="50">
        <f>VLOOKUP(C18,Companies[],3,FALSE)</f>
        <v>20077720</v>
      </c>
      <c r="C18" s="50" t="s">
        <v>2027</v>
      </c>
      <c r="D18" s="50" t="s">
        <v>2021</v>
      </c>
      <c r="E18" s="50" t="s">
        <v>2742</v>
      </c>
      <c r="F18" s="50" t="s">
        <v>1000</v>
      </c>
      <c r="G18" s="50" t="s">
        <v>1000</v>
      </c>
      <c r="I18" s="264" t="s">
        <v>1196</v>
      </c>
      <c r="J18" s="183">
        <v>39625300450</v>
      </c>
      <c r="Q18" s="289"/>
      <c r="R18" s="290"/>
      <c r="S18" s="292"/>
      <c r="T18" s="182"/>
      <c r="U18" s="182"/>
      <c r="V18" s="182"/>
      <c r="W18" s="182"/>
      <c r="X18" s="182"/>
      <c r="Y18" s="182"/>
      <c r="Z18" s="182"/>
      <c r="AA18" s="182"/>
      <c r="AB18" s="182"/>
      <c r="AC18" s="182"/>
      <c r="AD18" s="182"/>
      <c r="AE18" s="182"/>
      <c r="AF18" s="182"/>
      <c r="AG18" s="182"/>
      <c r="AH18" s="182"/>
    </row>
    <row r="19" spans="2:34" s="50" customFormat="1" ht="15" x14ac:dyDescent="0.4">
      <c r="B19" s="50">
        <f>VLOOKUP(C19,Companies[],3,FALSE)</f>
        <v>20077720</v>
      </c>
      <c r="C19" s="50" t="s">
        <v>2027</v>
      </c>
      <c r="D19" s="50" t="s">
        <v>2021</v>
      </c>
      <c r="E19" s="50" t="s">
        <v>2740</v>
      </c>
      <c r="F19" s="50" t="s">
        <v>1000</v>
      </c>
      <c r="G19" s="50" t="s">
        <v>1000</v>
      </c>
      <c r="I19" s="264" t="s">
        <v>1196</v>
      </c>
      <c r="J19" s="183">
        <v>90645499.700000003</v>
      </c>
      <c r="Q19" s="289"/>
      <c r="R19" s="290"/>
      <c r="S19" s="291"/>
      <c r="T19" s="182"/>
      <c r="U19" s="182"/>
      <c r="V19" s="182"/>
      <c r="W19" s="182"/>
      <c r="X19" s="182"/>
      <c r="Y19" s="182"/>
      <c r="Z19" s="182"/>
      <c r="AA19" s="182"/>
      <c r="AB19" s="182"/>
      <c r="AC19" s="182"/>
      <c r="AD19" s="182"/>
      <c r="AE19" s="182"/>
      <c r="AF19" s="182"/>
      <c r="AG19" s="182"/>
      <c r="AH19" s="182"/>
    </row>
    <row r="20" spans="2:34" s="50" customFormat="1" ht="15" x14ac:dyDescent="0.4">
      <c r="B20" s="50">
        <f>VLOOKUP(C20,Companies[],3,FALSE)</f>
        <v>20077720</v>
      </c>
      <c r="C20" s="50" t="s">
        <v>2027</v>
      </c>
      <c r="D20" s="50" t="s">
        <v>2023</v>
      </c>
      <c r="E20" s="50" t="s">
        <v>2737</v>
      </c>
      <c r="F20" s="50" t="s">
        <v>1000</v>
      </c>
      <c r="G20" s="50" t="s">
        <v>1000</v>
      </c>
      <c r="I20" s="264" t="s">
        <v>1196</v>
      </c>
      <c r="J20" s="183">
        <v>684725171.88</v>
      </c>
      <c r="Q20" s="289"/>
      <c r="R20" s="290"/>
      <c r="S20" s="292"/>
      <c r="T20" s="182"/>
      <c r="U20" s="182"/>
      <c r="V20" s="182"/>
      <c r="W20" s="182"/>
      <c r="X20" s="182"/>
      <c r="Y20" s="182"/>
      <c r="Z20" s="182"/>
      <c r="AA20" s="182"/>
      <c r="AB20" s="182"/>
      <c r="AC20" s="182"/>
      <c r="AD20" s="182"/>
      <c r="AE20" s="182"/>
      <c r="AF20" s="182"/>
      <c r="AG20" s="182"/>
      <c r="AH20" s="182"/>
    </row>
    <row r="21" spans="2:34" s="50" customFormat="1" ht="15" x14ac:dyDescent="0.4">
      <c r="B21" s="50">
        <f>VLOOKUP(C21,Companies[],3,FALSE)</f>
        <v>20077720</v>
      </c>
      <c r="C21" s="50" t="s">
        <v>2027</v>
      </c>
      <c r="D21" s="50" t="s">
        <v>2021</v>
      </c>
      <c r="E21" s="50" t="s">
        <v>2745</v>
      </c>
      <c r="F21" s="50" t="s">
        <v>1000</v>
      </c>
      <c r="G21" s="50" t="s">
        <v>1000</v>
      </c>
      <c r="I21" s="264" t="s">
        <v>1196</v>
      </c>
      <c r="J21" s="183">
        <v>12187514</v>
      </c>
      <c r="Q21" s="289"/>
      <c r="R21" s="290"/>
      <c r="S21" s="292"/>
      <c r="T21" s="182"/>
      <c r="U21" s="182"/>
      <c r="V21" s="182"/>
      <c r="W21" s="182"/>
      <c r="X21" s="182"/>
      <c r="Y21" s="182"/>
      <c r="Z21" s="182"/>
      <c r="AA21" s="182"/>
      <c r="AB21" s="182"/>
      <c r="AC21" s="182"/>
      <c r="AD21" s="182"/>
      <c r="AE21" s="182"/>
      <c r="AF21" s="182"/>
      <c r="AG21" s="182"/>
      <c r="AH21" s="182"/>
    </row>
    <row r="22" spans="2:34" s="50" customFormat="1" ht="15" x14ac:dyDescent="0.4">
      <c r="B22" s="50">
        <f>VLOOKUP(C22,Companies[],3,FALSE)</f>
        <v>20077720</v>
      </c>
      <c r="C22" s="50" t="s">
        <v>2027</v>
      </c>
      <c r="D22" s="50" t="s">
        <v>2021</v>
      </c>
      <c r="E22" s="50" t="s">
        <v>2739</v>
      </c>
      <c r="F22" s="50" t="s">
        <v>1000</v>
      </c>
      <c r="G22" s="50" t="s">
        <v>1000</v>
      </c>
      <c r="I22" s="264" t="s">
        <v>1196</v>
      </c>
      <c r="J22" s="183">
        <v>197.16</v>
      </c>
      <c r="Q22" s="289"/>
      <c r="R22" s="290"/>
      <c r="S22" s="292"/>
      <c r="T22" s="182"/>
      <c r="U22" s="182"/>
      <c r="V22" s="182"/>
      <c r="W22" s="182"/>
      <c r="X22" s="182"/>
      <c r="Y22" s="182"/>
      <c r="Z22" s="182"/>
      <c r="AA22" s="182"/>
      <c r="AB22" s="182"/>
      <c r="AC22" s="182"/>
      <c r="AD22" s="182"/>
      <c r="AE22" s="182"/>
      <c r="AF22" s="182"/>
      <c r="AG22" s="182"/>
      <c r="AH22" s="182"/>
    </row>
    <row r="23" spans="2:34" s="50" customFormat="1" ht="15" x14ac:dyDescent="0.4">
      <c r="B23" s="50">
        <f>VLOOKUP(C23,Companies[],3,FALSE)</f>
        <v>20077720</v>
      </c>
      <c r="C23" s="50" t="s">
        <v>2027</v>
      </c>
      <c r="D23" s="50" t="s">
        <v>2021</v>
      </c>
      <c r="E23" s="50" t="s">
        <v>2738</v>
      </c>
      <c r="F23" s="50" t="s">
        <v>996</v>
      </c>
      <c r="G23" s="50" t="s">
        <v>999</v>
      </c>
      <c r="I23" s="264" t="s">
        <v>1196</v>
      </c>
      <c r="J23" s="183">
        <v>0</v>
      </c>
      <c r="N23" s="50">
        <v>0</v>
      </c>
      <c r="Q23" s="289"/>
      <c r="R23" s="290"/>
      <c r="S23" s="291"/>
      <c r="T23" s="182"/>
      <c r="U23" s="182"/>
      <c r="V23" s="182"/>
      <c r="W23" s="182"/>
      <c r="X23" s="182"/>
      <c r="Y23" s="182"/>
      <c r="Z23" s="182"/>
      <c r="AA23" s="182"/>
      <c r="AB23" s="182"/>
      <c r="AC23" s="182"/>
      <c r="AD23" s="182"/>
      <c r="AE23" s="182"/>
      <c r="AF23" s="182"/>
      <c r="AG23" s="182"/>
      <c r="AH23" s="182"/>
    </row>
    <row r="24" spans="2:34" s="50" customFormat="1" ht="15" x14ac:dyDescent="0.4">
      <c r="B24" s="50">
        <f>VLOOKUP(C24,Companies[],3,FALSE)</f>
        <v>20077720</v>
      </c>
      <c r="C24" s="50" t="s">
        <v>2027</v>
      </c>
      <c r="D24" s="50" t="s">
        <v>2021</v>
      </c>
      <c r="E24" s="50" t="s">
        <v>2738</v>
      </c>
      <c r="F24" s="50" t="s">
        <v>996</v>
      </c>
      <c r="G24" s="50" t="s">
        <v>999</v>
      </c>
      <c r="H24" s="50" t="s">
        <v>2139</v>
      </c>
      <c r="I24" s="264" t="s">
        <v>1196</v>
      </c>
      <c r="J24" s="183">
        <v>0</v>
      </c>
      <c r="N24" s="50">
        <v>0</v>
      </c>
      <c r="Q24" s="293"/>
      <c r="R24" s="290"/>
      <c r="S24" s="292"/>
      <c r="T24" s="182"/>
      <c r="U24" s="182"/>
      <c r="V24" s="182"/>
      <c r="W24" s="182"/>
      <c r="X24" s="182"/>
      <c r="Y24" s="182"/>
      <c r="Z24" s="182"/>
      <c r="AA24" s="182"/>
      <c r="AB24" s="182"/>
      <c r="AC24" s="182"/>
      <c r="AD24" s="182"/>
      <c r="AE24" s="182"/>
      <c r="AF24" s="182"/>
      <c r="AG24" s="182"/>
      <c r="AH24" s="182"/>
    </row>
    <row r="25" spans="2:34" s="50" customFormat="1" ht="15" x14ac:dyDescent="0.4">
      <c r="B25" s="50">
        <f>VLOOKUP(C25,Companies[],3,FALSE)</f>
        <v>20077720</v>
      </c>
      <c r="C25" s="50" t="s">
        <v>2027</v>
      </c>
      <c r="D25" s="50" t="s">
        <v>2021</v>
      </c>
      <c r="E25" s="50" t="s">
        <v>2738</v>
      </c>
      <c r="F25" s="50" t="s">
        <v>996</v>
      </c>
      <c r="G25" s="50" t="s">
        <v>999</v>
      </c>
      <c r="H25" s="50" t="s">
        <v>2140</v>
      </c>
      <c r="I25" s="264" t="s">
        <v>1196</v>
      </c>
      <c r="J25" s="183">
        <v>0</v>
      </c>
      <c r="N25" s="50">
        <v>0</v>
      </c>
      <c r="Q25" s="294"/>
      <c r="R25" s="292"/>
      <c r="S25" s="292"/>
      <c r="T25" s="182"/>
      <c r="U25" s="182"/>
      <c r="V25" s="182"/>
      <c r="W25" s="182"/>
      <c r="X25" s="182"/>
      <c r="Y25" s="182"/>
      <c r="Z25" s="182"/>
      <c r="AA25" s="182"/>
      <c r="AB25" s="182"/>
      <c r="AC25" s="182"/>
      <c r="AD25" s="182"/>
      <c r="AE25" s="182"/>
      <c r="AF25" s="182"/>
      <c r="AG25" s="182"/>
      <c r="AH25" s="182"/>
    </row>
    <row r="26" spans="2:34" s="50" customFormat="1" ht="15" x14ac:dyDescent="0.4">
      <c r="B26" s="50">
        <f>VLOOKUP(C26,Companies[],3,FALSE)</f>
        <v>20077720</v>
      </c>
      <c r="C26" s="50" t="s">
        <v>2027</v>
      </c>
      <c r="D26" s="50" t="s">
        <v>2021</v>
      </c>
      <c r="E26" s="50" t="s">
        <v>2738</v>
      </c>
      <c r="F26" s="50" t="s">
        <v>996</v>
      </c>
      <c r="G26" s="50" t="s">
        <v>999</v>
      </c>
      <c r="H26" s="50" t="s">
        <v>2141</v>
      </c>
      <c r="I26" s="264" t="s">
        <v>1196</v>
      </c>
      <c r="J26" s="183">
        <v>0</v>
      </c>
      <c r="N26" s="50">
        <v>0</v>
      </c>
      <c r="Q26"/>
      <c r="R26" s="182"/>
      <c r="S26" s="182"/>
      <c r="T26" s="182"/>
      <c r="U26" s="182"/>
      <c r="V26" s="182"/>
      <c r="W26" s="182"/>
      <c r="X26" s="182"/>
      <c r="Y26" s="182"/>
      <c r="Z26" s="182"/>
      <c r="AA26" s="182"/>
      <c r="AB26" s="182"/>
      <c r="AC26" s="182"/>
      <c r="AD26" s="182"/>
      <c r="AE26" s="182"/>
      <c r="AF26" s="182"/>
      <c r="AG26" s="182"/>
      <c r="AH26" s="182"/>
    </row>
    <row r="27" spans="2:34" s="50" customFormat="1" ht="15" x14ac:dyDescent="0.4">
      <c r="B27" s="50">
        <f>VLOOKUP(C27,Companies[],3,FALSE)</f>
        <v>20077720</v>
      </c>
      <c r="C27" s="50" t="s">
        <v>2027</v>
      </c>
      <c r="D27" s="50" t="s">
        <v>2021</v>
      </c>
      <c r="E27" s="50" t="s">
        <v>2738</v>
      </c>
      <c r="F27" s="50" t="s">
        <v>996</v>
      </c>
      <c r="G27" s="50" t="s">
        <v>999</v>
      </c>
      <c r="H27" s="50" t="s">
        <v>2142</v>
      </c>
      <c r="I27" s="264" t="s">
        <v>1196</v>
      </c>
      <c r="J27" s="183">
        <v>0</v>
      </c>
      <c r="N27" s="50">
        <v>0</v>
      </c>
      <c r="Q27"/>
      <c r="R27" s="182"/>
      <c r="S27" s="182"/>
      <c r="T27" s="182"/>
      <c r="U27" s="182"/>
      <c r="V27" s="182"/>
      <c r="W27" s="182"/>
      <c r="X27" s="182"/>
      <c r="Y27" s="182"/>
      <c r="Z27" s="182"/>
      <c r="AA27" s="182"/>
      <c r="AB27" s="182"/>
      <c r="AC27" s="182"/>
      <c r="AD27" s="182"/>
      <c r="AE27" s="182"/>
      <c r="AF27" s="182"/>
      <c r="AG27" s="182"/>
      <c r="AH27" s="182"/>
    </row>
    <row r="28" spans="2:34" s="50" customFormat="1" ht="15" x14ac:dyDescent="0.4">
      <c r="B28" s="50">
        <f>VLOOKUP(C28,Companies[],3,FALSE)</f>
        <v>20077720</v>
      </c>
      <c r="C28" s="50" t="s">
        <v>2027</v>
      </c>
      <c r="D28" s="50" t="s">
        <v>2021</v>
      </c>
      <c r="E28" s="50" t="s">
        <v>2738</v>
      </c>
      <c r="F28" s="50" t="s">
        <v>996</v>
      </c>
      <c r="G28" s="50" t="s">
        <v>999</v>
      </c>
      <c r="H28" s="50" t="s">
        <v>2143</v>
      </c>
      <c r="I28" s="264" t="s">
        <v>1196</v>
      </c>
      <c r="J28" s="183">
        <v>0</v>
      </c>
      <c r="N28" s="50">
        <v>0</v>
      </c>
      <c r="Q28"/>
      <c r="R28" s="182"/>
      <c r="S28" s="182"/>
      <c r="T28" s="182"/>
      <c r="U28" s="182"/>
      <c r="V28" s="182"/>
      <c r="W28" s="182"/>
      <c r="X28" s="182"/>
      <c r="Y28" s="182"/>
      <c r="Z28" s="182"/>
      <c r="AA28" s="182"/>
      <c r="AB28" s="182"/>
      <c r="AC28" s="182"/>
      <c r="AD28" s="182"/>
      <c r="AE28" s="182"/>
      <c r="AF28" s="182"/>
      <c r="AG28" s="182"/>
      <c r="AH28" s="182"/>
    </row>
    <row r="29" spans="2:34" s="50" customFormat="1" ht="15" x14ac:dyDescent="0.4">
      <c r="B29" s="50">
        <f>VLOOKUP(C29,Companies[],3,FALSE)</f>
        <v>20077720</v>
      </c>
      <c r="C29" s="50" t="s">
        <v>2027</v>
      </c>
      <c r="D29" s="50" t="s">
        <v>2021</v>
      </c>
      <c r="E29" s="50" t="s">
        <v>2738</v>
      </c>
      <c r="F29" s="50" t="s">
        <v>996</v>
      </c>
      <c r="G29" s="50" t="s">
        <v>999</v>
      </c>
      <c r="H29" s="50" t="s">
        <v>2144</v>
      </c>
      <c r="I29" s="264" t="s">
        <v>1196</v>
      </c>
      <c r="J29" s="183">
        <v>0</v>
      </c>
      <c r="N29" s="50">
        <v>0</v>
      </c>
      <c r="Q29"/>
      <c r="R29" s="182"/>
      <c r="S29" s="182"/>
      <c r="T29" s="182"/>
      <c r="U29" s="182"/>
      <c r="V29" s="182"/>
      <c r="W29" s="182"/>
      <c r="X29" s="182"/>
      <c r="Y29" s="182"/>
      <c r="Z29" s="182"/>
      <c r="AA29" s="182"/>
      <c r="AB29" s="182"/>
      <c r="AC29" s="182"/>
      <c r="AD29" s="182"/>
      <c r="AE29" s="182"/>
      <c r="AF29" s="182"/>
      <c r="AG29" s="182"/>
      <c r="AH29" s="182"/>
    </row>
    <row r="30" spans="2:34" s="50" customFormat="1" ht="15" x14ac:dyDescent="0.4">
      <c r="B30" s="184">
        <f>VLOOKUP(C30,Companies[],3,FALSE)</f>
        <v>20077720</v>
      </c>
      <c r="C30" s="184" t="s">
        <v>2027</v>
      </c>
      <c r="D30" s="50" t="s">
        <v>2021</v>
      </c>
      <c r="E30" s="50" t="s">
        <v>2738</v>
      </c>
      <c r="F30" s="50" t="s">
        <v>996</v>
      </c>
      <c r="G30" s="50" t="s">
        <v>999</v>
      </c>
      <c r="H30" s="184" t="s">
        <v>2145</v>
      </c>
      <c r="I30" s="264" t="s">
        <v>1196</v>
      </c>
      <c r="J30" s="183">
        <v>0</v>
      </c>
      <c r="N30" s="50">
        <v>0</v>
      </c>
      <c r="Q30"/>
      <c r="R30" s="182"/>
      <c r="S30" s="182"/>
      <c r="T30" s="182"/>
      <c r="U30" s="182"/>
      <c r="V30" s="182"/>
      <c r="W30" s="182"/>
      <c r="X30" s="182"/>
      <c r="Y30" s="182"/>
      <c r="Z30" s="182"/>
      <c r="AA30" s="182"/>
      <c r="AB30" s="182"/>
      <c r="AC30" s="182"/>
      <c r="AD30" s="182"/>
      <c r="AE30" s="182"/>
      <c r="AF30" s="182"/>
      <c r="AG30" s="182"/>
      <c r="AH30" s="182"/>
    </row>
    <row r="31" spans="2:34" s="50" customFormat="1" ht="15" x14ac:dyDescent="0.4">
      <c r="B31" s="277">
        <f>VLOOKUP(C31,Companies[],3,FALSE)</f>
        <v>20077720</v>
      </c>
      <c r="C31" s="184" t="s">
        <v>2027</v>
      </c>
      <c r="D31" s="50" t="s">
        <v>2021</v>
      </c>
      <c r="E31" s="264" t="s">
        <v>2738</v>
      </c>
      <c r="F31" s="50" t="s">
        <v>996</v>
      </c>
      <c r="G31" s="50" t="s">
        <v>999</v>
      </c>
      <c r="H31" s="184" t="s">
        <v>2146</v>
      </c>
      <c r="I31" s="264" t="s">
        <v>1196</v>
      </c>
      <c r="J31" s="183">
        <v>0</v>
      </c>
      <c r="K31" s="264"/>
      <c r="L31" s="264"/>
      <c r="M31" s="264"/>
      <c r="N31" s="264">
        <v>0</v>
      </c>
      <c r="Q31"/>
      <c r="R31" s="182"/>
      <c r="S31" s="182"/>
      <c r="T31" s="182"/>
      <c r="U31" s="182"/>
      <c r="V31" s="182"/>
      <c r="W31" s="182"/>
      <c r="X31" s="182"/>
      <c r="Y31" s="182"/>
      <c r="Z31" s="182"/>
      <c r="AA31" s="182"/>
      <c r="AB31" s="182"/>
      <c r="AC31" s="182"/>
      <c r="AD31" s="182"/>
      <c r="AE31" s="182"/>
      <c r="AF31" s="182"/>
      <c r="AG31" s="182"/>
    </row>
    <row r="32" spans="2:34" s="50" customFormat="1" ht="15" x14ac:dyDescent="0.4">
      <c r="B32" s="277">
        <f>VLOOKUP(C32,Companies[],3,FALSE)</f>
        <v>20077720</v>
      </c>
      <c r="C32" s="184" t="s">
        <v>2027</v>
      </c>
      <c r="D32" s="50" t="s">
        <v>2021</v>
      </c>
      <c r="E32" s="264" t="s">
        <v>2738</v>
      </c>
      <c r="F32" s="50" t="s">
        <v>996</v>
      </c>
      <c r="G32" s="50" t="s">
        <v>999</v>
      </c>
      <c r="H32" s="184" t="s">
        <v>2147</v>
      </c>
      <c r="I32" s="264" t="s">
        <v>1196</v>
      </c>
      <c r="J32" s="183">
        <v>0</v>
      </c>
      <c r="K32" s="264"/>
      <c r="L32" s="264"/>
      <c r="M32" s="264"/>
      <c r="N32" s="264">
        <v>0</v>
      </c>
      <c r="Q32"/>
      <c r="R32" s="182"/>
      <c r="S32" s="182"/>
      <c r="T32" s="182"/>
      <c r="U32" s="182"/>
      <c r="V32" s="182"/>
      <c r="W32" s="182"/>
      <c r="X32" s="182"/>
      <c r="Y32" s="182"/>
      <c r="Z32" s="182"/>
      <c r="AA32" s="182"/>
      <c r="AB32" s="182"/>
      <c r="AC32" s="182"/>
      <c r="AD32" s="182"/>
      <c r="AE32" s="182"/>
      <c r="AF32" s="182"/>
      <c r="AG32" s="182"/>
    </row>
    <row r="33" spans="2:33" s="50" customFormat="1" ht="15" x14ac:dyDescent="0.4">
      <c r="B33" s="277">
        <f>VLOOKUP(C33,Companies[],3,FALSE)</f>
        <v>135390</v>
      </c>
      <c r="C33" s="184" t="s">
        <v>2028</v>
      </c>
      <c r="D33" s="50" t="s">
        <v>2022</v>
      </c>
      <c r="E33" s="264" t="s">
        <v>2741</v>
      </c>
      <c r="F33" s="50" t="s">
        <v>1000</v>
      </c>
      <c r="G33" s="50" t="s">
        <v>1000</v>
      </c>
      <c r="H33" s="184"/>
      <c r="I33" s="264" t="s">
        <v>1196</v>
      </c>
      <c r="J33" s="278">
        <v>4798210</v>
      </c>
      <c r="K33" s="264"/>
      <c r="L33" s="264"/>
      <c r="M33" s="264"/>
      <c r="N33" s="264"/>
      <c r="Q33"/>
      <c r="R33" s="182"/>
      <c r="S33" s="182"/>
      <c r="T33" s="182"/>
      <c r="U33" s="182"/>
      <c r="V33" s="182"/>
      <c r="W33" s="182"/>
      <c r="X33" s="182"/>
      <c r="Y33" s="182"/>
      <c r="Z33" s="182"/>
      <c r="AA33" s="182"/>
      <c r="AB33" s="182"/>
      <c r="AC33" s="182"/>
      <c r="AD33" s="182"/>
      <c r="AE33" s="182"/>
      <c r="AF33" s="182"/>
      <c r="AG33" s="182"/>
    </row>
    <row r="34" spans="2:33" s="50" customFormat="1" ht="15" x14ac:dyDescent="0.4">
      <c r="B34" s="277">
        <f>VLOOKUP(C34,Companies[],3,FALSE)</f>
        <v>135390</v>
      </c>
      <c r="C34" s="184" t="s">
        <v>2028</v>
      </c>
      <c r="D34" s="50" t="s">
        <v>2021</v>
      </c>
      <c r="E34" s="264" t="s">
        <v>2736</v>
      </c>
      <c r="F34" s="50" t="s">
        <v>1000</v>
      </c>
      <c r="G34" s="50" t="s">
        <v>1000</v>
      </c>
      <c r="H34" s="184"/>
      <c r="I34" s="264" t="s">
        <v>1196</v>
      </c>
      <c r="J34" s="278">
        <v>14247140465.040001</v>
      </c>
      <c r="K34" s="264"/>
      <c r="L34" s="264"/>
      <c r="M34" s="264"/>
      <c r="N34" s="264"/>
      <c r="Q34"/>
      <c r="R34" s="182"/>
      <c r="S34" s="182"/>
      <c r="T34" s="182"/>
      <c r="U34" s="182"/>
      <c r="V34" s="182"/>
      <c r="W34" s="182"/>
      <c r="X34" s="182"/>
      <c r="Y34" s="182"/>
      <c r="Z34" s="182"/>
      <c r="AA34" s="182"/>
      <c r="AB34" s="182"/>
      <c r="AC34" s="182"/>
      <c r="AD34" s="182"/>
      <c r="AE34" s="182"/>
      <c r="AF34" s="182"/>
      <c r="AG34" s="182"/>
    </row>
    <row r="35" spans="2:33" s="50" customFormat="1" ht="15" x14ac:dyDescent="0.4">
      <c r="B35" s="277">
        <f>VLOOKUP(C35,Companies[],3,FALSE)</f>
        <v>135390</v>
      </c>
      <c r="C35" s="184" t="s">
        <v>2028</v>
      </c>
      <c r="D35" s="50" t="s">
        <v>2021</v>
      </c>
      <c r="E35" s="264" t="s">
        <v>2735</v>
      </c>
      <c r="F35" s="50" t="s">
        <v>1000</v>
      </c>
      <c r="G35" s="50" t="s">
        <v>1000</v>
      </c>
      <c r="H35" s="184"/>
      <c r="I35" s="264" t="s">
        <v>1196</v>
      </c>
      <c r="J35" s="278">
        <v>6448281066.0900002</v>
      </c>
      <c r="K35" s="264"/>
      <c r="L35" s="264"/>
      <c r="M35" s="264"/>
      <c r="N35" s="264"/>
      <c r="Q35"/>
      <c r="R35" s="182"/>
      <c r="S35" s="182"/>
      <c r="T35" s="182"/>
      <c r="U35" s="182"/>
      <c r="V35" s="182"/>
      <c r="W35" s="182"/>
      <c r="X35" s="182"/>
      <c r="Y35" s="182"/>
      <c r="Z35" s="182"/>
      <c r="AA35" s="182"/>
      <c r="AB35" s="182"/>
      <c r="AC35" s="182"/>
      <c r="AD35" s="182"/>
      <c r="AE35" s="182"/>
      <c r="AF35" s="182"/>
      <c r="AG35" s="182"/>
    </row>
    <row r="36" spans="2:33" s="50" customFormat="1" ht="15" x14ac:dyDescent="0.4">
      <c r="B36" s="277">
        <f>VLOOKUP(C36,Companies[],3,FALSE)</f>
        <v>135390</v>
      </c>
      <c r="C36" s="184" t="s">
        <v>2028</v>
      </c>
      <c r="D36" s="50" t="s">
        <v>2021</v>
      </c>
      <c r="E36" s="264" t="s">
        <v>2740</v>
      </c>
      <c r="F36" s="50" t="s">
        <v>1000</v>
      </c>
      <c r="G36" s="50" t="s">
        <v>1000</v>
      </c>
      <c r="H36" s="184"/>
      <c r="I36" s="264" t="s">
        <v>1196</v>
      </c>
      <c r="J36" s="278">
        <v>855251416.19999981</v>
      </c>
      <c r="K36" s="264"/>
      <c r="L36" s="264"/>
      <c r="M36" s="264"/>
      <c r="N36" s="264"/>
      <c r="Q36"/>
      <c r="R36" s="182"/>
      <c r="S36" s="182"/>
      <c r="T36" s="182"/>
      <c r="U36" s="182"/>
      <c r="V36" s="182"/>
      <c r="W36" s="182"/>
      <c r="X36" s="182"/>
      <c r="Y36" s="182"/>
      <c r="Z36" s="182"/>
      <c r="AA36" s="182"/>
      <c r="AB36" s="182"/>
      <c r="AC36" s="182"/>
      <c r="AD36" s="182"/>
      <c r="AE36" s="182"/>
      <c r="AF36" s="182"/>
      <c r="AG36" s="182"/>
    </row>
    <row r="37" spans="2:33" s="50" customFormat="1" ht="15" x14ac:dyDescent="0.4">
      <c r="B37" s="277">
        <f>VLOOKUP(C37,Companies[],3,FALSE)</f>
        <v>135390</v>
      </c>
      <c r="C37" s="184" t="s">
        <v>2028</v>
      </c>
      <c r="D37" s="50" t="s">
        <v>2023</v>
      </c>
      <c r="E37" s="264" t="s">
        <v>2737</v>
      </c>
      <c r="F37" s="50" t="s">
        <v>1000</v>
      </c>
      <c r="G37" s="50" t="s">
        <v>1000</v>
      </c>
      <c r="H37" s="184"/>
      <c r="I37" s="264" t="s">
        <v>1196</v>
      </c>
      <c r="J37" s="278">
        <v>4671503.84</v>
      </c>
      <c r="K37" s="264"/>
      <c r="L37" s="264"/>
      <c r="M37" s="264"/>
      <c r="N37" s="264"/>
      <c r="Q37"/>
      <c r="R37" s="182"/>
      <c r="S37" s="182"/>
      <c r="T37" s="182"/>
      <c r="U37" s="182"/>
      <c r="V37" s="182"/>
      <c r="W37" s="182"/>
      <c r="X37" s="182"/>
      <c r="Y37" s="182"/>
      <c r="Z37" s="182"/>
      <c r="AA37" s="182"/>
      <c r="AB37" s="182"/>
      <c r="AC37" s="182"/>
      <c r="AD37" s="182"/>
      <c r="AE37" s="182"/>
      <c r="AF37" s="182"/>
      <c r="AG37" s="182"/>
    </row>
    <row r="38" spans="2:33" s="50" customFormat="1" ht="15" x14ac:dyDescent="0.4">
      <c r="B38" s="277">
        <f>VLOOKUP(C38,Companies[],3,FALSE)</f>
        <v>135390</v>
      </c>
      <c r="C38" s="184" t="s">
        <v>2028</v>
      </c>
      <c r="D38" s="50" t="s">
        <v>2021</v>
      </c>
      <c r="E38" s="264" t="s">
        <v>2745</v>
      </c>
      <c r="F38" s="50" t="s">
        <v>1000</v>
      </c>
      <c r="G38" s="50" t="s">
        <v>1000</v>
      </c>
      <c r="H38" s="184"/>
      <c r="I38" s="264" t="s">
        <v>1196</v>
      </c>
      <c r="J38" s="278">
        <v>196959382.79999998</v>
      </c>
      <c r="K38" s="264"/>
      <c r="L38" s="264"/>
      <c r="M38" s="264"/>
      <c r="N38" s="264"/>
      <c r="Q38"/>
      <c r="R38" s="182"/>
      <c r="S38" s="182"/>
      <c r="T38" s="182"/>
      <c r="U38" s="182"/>
      <c r="V38" s="182"/>
      <c r="W38" s="182"/>
      <c r="X38" s="182"/>
      <c r="Y38" s="182"/>
      <c r="Z38" s="182"/>
      <c r="AA38" s="182"/>
      <c r="AB38" s="182"/>
      <c r="AC38" s="182"/>
      <c r="AD38" s="182"/>
      <c r="AE38" s="182"/>
      <c r="AF38" s="182"/>
      <c r="AG38" s="182"/>
    </row>
    <row r="39" spans="2:33" s="50" customFormat="1" ht="15" x14ac:dyDescent="0.4">
      <c r="B39" s="277">
        <f>VLOOKUP(C39,Companies[],3,FALSE)</f>
        <v>135390</v>
      </c>
      <c r="C39" s="184" t="s">
        <v>2028</v>
      </c>
      <c r="D39" s="50" t="s">
        <v>2021</v>
      </c>
      <c r="E39" s="264" t="s">
        <v>2739</v>
      </c>
      <c r="F39" s="50" t="s">
        <v>1000</v>
      </c>
      <c r="G39" s="50" t="s">
        <v>1000</v>
      </c>
      <c r="H39" s="184"/>
      <c r="I39" s="264" t="s">
        <v>1196</v>
      </c>
      <c r="J39" s="278">
        <v>14521322.02</v>
      </c>
      <c r="K39" s="264"/>
      <c r="L39" s="264"/>
      <c r="M39" s="264"/>
      <c r="N39" s="264"/>
      <c r="Q39"/>
      <c r="R39" s="182"/>
      <c r="S39" s="182"/>
      <c r="T39" s="182"/>
      <c r="U39" s="182"/>
      <c r="V39" s="182"/>
      <c r="W39" s="182"/>
      <c r="X39" s="182"/>
      <c r="Y39" s="182"/>
      <c r="Z39" s="182"/>
      <c r="AA39" s="182"/>
      <c r="AB39" s="182"/>
      <c r="AC39" s="182"/>
      <c r="AD39" s="182"/>
      <c r="AE39" s="182"/>
      <c r="AF39" s="182"/>
      <c r="AG39" s="182"/>
    </row>
    <row r="40" spans="2:33" s="50" customFormat="1" ht="15" x14ac:dyDescent="0.4">
      <c r="B40" s="277">
        <f>VLOOKUP(C40,Companies[],3,FALSE)</f>
        <v>135390</v>
      </c>
      <c r="C40" s="184" t="s">
        <v>2028</v>
      </c>
      <c r="D40" s="50" t="s">
        <v>2021</v>
      </c>
      <c r="E40" s="264" t="s">
        <v>2738</v>
      </c>
      <c r="F40" s="50" t="s">
        <v>996</v>
      </c>
      <c r="G40" s="50" t="s">
        <v>999</v>
      </c>
      <c r="H40" s="184"/>
      <c r="I40" s="264" t="s">
        <v>1196</v>
      </c>
      <c r="J40" s="287">
        <v>23829279361.390003</v>
      </c>
      <c r="K40" s="264"/>
      <c r="L40" s="264"/>
      <c r="M40" s="264"/>
      <c r="N40" s="264"/>
      <c r="Q40"/>
      <c r="R40" s="182"/>
      <c r="S40" s="182"/>
      <c r="T40" s="182"/>
      <c r="U40" s="182"/>
      <c r="V40" s="182"/>
      <c r="W40" s="182"/>
      <c r="X40" s="182"/>
      <c r="Y40" s="182"/>
      <c r="Z40" s="182"/>
      <c r="AA40" s="182"/>
      <c r="AB40" s="182"/>
      <c r="AC40" s="182"/>
      <c r="AD40" s="182"/>
      <c r="AE40" s="182"/>
      <c r="AF40" s="182"/>
      <c r="AG40" s="182"/>
    </row>
    <row r="41" spans="2:33" s="50" customFormat="1" ht="15" x14ac:dyDescent="0.4">
      <c r="B41" s="277">
        <f>VLOOKUP(C41,Companies[],3,FALSE)</f>
        <v>135390</v>
      </c>
      <c r="C41" s="184" t="s">
        <v>2028</v>
      </c>
      <c r="D41" s="50" t="s">
        <v>2021</v>
      </c>
      <c r="E41" s="264" t="s">
        <v>2738</v>
      </c>
      <c r="F41" s="50" t="s">
        <v>996</v>
      </c>
      <c r="G41" s="50" t="s">
        <v>999</v>
      </c>
      <c r="H41" s="184" t="s">
        <v>2272</v>
      </c>
      <c r="I41" s="264" t="s">
        <v>1196</v>
      </c>
      <c r="J41" s="183">
        <v>0</v>
      </c>
      <c r="K41" s="264"/>
      <c r="L41" s="264"/>
      <c r="M41" s="264"/>
      <c r="N41" s="264">
        <v>2489173.08</v>
      </c>
      <c r="Q41"/>
      <c r="R41" s="182"/>
      <c r="S41" s="182"/>
      <c r="T41" s="182"/>
      <c r="U41" s="182"/>
      <c r="V41" s="182"/>
      <c r="W41" s="182"/>
      <c r="X41" s="182"/>
      <c r="Y41" s="182"/>
      <c r="Z41" s="182"/>
      <c r="AA41" s="182"/>
      <c r="AB41" s="182"/>
      <c r="AC41" s="182"/>
      <c r="AD41" s="182"/>
      <c r="AE41" s="182"/>
      <c r="AF41" s="182"/>
      <c r="AG41" s="182"/>
    </row>
    <row r="42" spans="2:33" s="50" customFormat="1" ht="15" x14ac:dyDescent="0.4">
      <c r="B42" s="277">
        <f>VLOOKUP(C42,Companies[],3,FALSE)</f>
        <v>135390</v>
      </c>
      <c r="C42" s="184" t="s">
        <v>2028</v>
      </c>
      <c r="D42" s="50" t="s">
        <v>2021</v>
      </c>
      <c r="E42" s="264" t="s">
        <v>2738</v>
      </c>
      <c r="F42" s="50" t="s">
        <v>996</v>
      </c>
      <c r="G42" s="50" t="s">
        <v>999</v>
      </c>
      <c r="H42" s="184" t="s">
        <v>2272</v>
      </c>
      <c r="I42" s="264" t="s">
        <v>1196</v>
      </c>
      <c r="J42" s="183">
        <v>0</v>
      </c>
      <c r="K42" s="264"/>
      <c r="L42" s="264"/>
      <c r="M42" s="264"/>
      <c r="N42" s="264">
        <v>1707378.56</v>
      </c>
      <c r="Q42"/>
      <c r="R42" s="182"/>
      <c r="S42" s="182"/>
      <c r="T42" s="182"/>
      <c r="U42" s="182"/>
      <c r="V42" s="182"/>
      <c r="W42" s="182"/>
      <c r="X42" s="182"/>
      <c r="Y42" s="182"/>
      <c r="Z42" s="182"/>
      <c r="AA42" s="182"/>
      <c r="AB42" s="182"/>
      <c r="AC42" s="182"/>
      <c r="AD42" s="182"/>
      <c r="AE42" s="182"/>
      <c r="AF42" s="182"/>
      <c r="AG42" s="182"/>
    </row>
    <row r="43" spans="2:33" s="50" customFormat="1" ht="16.5" customHeight="1" x14ac:dyDescent="0.4">
      <c r="B43" s="277">
        <f>VLOOKUP(C43,Companies[],3,FALSE)</f>
        <v>135390</v>
      </c>
      <c r="C43" s="184" t="s">
        <v>2028</v>
      </c>
      <c r="D43" s="50" t="s">
        <v>2021</v>
      </c>
      <c r="E43" s="264" t="s">
        <v>2738</v>
      </c>
      <c r="F43" s="50" t="s">
        <v>996</v>
      </c>
      <c r="G43" s="50" t="s">
        <v>999</v>
      </c>
      <c r="H43" s="184" t="s">
        <v>2273</v>
      </c>
      <c r="I43" s="264" t="s">
        <v>1196</v>
      </c>
      <c r="J43" s="183">
        <v>0</v>
      </c>
      <c r="K43" s="264"/>
      <c r="L43" s="264"/>
      <c r="M43" s="264"/>
      <c r="N43" s="264">
        <v>241047077.30000001</v>
      </c>
      <c r="Q43"/>
      <c r="R43" s="182"/>
      <c r="S43" s="182"/>
      <c r="T43" s="182"/>
      <c r="U43" s="182"/>
      <c r="V43" s="182"/>
      <c r="W43" s="182"/>
      <c r="X43" s="182"/>
      <c r="Y43" s="182"/>
      <c r="Z43" s="182"/>
      <c r="AA43" s="182"/>
      <c r="AB43" s="182"/>
      <c r="AC43" s="182"/>
      <c r="AD43" s="182"/>
      <c r="AE43" s="182"/>
      <c r="AF43" s="182"/>
      <c r="AG43" s="182"/>
    </row>
    <row r="44" spans="2:33" s="50" customFormat="1" ht="15" x14ac:dyDescent="0.4">
      <c r="B44" s="277">
        <f>VLOOKUP(C44,Companies[],3,FALSE)</f>
        <v>135390</v>
      </c>
      <c r="C44" s="184" t="s">
        <v>2028</v>
      </c>
      <c r="D44" s="50" t="s">
        <v>2021</v>
      </c>
      <c r="E44" s="264" t="s">
        <v>2738</v>
      </c>
      <c r="F44" s="50" t="s">
        <v>996</v>
      </c>
      <c r="G44" s="50" t="s">
        <v>999</v>
      </c>
      <c r="H44" s="184" t="s">
        <v>2273</v>
      </c>
      <c r="I44" s="264" t="s">
        <v>1196</v>
      </c>
      <c r="J44" s="183">
        <v>0</v>
      </c>
      <c r="K44" s="264"/>
      <c r="L44" s="264"/>
      <c r="M44" s="264"/>
      <c r="N44" s="264">
        <v>53316685.68</v>
      </c>
      <c r="Q44"/>
      <c r="R44" s="182"/>
      <c r="S44" s="182"/>
      <c r="T44" s="182"/>
      <c r="U44" s="182"/>
      <c r="V44" s="182"/>
      <c r="W44" s="182"/>
      <c r="X44" s="182"/>
      <c r="Y44" s="182"/>
      <c r="Z44" s="182"/>
      <c r="AA44" s="182"/>
      <c r="AB44" s="182"/>
      <c r="AC44" s="182"/>
      <c r="AD44" s="182"/>
      <c r="AE44" s="182"/>
      <c r="AF44" s="182"/>
      <c r="AG44" s="182"/>
    </row>
    <row r="45" spans="2:33" s="50" customFormat="1" ht="15" x14ac:dyDescent="0.4">
      <c r="B45" s="277">
        <f>VLOOKUP(C45,Companies[],3,FALSE)</f>
        <v>135390</v>
      </c>
      <c r="C45" s="184" t="s">
        <v>2028</v>
      </c>
      <c r="D45" s="50" t="s">
        <v>2021</v>
      </c>
      <c r="E45" s="264" t="s">
        <v>2738</v>
      </c>
      <c r="F45" s="50" t="s">
        <v>996</v>
      </c>
      <c r="G45" s="50" t="s">
        <v>999</v>
      </c>
      <c r="H45" s="184" t="s">
        <v>2273</v>
      </c>
      <c r="I45" s="264" t="s">
        <v>1196</v>
      </c>
      <c r="J45" s="183">
        <v>0</v>
      </c>
      <c r="K45" s="264"/>
      <c r="L45" s="264"/>
      <c r="M45" s="264"/>
      <c r="N45" s="264">
        <v>0</v>
      </c>
      <c r="Q45"/>
      <c r="R45" s="182"/>
      <c r="S45" s="182"/>
      <c r="T45" s="182"/>
      <c r="U45" s="182"/>
      <c r="V45" s="182"/>
      <c r="W45" s="182"/>
      <c r="X45" s="182"/>
      <c r="Y45" s="182"/>
      <c r="Z45" s="182"/>
      <c r="AA45" s="182"/>
      <c r="AB45" s="182"/>
      <c r="AC45" s="182"/>
      <c r="AD45" s="182"/>
      <c r="AE45" s="182"/>
      <c r="AF45" s="182"/>
      <c r="AG45" s="182"/>
    </row>
    <row r="46" spans="2:33" s="50" customFormat="1" ht="15" x14ac:dyDescent="0.4">
      <c r="B46" s="277">
        <f>VLOOKUP(C46,Companies[],3,FALSE)</f>
        <v>135390</v>
      </c>
      <c r="C46" s="184" t="s">
        <v>2028</v>
      </c>
      <c r="D46" s="50" t="s">
        <v>2021</v>
      </c>
      <c r="E46" s="264" t="s">
        <v>2738</v>
      </c>
      <c r="F46" s="50" t="s">
        <v>996</v>
      </c>
      <c r="G46" s="50" t="s">
        <v>999</v>
      </c>
      <c r="H46" s="184" t="s">
        <v>2274</v>
      </c>
      <c r="I46" s="264" t="s">
        <v>1196</v>
      </c>
      <c r="J46" s="183">
        <v>0</v>
      </c>
      <c r="K46" s="264"/>
      <c r="L46" s="264"/>
      <c r="M46" s="264"/>
      <c r="N46" s="264">
        <v>50248208.670000002</v>
      </c>
      <c r="Q46"/>
      <c r="R46" s="182"/>
      <c r="S46" s="182"/>
      <c r="T46" s="182"/>
      <c r="U46" s="182"/>
      <c r="V46" s="182"/>
      <c r="W46" s="182"/>
      <c r="X46" s="182"/>
      <c r="Y46" s="182"/>
      <c r="Z46" s="182"/>
      <c r="AA46" s="182"/>
      <c r="AB46" s="182"/>
      <c r="AC46" s="182"/>
      <c r="AD46" s="182"/>
      <c r="AE46" s="182"/>
      <c r="AF46" s="182"/>
      <c r="AG46" s="182"/>
    </row>
    <row r="47" spans="2:33" s="50" customFormat="1" ht="15" x14ac:dyDescent="0.4">
      <c r="B47" s="277">
        <f>VLOOKUP(C47,Companies[],3,FALSE)</f>
        <v>135390</v>
      </c>
      <c r="C47" s="184" t="s">
        <v>2028</v>
      </c>
      <c r="D47" s="50" t="s">
        <v>2021</v>
      </c>
      <c r="E47" s="264" t="s">
        <v>2738</v>
      </c>
      <c r="F47" s="50" t="s">
        <v>996</v>
      </c>
      <c r="G47" s="50" t="s">
        <v>999</v>
      </c>
      <c r="H47" s="184" t="s">
        <v>2274</v>
      </c>
      <c r="I47" s="264" t="s">
        <v>1196</v>
      </c>
      <c r="J47" s="183">
        <v>0</v>
      </c>
      <c r="K47" s="264"/>
      <c r="L47" s="264"/>
      <c r="M47" s="264"/>
      <c r="N47" s="264">
        <v>12425801.199999999</v>
      </c>
      <c r="Q47"/>
      <c r="R47" s="182"/>
      <c r="S47" s="182"/>
      <c r="T47" s="182"/>
      <c r="U47" s="182"/>
      <c r="V47" s="182"/>
      <c r="W47" s="182"/>
      <c r="X47" s="182"/>
      <c r="Y47" s="182"/>
      <c r="Z47" s="182"/>
      <c r="AA47" s="182"/>
      <c r="AB47" s="182"/>
      <c r="AC47" s="182"/>
      <c r="AD47" s="182"/>
      <c r="AE47" s="182"/>
      <c r="AF47" s="182"/>
      <c r="AG47" s="182"/>
    </row>
    <row r="48" spans="2:33" s="50" customFormat="1" ht="15" x14ac:dyDescent="0.4">
      <c r="B48" s="277">
        <f>VLOOKUP(C48,Companies[],3,FALSE)</f>
        <v>135390</v>
      </c>
      <c r="C48" s="184" t="s">
        <v>2028</v>
      </c>
      <c r="D48" s="50" t="s">
        <v>2021</v>
      </c>
      <c r="E48" s="264" t="s">
        <v>2738</v>
      </c>
      <c r="F48" s="50" t="s">
        <v>996</v>
      </c>
      <c r="G48" s="50" t="s">
        <v>999</v>
      </c>
      <c r="H48" s="184" t="s">
        <v>2274</v>
      </c>
      <c r="I48" s="264" t="s">
        <v>1196</v>
      </c>
      <c r="J48" s="183">
        <v>0</v>
      </c>
      <c r="K48" s="264"/>
      <c r="L48" s="264"/>
      <c r="M48" s="264"/>
      <c r="N48" s="264">
        <v>17516705.149999999</v>
      </c>
      <c r="Q48"/>
      <c r="R48" s="182"/>
      <c r="S48" s="182"/>
      <c r="T48" s="182"/>
      <c r="U48" s="182"/>
      <c r="V48" s="182"/>
      <c r="W48" s="182"/>
      <c r="X48" s="182"/>
      <c r="Y48" s="182"/>
      <c r="Z48" s="182"/>
      <c r="AA48" s="182"/>
      <c r="AB48" s="182"/>
      <c r="AC48" s="182"/>
      <c r="AD48" s="182"/>
      <c r="AE48" s="182"/>
      <c r="AF48" s="182"/>
      <c r="AG48" s="182"/>
    </row>
    <row r="49" spans="2:33" s="50" customFormat="1" ht="15.75" customHeight="1" x14ac:dyDescent="0.4">
      <c r="B49" s="277">
        <f>VLOOKUP(C49,Companies[],3,FALSE)</f>
        <v>135390</v>
      </c>
      <c r="C49" s="184" t="s">
        <v>2028</v>
      </c>
      <c r="D49" s="50" t="s">
        <v>2021</v>
      </c>
      <c r="E49" s="264" t="s">
        <v>2738</v>
      </c>
      <c r="F49" s="50" t="s">
        <v>996</v>
      </c>
      <c r="G49" s="50" t="s">
        <v>999</v>
      </c>
      <c r="H49" s="184" t="s">
        <v>2275</v>
      </c>
      <c r="I49" s="264" t="s">
        <v>1196</v>
      </c>
      <c r="J49" s="183">
        <v>0</v>
      </c>
      <c r="K49" s="264"/>
      <c r="L49" s="264"/>
      <c r="M49" s="264"/>
      <c r="N49" s="264">
        <v>802381344.66999996</v>
      </c>
      <c r="Q49"/>
      <c r="R49" s="182"/>
      <c r="S49" s="182"/>
      <c r="T49" s="182"/>
      <c r="U49" s="182"/>
      <c r="V49" s="182"/>
      <c r="W49" s="182"/>
      <c r="X49" s="182"/>
      <c r="Y49" s="182"/>
      <c r="Z49" s="182"/>
      <c r="AA49" s="182"/>
      <c r="AB49" s="182"/>
      <c r="AC49" s="182"/>
      <c r="AD49" s="182"/>
      <c r="AE49" s="182"/>
      <c r="AF49" s="182"/>
      <c r="AG49" s="182"/>
    </row>
    <row r="50" spans="2:33" s="50" customFormat="1" ht="15" x14ac:dyDescent="0.4">
      <c r="B50" s="277">
        <f>VLOOKUP(C50,Companies[],3,FALSE)</f>
        <v>135390</v>
      </c>
      <c r="C50" s="184" t="s">
        <v>2028</v>
      </c>
      <c r="D50" s="50" t="s">
        <v>2021</v>
      </c>
      <c r="E50" s="264" t="s">
        <v>2738</v>
      </c>
      <c r="F50" s="50" t="s">
        <v>996</v>
      </c>
      <c r="G50" s="50" t="s">
        <v>999</v>
      </c>
      <c r="H50" s="184" t="s">
        <v>2275</v>
      </c>
      <c r="I50" s="264" t="s">
        <v>1196</v>
      </c>
      <c r="J50" s="183">
        <v>0</v>
      </c>
      <c r="K50" s="264"/>
      <c r="L50" s="264"/>
      <c r="M50" s="264"/>
      <c r="N50" s="264">
        <v>27796791.920000002</v>
      </c>
      <c r="Q50"/>
      <c r="R50" s="182"/>
      <c r="S50" s="182"/>
      <c r="T50" s="182"/>
      <c r="U50" s="182"/>
      <c r="V50" s="182"/>
      <c r="W50" s="182"/>
      <c r="X50" s="182"/>
      <c r="Y50" s="182"/>
      <c r="Z50" s="182"/>
      <c r="AA50" s="182"/>
      <c r="AB50" s="182"/>
      <c r="AC50" s="182"/>
      <c r="AD50" s="182"/>
      <c r="AE50" s="182"/>
      <c r="AF50" s="182"/>
      <c r="AG50" s="182"/>
    </row>
    <row r="51" spans="2:33" ht="15" x14ac:dyDescent="0.4">
      <c r="B51" s="277">
        <f>VLOOKUP(C51,Companies[],3,FALSE)</f>
        <v>135390</v>
      </c>
      <c r="C51" s="184" t="s">
        <v>2028</v>
      </c>
      <c r="D51" s="50" t="s">
        <v>2021</v>
      </c>
      <c r="E51" s="264" t="s">
        <v>2738</v>
      </c>
      <c r="F51" s="50" t="s">
        <v>996</v>
      </c>
      <c r="G51" s="50" t="s">
        <v>999</v>
      </c>
      <c r="H51" s="184" t="s">
        <v>2135</v>
      </c>
      <c r="I51" s="264" t="s">
        <v>1196</v>
      </c>
      <c r="J51" s="183">
        <v>0</v>
      </c>
      <c r="K51" s="264"/>
      <c r="L51" s="264"/>
      <c r="M51" s="264"/>
      <c r="N51" s="264">
        <v>163688106.66999999</v>
      </c>
      <c r="Q51"/>
    </row>
    <row r="52" spans="2:33" ht="15" x14ac:dyDescent="0.4">
      <c r="B52" s="277">
        <f>VLOOKUP(C52,Companies[],3,FALSE)</f>
        <v>135390</v>
      </c>
      <c r="C52" s="184" t="s">
        <v>2028</v>
      </c>
      <c r="D52" s="50" t="s">
        <v>2021</v>
      </c>
      <c r="E52" s="264" t="s">
        <v>2738</v>
      </c>
      <c r="F52" s="50" t="s">
        <v>996</v>
      </c>
      <c r="G52" s="50" t="s">
        <v>999</v>
      </c>
      <c r="H52" s="184" t="s">
        <v>2135</v>
      </c>
      <c r="I52" s="264" t="s">
        <v>1196</v>
      </c>
      <c r="J52" s="183">
        <v>0</v>
      </c>
      <c r="K52" s="264"/>
      <c r="L52" s="264"/>
      <c r="M52" s="264"/>
      <c r="N52" s="264">
        <v>24253285.190000001</v>
      </c>
      <c r="Q52"/>
    </row>
    <row r="53" spans="2:33" ht="15" x14ac:dyDescent="0.4">
      <c r="B53" s="277">
        <f>VLOOKUP(C53,Companies[],3,FALSE)</f>
        <v>135390</v>
      </c>
      <c r="C53" s="184" t="s">
        <v>2028</v>
      </c>
      <c r="D53" s="50" t="s">
        <v>2021</v>
      </c>
      <c r="E53" s="264" t="s">
        <v>2738</v>
      </c>
      <c r="F53" s="50" t="s">
        <v>996</v>
      </c>
      <c r="G53" s="50" t="s">
        <v>999</v>
      </c>
      <c r="H53" s="184" t="s">
        <v>2135</v>
      </c>
      <c r="I53" s="264" t="s">
        <v>1196</v>
      </c>
      <c r="J53" s="183">
        <v>0</v>
      </c>
      <c r="K53" s="264"/>
      <c r="L53" s="264"/>
      <c r="M53" s="264"/>
      <c r="N53" s="264">
        <v>1852608.01</v>
      </c>
      <c r="Q53"/>
    </row>
    <row r="54" spans="2:33" ht="15" x14ac:dyDescent="0.4">
      <c r="B54" s="277">
        <f>VLOOKUP(C54,Companies[],3,FALSE)</f>
        <v>135390</v>
      </c>
      <c r="C54" s="184" t="s">
        <v>2028</v>
      </c>
      <c r="D54" s="50" t="s">
        <v>2021</v>
      </c>
      <c r="E54" s="264" t="s">
        <v>2738</v>
      </c>
      <c r="F54" s="50" t="s">
        <v>996</v>
      </c>
      <c r="G54" s="50" t="s">
        <v>999</v>
      </c>
      <c r="H54" s="184" t="s">
        <v>2133</v>
      </c>
      <c r="I54" s="264" t="s">
        <v>1196</v>
      </c>
      <c r="J54" s="183">
        <v>0</v>
      </c>
      <c r="K54" s="264"/>
      <c r="L54" s="264"/>
      <c r="M54" s="264"/>
      <c r="N54" s="264">
        <v>0</v>
      </c>
      <c r="Q54"/>
    </row>
    <row r="55" spans="2:33" ht="15" x14ac:dyDescent="0.4">
      <c r="B55" s="277">
        <f>VLOOKUP(C55,Companies[],3,FALSE)</f>
        <v>135390</v>
      </c>
      <c r="C55" s="184" t="s">
        <v>2028</v>
      </c>
      <c r="D55" s="50" t="s">
        <v>2021</v>
      </c>
      <c r="E55" s="264" t="s">
        <v>2738</v>
      </c>
      <c r="F55" s="50" t="s">
        <v>996</v>
      </c>
      <c r="G55" s="50" t="s">
        <v>999</v>
      </c>
      <c r="H55" s="184" t="s">
        <v>2133</v>
      </c>
      <c r="I55" s="264" t="s">
        <v>1196</v>
      </c>
      <c r="J55" s="183">
        <v>0</v>
      </c>
      <c r="K55" s="264"/>
      <c r="L55" s="264"/>
      <c r="M55" s="264"/>
      <c r="N55" s="264">
        <v>0</v>
      </c>
      <c r="Q55"/>
    </row>
    <row r="56" spans="2:33" ht="15" x14ac:dyDescent="0.4">
      <c r="B56" s="277">
        <f>VLOOKUP(C56,Companies[],3,FALSE)</f>
        <v>135390</v>
      </c>
      <c r="C56" s="184" t="s">
        <v>2028</v>
      </c>
      <c r="D56" s="50" t="s">
        <v>2021</v>
      </c>
      <c r="E56" s="264" t="s">
        <v>2738</v>
      </c>
      <c r="F56" s="50" t="s">
        <v>996</v>
      </c>
      <c r="G56" s="50" t="s">
        <v>999</v>
      </c>
      <c r="H56" s="184" t="s">
        <v>2276</v>
      </c>
      <c r="I56" s="264" t="s">
        <v>1196</v>
      </c>
      <c r="J56" s="183">
        <v>0</v>
      </c>
      <c r="K56" s="264"/>
      <c r="L56" s="264"/>
      <c r="M56" s="264"/>
      <c r="N56" s="264">
        <v>12757170.390000001</v>
      </c>
      <c r="Q56"/>
    </row>
    <row r="57" spans="2:33" ht="15" x14ac:dyDescent="0.4">
      <c r="B57" s="277">
        <f>VLOOKUP(C57,Companies[],3,FALSE)</f>
        <v>135390</v>
      </c>
      <c r="C57" s="184" t="s">
        <v>2028</v>
      </c>
      <c r="D57" s="50" t="s">
        <v>2021</v>
      </c>
      <c r="E57" s="264" t="s">
        <v>2738</v>
      </c>
      <c r="F57" s="50" t="s">
        <v>996</v>
      </c>
      <c r="G57" s="50" t="s">
        <v>999</v>
      </c>
      <c r="H57" s="184" t="s">
        <v>2276</v>
      </c>
      <c r="I57" s="264" t="s">
        <v>1196</v>
      </c>
      <c r="J57" s="183">
        <v>0</v>
      </c>
      <c r="K57" s="264"/>
      <c r="L57" s="264"/>
      <c r="M57" s="264"/>
      <c r="N57" s="264">
        <v>1025996.77</v>
      </c>
      <c r="Q57"/>
    </row>
    <row r="58" spans="2:33" ht="15" x14ac:dyDescent="0.4">
      <c r="B58" s="277">
        <f>VLOOKUP(C58,Companies[],3,FALSE)</f>
        <v>135390</v>
      </c>
      <c r="C58" s="184" t="s">
        <v>2028</v>
      </c>
      <c r="D58" s="50" t="s">
        <v>2021</v>
      </c>
      <c r="E58" s="264" t="s">
        <v>2738</v>
      </c>
      <c r="F58" s="50" t="s">
        <v>996</v>
      </c>
      <c r="G58" s="50" t="s">
        <v>999</v>
      </c>
      <c r="H58" s="184" t="s">
        <v>2276</v>
      </c>
      <c r="I58" s="264" t="s">
        <v>1196</v>
      </c>
      <c r="J58" s="183">
        <v>0</v>
      </c>
      <c r="K58" s="264"/>
      <c r="L58" s="264"/>
      <c r="M58" s="264"/>
      <c r="N58" s="264">
        <v>0</v>
      </c>
      <c r="Q58"/>
    </row>
    <row r="59" spans="2:33" ht="15" x14ac:dyDescent="0.4">
      <c r="B59" s="277">
        <f>VLOOKUP(C59,Companies[],3,FALSE)</f>
        <v>135390</v>
      </c>
      <c r="C59" s="184" t="s">
        <v>2028</v>
      </c>
      <c r="D59" s="50" t="s">
        <v>2021</v>
      </c>
      <c r="E59" s="264" t="s">
        <v>2738</v>
      </c>
      <c r="F59" s="50" t="s">
        <v>996</v>
      </c>
      <c r="G59" s="50" t="s">
        <v>999</v>
      </c>
      <c r="H59" s="184" t="s">
        <v>2277</v>
      </c>
      <c r="I59" s="264" t="s">
        <v>1196</v>
      </c>
      <c r="J59" s="183">
        <v>0</v>
      </c>
      <c r="K59" s="264"/>
      <c r="L59" s="264"/>
      <c r="M59" s="264"/>
      <c r="N59" s="264">
        <v>0</v>
      </c>
      <c r="Q59"/>
    </row>
    <row r="60" spans="2:33" ht="15" x14ac:dyDescent="0.4">
      <c r="B60" s="277">
        <f>VLOOKUP(C60,Companies[],3,FALSE)</f>
        <v>135390</v>
      </c>
      <c r="C60" s="184" t="s">
        <v>2028</v>
      </c>
      <c r="D60" s="50" t="s">
        <v>2021</v>
      </c>
      <c r="E60" s="264" t="s">
        <v>2738</v>
      </c>
      <c r="F60" s="50" t="s">
        <v>996</v>
      </c>
      <c r="G60" s="50" t="s">
        <v>999</v>
      </c>
      <c r="H60" s="184" t="s">
        <v>2277</v>
      </c>
      <c r="I60" s="264" t="s">
        <v>1196</v>
      </c>
      <c r="J60" s="183">
        <v>0</v>
      </c>
      <c r="K60" s="264"/>
      <c r="L60" s="264"/>
      <c r="M60" s="264"/>
      <c r="N60" s="264">
        <v>5025315.95</v>
      </c>
      <c r="Q60"/>
    </row>
    <row r="61" spans="2:33" ht="15" x14ac:dyDescent="0.4">
      <c r="B61" s="277">
        <f>VLOOKUP(C61,Companies[],3,FALSE)</f>
        <v>135390</v>
      </c>
      <c r="C61" s="184" t="s">
        <v>2028</v>
      </c>
      <c r="D61" s="50" t="s">
        <v>2021</v>
      </c>
      <c r="E61" s="264" t="s">
        <v>2738</v>
      </c>
      <c r="F61" s="50" t="s">
        <v>996</v>
      </c>
      <c r="G61" s="50" t="s">
        <v>999</v>
      </c>
      <c r="H61" s="184" t="s">
        <v>2277</v>
      </c>
      <c r="I61" s="264" t="s">
        <v>1196</v>
      </c>
      <c r="J61" s="183">
        <v>0</v>
      </c>
      <c r="K61" s="264"/>
      <c r="L61" s="264"/>
      <c r="M61" s="264"/>
      <c r="N61" s="264">
        <v>1549352.73</v>
      </c>
      <c r="Q61"/>
    </row>
    <row r="62" spans="2:33" ht="15" x14ac:dyDescent="0.4">
      <c r="B62" s="277">
        <f>VLOOKUP(C62,Companies[],3,FALSE)</f>
        <v>135390</v>
      </c>
      <c r="C62" s="184" t="s">
        <v>2028</v>
      </c>
      <c r="D62" s="50" t="s">
        <v>2021</v>
      </c>
      <c r="E62" s="264" t="s">
        <v>2738</v>
      </c>
      <c r="F62" s="50" t="s">
        <v>996</v>
      </c>
      <c r="G62" s="50" t="s">
        <v>999</v>
      </c>
      <c r="H62" s="184" t="s">
        <v>2278</v>
      </c>
      <c r="I62" s="264" t="s">
        <v>1196</v>
      </c>
      <c r="J62" s="183">
        <v>0</v>
      </c>
      <c r="K62" s="264"/>
      <c r="L62" s="264"/>
      <c r="M62" s="264"/>
      <c r="N62" s="264">
        <v>103258339.51000001</v>
      </c>
      <c r="Q62"/>
    </row>
    <row r="63" spans="2:33" ht="15" x14ac:dyDescent="0.4">
      <c r="B63" s="277">
        <f>VLOOKUP(C63,Companies[],3,FALSE)</f>
        <v>135390</v>
      </c>
      <c r="C63" s="184" t="s">
        <v>2028</v>
      </c>
      <c r="D63" s="50" t="s">
        <v>2021</v>
      </c>
      <c r="E63" s="264" t="s">
        <v>2738</v>
      </c>
      <c r="F63" s="50" t="s">
        <v>996</v>
      </c>
      <c r="G63" s="50" t="s">
        <v>999</v>
      </c>
      <c r="H63" s="184" t="s">
        <v>2278</v>
      </c>
      <c r="I63" s="264" t="s">
        <v>1196</v>
      </c>
      <c r="J63" s="183">
        <v>0</v>
      </c>
      <c r="K63" s="264"/>
      <c r="L63" s="264"/>
      <c r="M63" s="264"/>
      <c r="N63" s="264">
        <v>17359246.260000002</v>
      </c>
      <c r="Q63"/>
    </row>
    <row r="64" spans="2:33" ht="15" x14ac:dyDescent="0.4">
      <c r="B64" s="277">
        <f>VLOOKUP(C64,Companies[],3,FALSE)</f>
        <v>135390</v>
      </c>
      <c r="C64" s="184" t="s">
        <v>2028</v>
      </c>
      <c r="D64" s="50" t="s">
        <v>2021</v>
      </c>
      <c r="E64" s="264" t="s">
        <v>2738</v>
      </c>
      <c r="F64" s="50" t="s">
        <v>996</v>
      </c>
      <c r="G64" s="50" t="s">
        <v>999</v>
      </c>
      <c r="H64" s="184" t="s">
        <v>2278</v>
      </c>
      <c r="I64" s="264" t="s">
        <v>1196</v>
      </c>
      <c r="J64" s="183">
        <v>0</v>
      </c>
      <c r="K64" s="264"/>
      <c r="L64" s="264"/>
      <c r="M64" s="264"/>
      <c r="N64" s="264">
        <v>0</v>
      </c>
      <c r="Q64"/>
    </row>
    <row r="65" spans="2:17" ht="15" x14ac:dyDescent="0.4">
      <c r="B65" s="277">
        <f>VLOOKUP(C65,Companies[],3,FALSE)</f>
        <v>135390</v>
      </c>
      <c r="C65" s="184" t="s">
        <v>2028</v>
      </c>
      <c r="D65" s="50" t="s">
        <v>2021</v>
      </c>
      <c r="E65" s="264" t="s">
        <v>2738</v>
      </c>
      <c r="F65" s="50" t="s">
        <v>996</v>
      </c>
      <c r="G65" s="50" t="s">
        <v>999</v>
      </c>
      <c r="H65" s="184" t="s">
        <v>2279</v>
      </c>
      <c r="I65" s="264" t="s">
        <v>1196</v>
      </c>
      <c r="J65" s="183">
        <v>0</v>
      </c>
      <c r="K65" s="264"/>
      <c r="L65" s="264"/>
      <c r="M65" s="264"/>
      <c r="N65" s="264">
        <v>48652825.729999997</v>
      </c>
      <c r="Q65"/>
    </row>
    <row r="66" spans="2:17" ht="15" x14ac:dyDescent="0.4">
      <c r="B66" s="277">
        <f>VLOOKUP(C66,Companies[],3,FALSE)</f>
        <v>135390</v>
      </c>
      <c r="C66" s="184" t="s">
        <v>2028</v>
      </c>
      <c r="D66" s="50" t="s">
        <v>2021</v>
      </c>
      <c r="E66" s="264" t="s">
        <v>2738</v>
      </c>
      <c r="F66" s="50" t="s">
        <v>996</v>
      </c>
      <c r="G66" s="50" t="s">
        <v>999</v>
      </c>
      <c r="H66" s="184" t="s">
        <v>2279</v>
      </c>
      <c r="I66" s="264" t="s">
        <v>1196</v>
      </c>
      <c r="J66" s="183">
        <v>0</v>
      </c>
      <c r="K66" s="264"/>
      <c r="L66" s="264"/>
      <c r="M66" s="264"/>
      <c r="N66" s="264">
        <v>5944328.2599999998</v>
      </c>
      <c r="Q66"/>
    </row>
    <row r="67" spans="2:17" ht="15" x14ac:dyDescent="0.4">
      <c r="B67" s="277">
        <f>VLOOKUP(C67,Companies[],3,FALSE)</f>
        <v>135390</v>
      </c>
      <c r="C67" s="184" t="s">
        <v>2028</v>
      </c>
      <c r="D67" s="50" t="s">
        <v>2021</v>
      </c>
      <c r="E67" s="264" t="s">
        <v>2738</v>
      </c>
      <c r="F67" s="50" t="s">
        <v>996</v>
      </c>
      <c r="G67" s="50" t="s">
        <v>999</v>
      </c>
      <c r="H67" s="184" t="s">
        <v>2280</v>
      </c>
      <c r="I67" s="264" t="s">
        <v>1196</v>
      </c>
      <c r="J67" s="183">
        <v>0</v>
      </c>
      <c r="K67" s="264"/>
      <c r="L67" s="264"/>
      <c r="M67" s="264"/>
      <c r="N67" s="264">
        <v>11351603.15</v>
      </c>
      <c r="Q67"/>
    </row>
    <row r="68" spans="2:17" ht="15" x14ac:dyDescent="0.4">
      <c r="B68" s="277">
        <f>VLOOKUP(C68,Companies[],3,FALSE)</f>
        <v>135390</v>
      </c>
      <c r="C68" s="184" t="s">
        <v>2028</v>
      </c>
      <c r="D68" s="50" t="s">
        <v>2021</v>
      </c>
      <c r="E68" s="264" t="s">
        <v>2738</v>
      </c>
      <c r="F68" s="50" t="s">
        <v>996</v>
      </c>
      <c r="G68" s="50" t="s">
        <v>999</v>
      </c>
      <c r="H68" s="184" t="s">
        <v>2280</v>
      </c>
      <c r="I68" s="264" t="s">
        <v>1196</v>
      </c>
      <c r="J68" s="183">
        <v>0</v>
      </c>
      <c r="K68" s="264"/>
      <c r="L68" s="264"/>
      <c r="M68" s="264"/>
      <c r="N68" s="264">
        <v>1014333.11</v>
      </c>
      <c r="Q68"/>
    </row>
    <row r="69" spans="2:17" ht="15" x14ac:dyDescent="0.4">
      <c r="B69" s="277">
        <f>VLOOKUP(C69,Companies[],3,FALSE)</f>
        <v>135390</v>
      </c>
      <c r="C69" s="184" t="s">
        <v>2028</v>
      </c>
      <c r="D69" s="50" t="s">
        <v>2021</v>
      </c>
      <c r="E69" s="264" t="s">
        <v>2738</v>
      </c>
      <c r="F69" s="50" t="s">
        <v>996</v>
      </c>
      <c r="G69" s="50" t="s">
        <v>999</v>
      </c>
      <c r="H69" s="184" t="s">
        <v>2280</v>
      </c>
      <c r="I69" s="264" t="s">
        <v>1196</v>
      </c>
      <c r="J69" s="183">
        <v>0</v>
      </c>
      <c r="K69" s="264"/>
      <c r="L69" s="264"/>
      <c r="M69" s="264"/>
      <c r="N69" s="264">
        <v>0</v>
      </c>
      <c r="Q69"/>
    </row>
    <row r="70" spans="2:17" ht="15" x14ac:dyDescent="0.4">
      <c r="B70" s="277">
        <f>VLOOKUP(C70,Companies[],3,FALSE)</f>
        <v>135390</v>
      </c>
      <c r="C70" s="184" t="s">
        <v>2028</v>
      </c>
      <c r="D70" s="50" t="s">
        <v>2021</v>
      </c>
      <c r="E70" s="264" t="s">
        <v>2738</v>
      </c>
      <c r="F70" s="50" t="s">
        <v>996</v>
      </c>
      <c r="G70" s="50" t="s">
        <v>999</v>
      </c>
      <c r="H70" s="184" t="s">
        <v>2128</v>
      </c>
      <c r="I70" s="264" t="s">
        <v>1196</v>
      </c>
      <c r="J70" s="183">
        <v>0</v>
      </c>
      <c r="K70" s="264"/>
      <c r="L70" s="264"/>
      <c r="M70" s="264"/>
      <c r="N70" s="264">
        <v>5060123.24</v>
      </c>
      <c r="Q70"/>
    </row>
    <row r="71" spans="2:17" ht="15" x14ac:dyDescent="0.4">
      <c r="B71" s="277">
        <f>VLOOKUP(C71,Companies[],3,FALSE)</f>
        <v>135390</v>
      </c>
      <c r="C71" s="184" t="s">
        <v>2028</v>
      </c>
      <c r="D71" s="50" t="s">
        <v>2021</v>
      </c>
      <c r="E71" s="264" t="s">
        <v>2738</v>
      </c>
      <c r="F71" s="50" t="s">
        <v>996</v>
      </c>
      <c r="G71" s="50" t="s">
        <v>999</v>
      </c>
      <c r="H71" s="184" t="s">
        <v>2128</v>
      </c>
      <c r="I71" s="264" t="s">
        <v>1196</v>
      </c>
      <c r="J71" s="183">
        <v>0</v>
      </c>
      <c r="K71" s="264"/>
      <c r="L71" s="264"/>
      <c r="M71" s="264"/>
      <c r="N71" s="264">
        <v>761312.03</v>
      </c>
      <c r="Q71"/>
    </row>
    <row r="72" spans="2:17" ht="15" x14ac:dyDescent="0.4">
      <c r="B72" s="277">
        <f>VLOOKUP(C72,Companies[],3,FALSE)</f>
        <v>135390</v>
      </c>
      <c r="C72" s="184" t="s">
        <v>2028</v>
      </c>
      <c r="D72" s="50" t="s">
        <v>2021</v>
      </c>
      <c r="E72" s="264" t="s">
        <v>2738</v>
      </c>
      <c r="F72" s="50" t="s">
        <v>996</v>
      </c>
      <c r="G72" s="50" t="s">
        <v>999</v>
      </c>
      <c r="H72" s="184" t="s">
        <v>2128</v>
      </c>
      <c r="I72" s="264" t="s">
        <v>1196</v>
      </c>
      <c r="J72" s="183">
        <v>0</v>
      </c>
      <c r="K72" s="264"/>
      <c r="L72" s="264"/>
      <c r="M72" s="264"/>
      <c r="N72" s="264">
        <v>0</v>
      </c>
      <c r="Q72"/>
    </row>
    <row r="73" spans="2:17" ht="15" x14ac:dyDescent="0.4">
      <c r="B73" s="277">
        <f>VLOOKUP(C73,Companies[],3,FALSE)</f>
        <v>135390</v>
      </c>
      <c r="C73" s="184" t="s">
        <v>2028</v>
      </c>
      <c r="D73" s="50" t="s">
        <v>2021</v>
      </c>
      <c r="E73" s="264" t="s">
        <v>2738</v>
      </c>
      <c r="F73" s="50" t="s">
        <v>996</v>
      </c>
      <c r="G73" s="50" t="s">
        <v>999</v>
      </c>
      <c r="H73" s="184" t="s">
        <v>2281</v>
      </c>
      <c r="I73" s="264" t="s">
        <v>1196</v>
      </c>
      <c r="J73" s="183">
        <v>0</v>
      </c>
      <c r="K73" s="264"/>
      <c r="L73" s="264"/>
      <c r="M73" s="264"/>
      <c r="N73" s="264">
        <v>8210194.4299999997</v>
      </c>
      <c r="Q73"/>
    </row>
    <row r="74" spans="2:17" ht="15" x14ac:dyDescent="0.4">
      <c r="B74" s="277">
        <f>VLOOKUP(C74,Companies[],3,FALSE)</f>
        <v>135390</v>
      </c>
      <c r="C74" s="184" t="s">
        <v>2028</v>
      </c>
      <c r="D74" s="50" t="s">
        <v>2021</v>
      </c>
      <c r="E74" s="264" t="s">
        <v>2738</v>
      </c>
      <c r="F74" s="50" t="s">
        <v>996</v>
      </c>
      <c r="G74" s="50" t="s">
        <v>999</v>
      </c>
      <c r="H74" s="184" t="s">
        <v>2281</v>
      </c>
      <c r="I74" s="264" t="s">
        <v>1196</v>
      </c>
      <c r="J74" s="183">
        <v>0</v>
      </c>
      <c r="K74" s="264"/>
      <c r="L74" s="264"/>
      <c r="M74" s="264"/>
      <c r="N74" s="264">
        <v>273453.96000000002</v>
      </c>
      <c r="Q74"/>
    </row>
    <row r="75" spans="2:17" ht="15" x14ac:dyDescent="0.4">
      <c r="B75" s="277">
        <f>VLOOKUP(C75,Companies[],3,FALSE)</f>
        <v>135390</v>
      </c>
      <c r="C75" s="184" t="s">
        <v>2028</v>
      </c>
      <c r="D75" s="50" t="s">
        <v>2021</v>
      </c>
      <c r="E75" s="264" t="s">
        <v>2738</v>
      </c>
      <c r="F75" s="50" t="s">
        <v>996</v>
      </c>
      <c r="G75" s="50" t="s">
        <v>999</v>
      </c>
      <c r="H75" s="184" t="s">
        <v>2281</v>
      </c>
      <c r="I75" s="264" t="s">
        <v>1196</v>
      </c>
      <c r="J75" s="183">
        <v>0</v>
      </c>
      <c r="K75" s="264"/>
      <c r="L75" s="264"/>
      <c r="M75" s="264"/>
      <c r="N75" s="264">
        <v>0</v>
      </c>
      <c r="Q75"/>
    </row>
    <row r="76" spans="2:17" ht="15" x14ac:dyDescent="0.4">
      <c r="B76" s="277">
        <f>VLOOKUP(C76,Companies[],3,FALSE)</f>
        <v>135390</v>
      </c>
      <c r="C76" s="184" t="s">
        <v>2028</v>
      </c>
      <c r="D76" s="50" t="s">
        <v>2021</v>
      </c>
      <c r="E76" s="264" t="s">
        <v>2738</v>
      </c>
      <c r="F76" s="50" t="s">
        <v>996</v>
      </c>
      <c r="G76" s="50" t="s">
        <v>999</v>
      </c>
      <c r="H76" s="184" t="s">
        <v>2132</v>
      </c>
      <c r="I76" s="264" t="s">
        <v>1196</v>
      </c>
      <c r="J76" s="183">
        <v>0</v>
      </c>
      <c r="K76" s="264"/>
      <c r="L76" s="264"/>
      <c r="M76" s="264"/>
      <c r="N76" s="264">
        <v>46611450.350000001</v>
      </c>
      <c r="Q76"/>
    </row>
    <row r="77" spans="2:17" ht="15" x14ac:dyDescent="0.4">
      <c r="B77" s="277">
        <f>VLOOKUP(C77,Companies[],3,FALSE)</f>
        <v>135390</v>
      </c>
      <c r="C77" s="184" t="s">
        <v>2028</v>
      </c>
      <c r="D77" s="50" t="s">
        <v>2021</v>
      </c>
      <c r="E77" s="264" t="s">
        <v>2738</v>
      </c>
      <c r="F77" s="50" t="s">
        <v>996</v>
      </c>
      <c r="G77" s="50" t="s">
        <v>999</v>
      </c>
      <c r="H77" s="184" t="s">
        <v>2132</v>
      </c>
      <c r="I77" s="264" t="s">
        <v>1196</v>
      </c>
      <c r="J77" s="183">
        <v>0</v>
      </c>
      <c r="K77" s="264"/>
      <c r="L77" s="264"/>
      <c r="M77" s="264"/>
      <c r="N77" s="264">
        <v>19257998.91</v>
      </c>
      <c r="Q77"/>
    </row>
    <row r="78" spans="2:17" ht="15" x14ac:dyDescent="0.4">
      <c r="B78" s="277">
        <f>VLOOKUP(C78,Companies[],3,FALSE)</f>
        <v>135390</v>
      </c>
      <c r="C78" s="184" t="s">
        <v>2028</v>
      </c>
      <c r="D78" s="50" t="s">
        <v>2021</v>
      </c>
      <c r="E78" s="264" t="s">
        <v>2738</v>
      </c>
      <c r="F78" s="50" t="s">
        <v>996</v>
      </c>
      <c r="G78" s="50" t="s">
        <v>999</v>
      </c>
      <c r="H78" s="184" t="s">
        <v>2132</v>
      </c>
      <c r="I78" s="264" t="s">
        <v>1196</v>
      </c>
      <c r="J78" s="183">
        <v>0</v>
      </c>
      <c r="K78" s="264"/>
      <c r="L78" s="264"/>
      <c r="M78" s="264"/>
      <c r="N78" s="264">
        <v>2299604.5099999998</v>
      </c>
      <c r="Q78"/>
    </row>
    <row r="79" spans="2:17" ht="15" x14ac:dyDescent="0.4">
      <c r="B79" s="277">
        <f>VLOOKUP(C79,Companies[],3,FALSE)</f>
        <v>135390</v>
      </c>
      <c r="C79" s="184" t="s">
        <v>2028</v>
      </c>
      <c r="D79" s="50" t="s">
        <v>2021</v>
      </c>
      <c r="E79" s="264" t="s">
        <v>2738</v>
      </c>
      <c r="F79" s="50" t="s">
        <v>996</v>
      </c>
      <c r="G79" s="50" t="s">
        <v>999</v>
      </c>
      <c r="H79" s="184" t="s">
        <v>2282</v>
      </c>
      <c r="I79" s="264" t="s">
        <v>1196</v>
      </c>
      <c r="J79" s="183">
        <v>0</v>
      </c>
      <c r="K79" s="264"/>
      <c r="L79" s="264"/>
      <c r="M79" s="264"/>
      <c r="N79" s="264">
        <v>16869897.420000002</v>
      </c>
      <c r="Q79"/>
    </row>
    <row r="80" spans="2:17" ht="15" x14ac:dyDescent="0.4">
      <c r="B80" s="277">
        <f>VLOOKUP(C80,Companies[],3,FALSE)</f>
        <v>135390</v>
      </c>
      <c r="C80" s="184" t="s">
        <v>2028</v>
      </c>
      <c r="D80" s="50" t="s">
        <v>2021</v>
      </c>
      <c r="E80" s="264" t="s">
        <v>2738</v>
      </c>
      <c r="F80" s="50" t="s">
        <v>996</v>
      </c>
      <c r="G80" s="50" t="s">
        <v>999</v>
      </c>
      <c r="H80" s="184" t="s">
        <v>2282</v>
      </c>
      <c r="I80" s="264" t="s">
        <v>1196</v>
      </c>
      <c r="J80" s="183">
        <v>0</v>
      </c>
      <c r="K80" s="264"/>
      <c r="L80" s="264"/>
      <c r="M80" s="264"/>
      <c r="N80" s="264">
        <v>18013326.98</v>
      </c>
      <c r="Q80"/>
    </row>
    <row r="81" spans="2:17" ht="15" x14ac:dyDescent="0.4">
      <c r="B81" s="277">
        <f>VLOOKUP(C81,Companies[],3,FALSE)</f>
        <v>135390</v>
      </c>
      <c r="C81" s="184" t="s">
        <v>2028</v>
      </c>
      <c r="D81" s="50" t="s">
        <v>2021</v>
      </c>
      <c r="E81" s="264" t="s">
        <v>2738</v>
      </c>
      <c r="F81" s="50" t="s">
        <v>996</v>
      </c>
      <c r="G81" s="50" t="s">
        <v>999</v>
      </c>
      <c r="H81" s="184" t="s">
        <v>2282</v>
      </c>
      <c r="I81" s="264" t="s">
        <v>1196</v>
      </c>
      <c r="J81" s="183">
        <v>0</v>
      </c>
      <c r="K81" s="264"/>
      <c r="L81" s="264"/>
      <c r="M81" s="264"/>
      <c r="N81" s="264">
        <v>9637439.5299999993</v>
      </c>
      <c r="Q81"/>
    </row>
    <row r="82" spans="2:17" ht="15" x14ac:dyDescent="0.4">
      <c r="B82" s="277">
        <f>VLOOKUP(C82,Companies[],3,FALSE)</f>
        <v>135390</v>
      </c>
      <c r="C82" s="184" t="s">
        <v>2028</v>
      </c>
      <c r="D82" s="50" t="s">
        <v>2021</v>
      </c>
      <c r="E82" s="264" t="s">
        <v>2738</v>
      </c>
      <c r="F82" s="50" t="s">
        <v>996</v>
      </c>
      <c r="G82" s="50" t="s">
        <v>999</v>
      </c>
      <c r="H82" s="184" t="s">
        <v>2283</v>
      </c>
      <c r="I82" s="264" t="s">
        <v>1196</v>
      </c>
      <c r="J82" s="183">
        <v>0</v>
      </c>
      <c r="K82" s="264"/>
      <c r="L82" s="264"/>
      <c r="M82" s="264"/>
      <c r="N82" s="264">
        <v>10062884.26</v>
      </c>
      <c r="Q82"/>
    </row>
    <row r="83" spans="2:17" ht="15" x14ac:dyDescent="0.4">
      <c r="B83" s="277">
        <f>VLOOKUP(C83,Companies[],3,FALSE)</f>
        <v>135390</v>
      </c>
      <c r="C83" s="184" t="s">
        <v>2028</v>
      </c>
      <c r="D83" s="50" t="s">
        <v>2021</v>
      </c>
      <c r="E83" s="264" t="s">
        <v>2738</v>
      </c>
      <c r="F83" s="50" t="s">
        <v>996</v>
      </c>
      <c r="G83" s="50" t="s">
        <v>999</v>
      </c>
      <c r="H83" s="184" t="s">
        <v>2283</v>
      </c>
      <c r="I83" s="264" t="s">
        <v>1196</v>
      </c>
      <c r="J83" s="183">
        <v>0</v>
      </c>
      <c r="K83" s="264"/>
      <c r="L83" s="264"/>
      <c r="M83" s="264"/>
      <c r="N83" s="264">
        <v>0</v>
      </c>
      <c r="Q83"/>
    </row>
    <row r="84" spans="2:17" ht="15" x14ac:dyDescent="0.4">
      <c r="B84" s="277">
        <f>VLOOKUP(C84,Companies[],3,FALSE)</f>
        <v>135390</v>
      </c>
      <c r="C84" s="184" t="s">
        <v>2028</v>
      </c>
      <c r="D84" s="50" t="s">
        <v>2021</v>
      </c>
      <c r="E84" s="264" t="s">
        <v>2738</v>
      </c>
      <c r="F84" s="50" t="s">
        <v>996</v>
      </c>
      <c r="G84" s="50" t="s">
        <v>999</v>
      </c>
      <c r="H84" s="184" t="s">
        <v>2284</v>
      </c>
      <c r="I84" s="264" t="s">
        <v>1196</v>
      </c>
      <c r="J84" s="183">
        <v>0</v>
      </c>
      <c r="K84" s="264"/>
      <c r="L84" s="264"/>
      <c r="M84" s="264"/>
      <c r="N84" s="264">
        <v>94671086.370000005</v>
      </c>
      <c r="Q84"/>
    </row>
    <row r="85" spans="2:17" ht="15" x14ac:dyDescent="0.4">
      <c r="B85" s="277">
        <f>VLOOKUP(C85,Companies[],3,FALSE)</f>
        <v>135390</v>
      </c>
      <c r="C85" s="184" t="s">
        <v>2028</v>
      </c>
      <c r="D85" s="50" t="s">
        <v>2021</v>
      </c>
      <c r="E85" s="264" t="s">
        <v>2738</v>
      </c>
      <c r="F85" s="50" t="s">
        <v>996</v>
      </c>
      <c r="G85" s="50" t="s">
        <v>999</v>
      </c>
      <c r="H85" s="184" t="s">
        <v>2284</v>
      </c>
      <c r="I85" s="264" t="s">
        <v>1196</v>
      </c>
      <c r="J85" s="183">
        <v>0</v>
      </c>
      <c r="K85" s="264"/>
      <c r="L85" s="264"/>
      <c r="M85" s="264"/>
      <c r="N85" s="264">
        <v>54233016.130000003</v>
      </c>
      <c r="Q85"/>
    </row>
    <row r="86" spans="2:17" ht="15" x14ac:dyDescent="0.4">
      <c r="B86" s="277">
        <f>VLOOKUP(C86,Companies[],3,FALSE)</f>
        <v>135390</v>
      </c>
      <c r="C86" s="184" t="s">
        <v>2028</v>
      </c>
      <c r="D86" s="50" t="s">
        <v>2021</v>
      </c>
      <c r="E86" s="264" t="s">
        <v>2738</v>
      </c>
      <c r="F86" s="50" t="s">
        <v>996</v>
      </c>
      <c r="G86" s="50" t="s">
        <v>999</v>
      </c>
      <c r="H86" s="184" t="s">
        <v>2284</v>
      </c>
      <c r="I86" s="264" t="s">
        <v>1196</v>
      </c>
      <c r="J86" s="183">
        <v>0</v>
      </c>
      <c r="K86" s="264"/>
      <c r="L86" s="264"/>
      <c r="M86" s="264"/>
      <c r="N86" s="264">
        <v>5925480.6699999999</v>
      </c>
      <c r="Q86"/>
    </row>
    <row r="87" spans="2:17" ht="15" x14ac:dyDescent="0.4">
      <c r="B87" s="277">
        <f>VLOOKUP(C87,Companies[],3,FALSE)</f>
        <v>135390</v>
      </c>
      <c r="C87" s="184" t="s">
        <v>2028</v>
      </c>
      <c r="D87" s="50" t="s">
        <v>2021</v>
      </c>
      <c r="E87" s="264" t="s">
        <v>2738</v>
      </c>
      <c r="F87" s="50" t="s">
        <v>996</v>
      </c>
      <c r="G87" s="50" t="s">
        <v>999</v>
      </c>
      <c r="H87" s="184" t="s">
        <v>2285</v>
      </c>
      <c r="I87" s="264" t="s">
        <v>1196</v>
      </c>
      <c r="J87" s="183">
        <v>0</v>
      </c>
      <c r="K87" s="264"/>
      <c r="L87" s="264"/>
      <c r="M87" s="264"/>
      <c r="N87" s="264">
        <v>0</v>
      </c>
      <c r="Q87"/>
    </row>
    <row r="88" spans="2:17" ht="15" x14ac:dyDescent="0.4">
      <c r="B88" s="277">
        <f>VLOOKUP(C88,Companies[],3,FALSE)</f>
        <v>135390</v>
      </c>
      <c r="C88" s="184" t="s">
        <v>2028</v>
      </c>
      <c r="D88" s="50" t="s">
        <v>2021</v>
      </c>
      <c r="E88" s="264" t="s">
        <v>2738</v>
      </c>
      <c r="F88" s="50" t="s">
        <v>996</v>
      </c>
      <c r="G88" s="50" t="s">
        <v>999</v>
      </c>
      <c r="H88" s="184" t="s">
        <v>2285</v>
      </c>
      <c r="I88" s="264" t="s">
        <v>1196</v>
      </c>
      <c r="J88" s="183">
        <v>0</v>
      </c>
      <c r="K88" s="264"/>
      <c r="L88" s="264"/>
      <c r="M88" s="264"/>
      <c r="N88" s="264">
        <v>0</v>
      </c>
      <c r="Q88"/>
    </row>
    <row r="89" spans="2:17" ht="15" x14ac:dyDescent="0.4">
      <c r="B89" s="277">
        <f>VLOOKUP(C89,Companies[],3,FALSE)</f>
        <v>135390</v>
      </c>
      <c r="C89" s="184" t="s">
        <v>2028</v>
      </c>
      <c r="D89" s="50" t="s">
        <v>2021</v>
      </c>
      <c r="E89" s="264" t="s">
        <v>2738</v>
      </c>
      <c r="F89" s="50" t="s">
        <v>996</v>
      </c>
      <c r="G89" s="50" t="s">
        <v>999</v>
      </c>
      <c r="H89" s="184" t="s">
        <v>2286</v>
      </c>
      <c r="I89" s="264" t="s">
        <v>1196</v>
      </c>
      <c r="J89" s="183">
        <v>0</v>
      </c>
      <c r="K89" s="264"/>
      <c r="L89" s="264"/>
      <c r="M89" s="264"/>
      <c r="N89" s="264">
        <v>717243.73</v>
      </c>
      <c r="Q89"/>
    </row>
    <row r="90" spans="2:17" ht="15" x14ac:dyDescent="0.4">
      <c r="B90" s="277">
        <f>VLOOKUP(C90,Companies[],3,FALSE)</f>
        <v>135390</v>
      </c>
      <c r="C90" s="184" t="s">
        <v>2028</v>
      </c>
      <c r="D90" s="50" t="s">
        <v>2021</v>
      </c>
      <c r="E90" s="264" t="s">
        <v>2738</v>
      </c>
      <c r="F90" s="50" t="s">
        <v>996</v>
      </c>
      <c r="G90" s="50" t="s">
        <v>999</v>
      </c>
      <c r="H90" s="184" t="s">
        <v>2286</v>
      </c>
      <c r="I90" s="264" t="s">
        <v>1196</v>
      </c>
      <c r="J90" s="183">
        <v>0</v>
      </c>
      <c r="K90" s="264"/>
      <c r="L90" s="264"/>
      <c r="M90" s="264"/>
      <c r="N90" s="264">
        <v>19887.990000000002</v>
      </c>
      <c r="Q90"/>
    </row>
    <row r="91" spans="2:17" ht="15" x14ac:dyDescent="0.4">
      <c r="B91" s="277">
        <f>VLOOKUP(C91,Companies[],3,FALSE)</f>
        <v>135390</v>
      </c>
      <c r="C91" s="184" t="s">
        <v>2028</v>
      </c>
      <c r="D91" s="50" t="s">
        <v>2021</v>
      </c>
      <c r="E91" s="264" t="s">
        <v>2738</v>
      </c>
      <c r="F91" s="50" t="s">
        <v>996</v>
      </c>
      <c r="G91" s="50" t="s">
        <v>999</v>
      </c>
      <c r="H91" s="184" t="s">
        <v>2287</v>
      </c>
      <c r="I91" s="264" t="s">
        <v>1196</v>
      </c>
      <c r="J91" s="183">
        <v>0</v>
      </c>
      <c r="K91" s="264"/>
      <c r="L91" s="264"/>
      <c r="M91" s="264"/>
      <c r="N91" s="264">
        <v>12744792.74</v>
      </c>
      <c r="Q91"/>
    </row>
    <row r="92" spans="2:17" ht="15" x14ac:dyDescent="0.4">
      <c r="B92" s="277">
        <f>VLOOKUP(C92,Companies[],3,FALSE)</f>
        <v>135390</v>
      </c>
      <c r="C92" s="184" t="s">
        <v>2028</v>
      </c>
      <c r="D92" s="50" t="s">
        <v>2021</v>
      </c>
      <c r="E92" s="264" t="s">
        <v>2738</v>
      </c>
      <c r="F92" s="50" t="s">
        <v>996</v>
      </c>
      <c r="G92" s="50" t="s">
        <v>999</v>
      </c>
      <c r="H92" s="184" t="s">
        <v>2287</v>
      </c>
      <c r="I92" s="264" t="s">
        <v>1196</v>
      </c>
      <c r="J92" s="183">
        <v>0</v>
      </c>
      <c r="K92" s="264"/>
      <c r="L92" s="264"/>
      <c r="M92" s="264"/>
      <c r="N92" s="264">
        <v>1450473.45</v>
      </c>
      <c r="Q92"/>
    </row>
    <row r="93" spans="2:17" ht="15" x14ac:dyDescent="0.4">
      <c r="B93" s="277">
        <f>VLOOKUP(C93,Companies[],3,FALSE)</f>
        <v>135390</v>
      </c>
      <c r="C93" s="184" t="s">
        <v>2028</v>
      </c>
      <c r="D93" s="50" t="s">
        <v>2021</v>
      </c>
      <c r="E93" s="264" t="s">
        <v>2738</v>
      </c>
      <c r="F93" s="50" t="s">
        <v>996</v>
      </c>
      <c r="G93" s="50" t="s">
        <v>999</v>
      </c>
      <c r="H93" s="184" t="s">
        <v>2287</v>
      </c>
      <c r="I93" s="264" t="s">
        <v>1196</v>
      </c>
      <c r="J93" s="183">
        <v>0</v>
      </c>
      <c r="K93" s="264"/>
      <c r="L93" s="264"/>
      <c r="M93" s="264"/>
      <c r="N93" s="264">
        <v>0</v>
      </c>
      <c r="Q93"/>
    </row>
    <row r="94" spans="2:17" ht="15" x14ac:dyDescent="0.4">
      <c r="B94" s="277">
        <f>VLOOKUP(C94,Companies[],3,FALSE)</f>
        <v>135390</v>
      </c>
      <c r="C94" s="184" t="s">
        <v>2028</v>
      </c>
      <c r="D94" s="50" t="s">
        <v>2021</v>
      </c>
      <c r="E94" s="264" t="s">
        <v>2738</v>
      </c>
      <c r="F94" s="50" t="s">
        <v>996</v>
      </c>
      <c r="G94" s="50" t="s">
        <v>999</v>
      </c>
      <c r="H94" s="184" t="s">
        <v>2288</v>
      </c>
      <c r="I94" s="264" t="s">
        <v>1196</v>
      </c>
      <c r="J94" s="183">
        <v>0</v>
      </c>
      <c r="K94" s="264"/>
      <c r="L94" s="264"/>
      <c r="M94" s="264"/>
      <c r="N94" s="264">
        <v>559800.04</v>
      </c>
      <c r="Q94"/>
    </row>
    <row r="95" spans="2:17" ht="15" x14ac:dyDescent="0.4">
      <c r="B95" s="277">
        <f>VLOOKUP(C95,Companies[],3,FALSE)</f>
        <v>135390</v>
      </c>
      <c r="C95" s="184" t="s">
        <v>2028</v>
      </c>
      <c r="D95" s="50" t="s">
        <v>2021</v>
      </c>
      <c r="E95" s="264" t="s">
        <v>2738</v>
      </c>
      <c r="F95" s="50" t="s">
        <v>996</v>
      </c>
      <c r="G95" s="50" t="s">
        <v>999</v>
      </c>
      <c r="H95" s="184" t="s">
        <v>2288</v>
      </c>
      <c r="I95" s="264" t="s">
        <v>1196</v>
      </c>
      <c r="J95" s="183">
        <v>0</v>
      </c>
      <c r="K95" s="264"/>
      <c r="L95" s="264"/>
      <c r="M95" s="264"/>
      <c r="N95" s="264">
        <v>51459.58</v>
      </c>
      <c r="Q95"/>
    </row>
    <row r="96" spans="2:17" ht="15" x14ac:dyDescent="0.4">
      <c r="B96" s="277">
        <f>VLOOKUP(C96,Companies[],3,FALSE)</f>
        <v>135390</v>
      </c>
      <c r="C96" s="184" t="s">
        <v>2028</v>
      </c>
      <c r="D96" s="50" t="s">
        <v>2021</v>
      </c>
      <c r="E96" s="264" t="s">
        <v>2738</v>
      </c>
      <c r="F96" s="50" t="s">
        <v>996</v>
      </c>
      <c r="G96" s="50" t="s">
        <v>999</v>
      </c>
      <c r="H96" s="184" t="s">
        <v>2289</v>
      </c>
      <c r="I96" s="264" t="s">
        <v>1196</v>
      </c>
      <c r="J96" s="183">
        <v>0</v>
      </c>
      <c r="K96" s="264"/>
      <c r="L96" s="264"/>
      <c r="M96" s="264"/>
      <c r="N96" s="264">
        <v>1156332.3700000001</v>
      </c>
      <c r="Q96"/>
    </row>
    <row r="97" spans="2:17" ht="15" x14ac:dyDescent="0.4">
      <c r="B97" s="277">
        <f>VLOOKUP(C97,Companies[],3,FALSE)</f>
        <v>135390</v>
      </c>
      <c r="C97" s="184" t="s">
        <v>2028</v>
      </c>
      <c r="D97" s="50" t="s">
        <v>2021</v>
      </c>
      <c r="E97" s="264" t="s">
        <v>2738</v>
      </c>
      <c r="F97" s="50" t="s">
        <v>996</v>
      </c>
      <c r="G97" s="50" t="s">
        <v>999</v>
      </c>
      <c r="H97" s="184" t="s">
        <v>2289</v>
      </c>
      <c r="I97" s="264" t="s">
        <v>1196</v>
      </c>
      <c r="J97" s="183">
        <v>0</v>
      </c>
      <c r="K97" s="264"/>
      <c r="L97" s="264"/>
      <c r="M97" s="264"/>
      <c r="N97" s="264">
        <v>0</v>
      </c>
      <c r="Q97"/>
    </row>
    <row r="98" spans="2:17" ht="15" x14ac:dyDescent="0.4">
      <c r="B98" s="277">
        <f>VLOOKUP(C98,Companies[],3,FALSE)</f>
        <v>135390</v>
      </c>
      <c r="C98" s="184" t="s">
        <v>2028</v>
      </c>
      <c r="D98" s="50" t="s">
        <v>2021</v>
      </c>
      <c r="E98" s="264" t="s">
        <v>2738</v>
      </c>
      <c r="F98" s="50" t="s">
        <v>996</v>
      </c>
      <c r="G98" s="50" t="s">
        <v>999</v>
      </c>
      <c r="H98" s="184" t="s">
        <v>2290</v>
      </c>
      <c r="I98" s="264" t="s">
        <v>1196</v>
      </c>
      <c r="J98" s="183">
        <v>0</v>
      </c>
      <c r="K98" s="264"/>
      <c r="L98" s="264"/>
      <c r="M98" s="264"/>
      <c r="N98" s="264">
        <v>362560553.44999999</v>
      </c>
      <c r="Q98"/>
    </row>
    <row r="99" spans="2:17" ht="15" x14ac:dyDescent="0.4">
      <c r="B99" s="277">
        <f>VLOOKUP(C99,Companies[],3,FALSE)</f>
        <v>135390</v>
      </c>
      <c r="C99" s="184" t="s">
        <v>2028</v>
      </c>
      <c r="D99" s="50" t="s">
        <v>2021</v>
      </c>
      <c r="E99" s="264" t="s">
        <v>2738</v>
      </c>
      <c r="F99" s="50" t="s">
        <v>996</v>
      </c>
      <c r="G99" s="50" t="s">
        <v>999</v>
      </c>
      <c r="H99" s="184" t="s">
        <v>2290</v>
      </c>
      <c r="I99" s="264" t="s">
        <v>1196</v>
      </c>
      <c r="J99" s="183">
        <v>0</v>
      </c>
      <c r="K99" s="264"/>
      <c r="L99" s="264"/>
      <c r="M99" s="264"/>
      <c r="N99" s="264">
        <v>86568119.439999998</v>
      </c>
      <c r="Q99"/>
    </row>
    <row r="100" spans="2:17" ht="15" x14ac:dyDescent="0.4">
      <c r="B100" s="277">
        <f>VLOOKUP(C100,Companies[],3,FALSE)</f>
        <v>135390</v>
      </c>
      <c r="C100" s="184" t="s">
        <v>2028</v>
      </c>
      <c r="D100" s="50" t="s">
        <v>2021</v>
      </c>
      <c r="E100" s="264" t="s">
        <v>2738</v>
      </c>
      <c r="F100" s="50" t="s">
        <v>996</v>
      </c>
      <c r="G100" s="50" t="s">
        <v>999</v>
      </c>
      <c r="H100" s="184" t="s">
        <v>2291</v>
      </c>
      <c r="I100" s="264" t="s">
        <v>1196</v>
      </c>
      <c r="J100" s="183">
        <v>0</v>
      </c>
      <c r="K100" s="264"/>
      <c r="L100" s="264"/>
      <c r="M100" s="264"/>
      <c r="N100" s="264">
        <v>133541553.48999999</v>
      </c>
      <c r="Q100"/>
    </row>
    <row r="101" spans="2:17" ht="15" x14ac:dyDescent="0.4">
      <c r="B101" s="277">
        <f>VLOOKUP(C101,Companies[],3,FALSE)</f>
        <v>135390</v>
      </c>
      <c r="C101" s="184" t="s">
        <v>2028</v>
      </c>
      <c r="D101" s="50" t="s">
        <v>2021</v>
      </c>
      <c r="E101" s="264" t="s">
        <v>2738</v>
      </c>
      <c r="F101" s="50" t="s">
        <v>996</v>
      </c>
      <c r="G101" s="50" t="s">
        <v>999</v>
      </c>
      <c r="H101" s="184" t="s">
        <v>2291</v>
      </c>
      <c r="I101" s="264" t="s">
        <v>1196</v>
      </c>
      <c r="J101" s="183">
        <v>0</v>
      </c>
      <c r="K101" s="264"/>
      <c r="L101" s="264"/>
      <c r="M101" s="264"/>
      <c r="N101" s="264">
        <v>27430852.98</v>
      </c>
      <c r="Q101"/>
    </row>
    <row r="102" spans="2:17" ht="15" x14ac:dyDescent="0.4">
      <c r="B102" s="277">
        <f>VLOOKUP(C102,Companies[],3,FALSE)</f>
        <v>135390</v>
      </c>
      <c r="C102" s="184" t="s">
        <v>2028</v>
      </c>
      <c r="D102" s="50" t="s">
        <v>2021</v>
      </c>
      <c r="E102" s="264" t="s">
        <v>2738</v>
      </c>
      <c r="F102" s="50" t="s">
        <v>996</v>
      </c>
      <c r="G102" s="50" t="s">
        <v>999</v>
      </c>
      <c r="H102" s="184" t="s">
        <v>2292</v>
      </c>
      <c r="I102" s="264" t="s">
        <v>1196</v>
      </c>
      <c r="J102" s="183">
        <v>0</v>
      </c>
      <c r="K102" s="264"/>
      <c r="L102" s="264"/>
      <c r="M102" s="264"/>
      <c r="N102" s="264">
        <v>1033627.2</v>
      </c>
      <c r="Q102"/>
    </row>
    <row r="103" spans="2:17" ht="15" x14ac:dyDescent="0.4">
      <c r="B103" s="277">
        <f>VLOOKUP(C103,Companies[],3,FALSE)</f>
        <v>135390</v>
      </c>
      <c r="C103" s="184" t="s">
        <v>2028</v>
      </c>
      <c r="D103" s="50" t="s">
        <v>2021</v>
      </c>
      <c r="E103" s="264" t="s">
        <v>2738</v>
      </c>
      <c r="F103" s="50" t="s">
        <v>996</v>
      </c>
      <c r="G103" s="50" t="s">
        <v>999</v>
      </c>
      <c r="H103" s="184" t="s">
        <v>2292</v>
      </c>
      <c r="I103" s="264" t="s">
        <v>1196</v>
      </c>
      <c r="J103" s="183">
        <v>0</v>
      </c>
      <c r="K103" s="264"/>
      <c r="L103" s="264"/>
      <c r="M103" s="264"/>
      <c r="N103" s="264">
        <v>364952.41</v>
      </c>
      <c r="Q103"/>
    </row>
    <row r="104" spans="2:17" ht="15" x14ac:dyDescent="0.4">
      <c r="B104" s="277">
        <f>VLOOKUP(C104,Companies[],3,FALSE)</f>
        <v>135390</v>
      </c>
      <c r="C104" s="184" t="s">
        <v>2028</v>
      </c>
      <c r="D104" s="50" t="s">
        <v>2021</v>
      </c>
      <c r="E104" s="264" t="s">
        <v>2738</v>
      </c>
      <c r="F104" s="50" t="s">
        <v>996</v>
      </c>
      <c r="G104" s="50" t="s">
        <v>999</v>
      </c>
      <c r="H104" s="184" t="s">
        <v>2293</v>
      </c>
      <c r="I104" s="264" t="s">
        <v>1196</v>
      </c>
      <c r="J104" s="183">
        <v>0</v>
      </c>
      <c r="K104" s="264"/>
      <c r="L104" s="264"/>
      <c r="M104" s="264"/>
      <c r="N104" s="264">
        <v>47690236.899999999</v>
      </c>
      <c r="Q104"/>
    </row>
    <row r="105" spans="2:17" ht="15" x14ac:dyDescent="0.4">
      <c r="B105" s="277">
        <f>VLOOKUP(C105,Companies[],3,FALSE)</f>
        <v>135390</v>
      </c>
      <c r="C105" s="184" t="s">
        <v>2028</v>
      </c>
      <c r="D105" s="50" t="s">
        <v>2021</v>
      </c>
      <c r="E105" s="264" t="s">
        <v>2738</v>
      </c>
      <c r="F105" s="50" t="s">
        <v>996</v>
      </c>
      <c r="G105" s="50" t="s">
        <v>999</v>
      </c>
      <c r="H105" s="184" t="s">
        <v>2293</v>
      </c>
      <c r="I105" s="264" t="s">
        <v>1196</v>
      </c>
      <c r="J105" s="183">
        <v>0</v>
      </c>
      <c r="K105" s="264"/>
      <c r="L105" s="264"/>
      <c r="M105" s="264"/>
      <c r="N105" s="264">
        <v>11406321.09</v>
      </c>
      <c r="Q105"/>
    </row>
    <row r="106" spans="2:17" ht="15" x14ac:dyDescent="0.4">
      <c r="B106" s="277">
        <f>VLOOKUP(C106,Companies[],3,FALSE)</f>
        <v>135390</v>
      </c>
      <c r="C106" s="184" t="s">
        <v>2028</v>
      </c>
      <c r="D106" s="50" t="s">
        <v>2021</v>
      </c>
      <c r="E106" s="264" t="s">
        <v>2738</v>
      </c>
      <c r="F106" s="50" t="s">
        <v>996</v>
      </c>
      <c r="G106" s="50" t="s">
        <v>999</v>
      </c>
      <c r="H106" s="184" t="s">
        <v>2294</v>
      </c>
      <c r="I106" s="264" t="s">
        <v>1196</v>
      </c>
      <c r="J106" s="183">
        <v>0</v>
      </c>
      <c r="K106" s="264"/>
      <c r="L106" s="264"/>
      <c r="M106" s="264"/>
      <c r="N106" s="264">
        <v>73383438.069999993</v>
      </c>
      <c r="Q106"/>
    </row>
    <row r="107" spans="2:17" ht="15" x14ac:dyDescent="0.4">
      <c r="B107" s="277">
        <f>VLOOKUP(C107,Companies[],3,FALSE)</f>
        <v>135390</v>
      </c>
      <c r="C107" s="184" t="s">
        <v>2028</v>
      </c>
      <c r="D107" s="50" t="s">
        <v>2021</v>
      </c>
      <c r="E107" s="264" t="s">
        <v>2738</v>
      </c>
      <c r="F107" s="50" t="s">
        <v>996</v>
      </c>
      <c r="G107" s="50" t="s">
        <v>999</v>
      </c>
      <c r="H107" s="184" t="s">
        <v>2295</v>
      </c>
      <c r="I107" s="264" t="s">
        <v>1196</v>
      </c>
      <c r="J107" s="183">
        <v>0</v>
      </c>
      <c r="K107" s="264"/>
      <c r="L107" s="264"/>
      <c r="M107" s="264"/>
      <c r="N107" s="264">
        <v>0</v>
      </c>
      <c r="Q107"/>
    </row>
    <row r="108" spans="2:17" ht="15" x14ac:dyDescent="0.4">
      <c r="B108" s="277">
        <f>VLOOKUP(C108,Companies[],3,FALSE)</f>
        <v>135390</v>
      </c>
      <c r="C108" s="184" t="s">
        <v>2028</v>
      </c>
      <c r="D108" s="50" t="s">
        <v>2021</v>
      </c>
      <c r="E108" s="264" t="s">
        <v>2738</v>
      </c>
      <c r="F108" s="50" t="s">
        <v>996</v>
      </c>
      <c r="G108" s="50" t="s">
        <v>999</v>
      </c>
      <c r="H108" s="184" t="s">
        <v>2295</v>
      </c>
      <c r="I108" s="264" t="s">
        <v>1196</v>
      </c>
      <c r="J108" s="183">
        <v>0</v>
      </c>
      <c r="K108" s="264"/>
      <c r="L108" s="264"/>
      <c r="M108" s="264"/>
      <c r="N108" s="264">
        <v>0</v>
      </c>
      <c r="Q108"/>
    </row>
    <row r="109" spans="2:17" ht="15" x14ac:dyDescent="0.4">
      <c r="B109" s="277">
        <f>VLOOKUP(C109,Companies[],3,FALSE)</f>
        <v>135390</v>
      </c>
      <c r="C109" s="184" t="s">
        <v>2028</v>
      </c>
      <c r="D109" s="50" t="s">
        <v>2021</v>
      </c>
      <c r="E109" s="264" t="s">
        <v>2738</v>
      </c>
      <c r="F109" s="50" t="s">
        <v>996</v>
      </c>
      <c r="G109" s="50" t="s">
        <v>999</v>
      </c>
      <c r="H109" s="184" t="s">
        <v>2296</v>
      </c>
      <c r="I109" s="264" t="s">
        <v>1196</v>
      </c>
      <c r="J109" s="183">
        <v>0</v>
      </c>
      <c r="K109" s="264"/>
      <c r="L109" s="264"/>
      <c r="M109" s="264"/>
      <c r="N109" s="264">
        <v>40259315.989999995</v>
      </c>
      <c r="Q109"/>
    </row>
    <row r="110" spans="2:17" ht="15" x14ac:dyDescent="0.4">
      <c r="B110" s="277">
        <f>VLOOKUP(C110,Companies[],3,FALSE)</f>
        <v>135390</v>
      </c>
      <c r="C110" s="184" t="s">
        <v>2028</v>
      </c>
      <c r="D110" s="50" t="s">
        <v>2021</v>
      </c>
      <c r="E110" s="264" t="s">
        <v>2738</v>
      </c>
      <c r="F110" s="50" t="s">
        <v>996</v>
      </c>
      <c r="G110" s="50" t="s">
        <v>999</v>
      </c>
      <c r="H110" s="184" t="s">
        <v>2296</v>
      </c>
      <c r="I110" s="264" t="s">
        <v>1196</v>
      </c>
      <c r="J110" s="183">
        <v>0</v>
      </c>
      <c r="K110" s="264"/>
      <c r="L110" s="264"/>
      <c r="M110" s="264"/>
      <c r="N110" s="264">
        <v>29357357.739999998</v>
      </c>
      <c r="Q110"/>
    </row>
    <row r="111" spans="2:17" ht="15" x14ac:dyDescent="0.4">
      <c r="B111" s="277">
        <f>VLOOKUP(C111,Companies[],3,FALSE)</f>
        <v>135390</v>
      </c>
      <c r="C111" s="184" t="s">
        <v>2028</v>
      </c>
      <c r="D111" s="50" t="s">
        <v>2021</v>
      </c>
      <c r="E111" s="264" t="s">
        <v>2738</v>
      </c>
      <c r="F111" s="50" t="s">
        <v>996</v>
      </c>
      <c r="G111" s="50" t="s">
        <v>999</v>
      </c>
      <c r="H111" s="184" t="s">
        <v>2296</v>
      </c>
      <c r="I111" s="264" t="s">
        <v>1196</v>
      </c>
      <c r="J111" s="183">
        <v>0</v>
      </c>
      <c r="K111" s="264"/>
      <c r="L111" s="264"/>
      <c r="M111" s="264"/>
      <c r="N111" s="264">
        <v>4582700.57</v>
      </c>
      <c r="Q111"/>
    </row>
    <row r="112" spans="2:17" ht="15" x14ac:dyDescent="0.4">
      <c r="B112" s="277">
        <f>VLOOKUP(C112,Companies[],3,FALSE)</f>
        <v>135390</v>
      </c>
      <c r="C112" s="184" t="s">
        <v>2028</v>
      </c>
      <c r="D112" s="50" t="s">
        <v>2021</v>
      </c>
      <c r="E112" s="264" t="s">
        <v>2738</v>
      </c>
      <c r="F112" s="50" t="s">
        <v>996</v>
      </c>
      <c r="G112" s="50" t="s">
        <v>999</v>
      </c>
      <c r="H112" s="184" t="s">
        <v>2297</v>
      </c>
      <c r="I112" s="264" t="s">
        <v>1196</v>
      </c>
      <c r="J112" s="183">
        <v>0</v>
      </c>
      <c r="K112" s="264"/>
      <c r="L112" s="264"/>
      <c r="M112" s="264"/>
      <c r="N112" s="264">
        <v>57677815.790000007</v>
      </c>
      <c r="Q112"/>
    </row>
    <row r="113" spans="2:17" ht="15" x14ac:dyDescent="0.4">
      <c r="B113" s="277">
        <f>VLOOKUP(C113,Companies[],3,FALSE)</f>
        <v>135390</v>
      </c>
      <c r="C113" s="184" t="s">
        <v>2028</v>
      </c>
      <c r="D113" s="50" t="s">
        <v>2021</v>
      </c>
      <c r="E113" s="264" t="s">
        <v>2738</v>
      </c>
      <c r="F113" s="50" t="s">
        <v>996</v>
      </c>
      <c r="G113" s="50" t="s">
        <v>999</v>
      </c>
      <c r="H113" s="184" t="s">
        <v>2297</v>
      </c>
      <c r="I113" s="264" t="s">
        <v>1196</v>
      </c>
      <c r="J113" s="183">
        <v>0</v>
      </c>
      <c r="K113" s="264"/>
      <c r="L113" s="264"/>
      <c r="M113" s="264"/>
      <c r="N113" s="264">
        <v>1038312.8899999999</v>
      </c>
      <c r="Q113"/>
    </row>
    <row r="114" spans="2:17" ht="15" x14ac:dyDescent="0.4">
      <c r="B114" s="277">
        <f>VLOOKUP(C114,Companies[],3,FALSE)</f>
        <v>135390</v>
      </c>
      <c r="C114" s="184" t="s">
        <v>2028</v>
      </c>
      <c r="D114" s="50" t="s">
        <v>2021</v>
      </c>
      <c r="E114" s="264" t="s">
        <v>2738</v>
      </c>
      <c r="F114" s="50" t="s">
        <v>996</v>
      </c>
      <c r="G114" s="50" t="s">
        <v>999</v>
      </c>
      <c r="H114" s="184" t="s">
        <v>2297</v>
      </c>
      <c r="I114" s="264" t="s">
        <v>1196</v>
      </c>
      <c r="J114" s="183">
        <v>0</v>
      </c>
      <c r="K114" s="264"/>
      <c r="L114" s="264"/>
      <c r="M114" s="264"/>
      <c r="N114" s="264">
        <v>0</v>
      </c>
      <c r="Q114"/>
    </row>
    <row r="115" spans="2:17" ht="15" x14ac:dyDescent="0.4">
      <c r="B115" s="277">
        <f>VLOOKUP(C115,Companies[],3,FALSE)</f>
        <v>135390</v>
      </c>
      <c r="C115" s="184" t="s">
        <v>2028</v>
      </c>
      <c r="D115" s="50" t="s">
        <v>2021</v>
      </c>
      <c r="E115" s="264" t="s">
        <v>2738</v>
      </c>
      <c r="F115" s="50" t="s">
        <v>996</v>
      </c>
      <c r="G115" s="50" t="s">
        <v>999</v>
      </c>
      <c r="H115" s="184" t="s">
        <v>2298</v>
      </c>
      <c r="I115" s="264" t="s">
        <v>1196</v>
      </c>
      <c r="J115" s="183">
        <v>0</v>
      </c>
      <c r="K115" s="264"/>
      <c r="L115" s="264"/>
      <c r="M115" s="264"/>
      <c r="N115" s="264">
        <v>23181242.040000003</v>
      </c>
      <c r="Q115"/>
    </row>
    <row r="116" spans="2:17" ht="15" x14ac:dyDescent="0.4">
      <c r="B116" s="277">
        <f>VLOOKUP(C116,Companies[],3,FALSE)</f>
        <v>135390</v>
      </c>
      <c r="C116" s="184" t="s">
        <v>2028</v>
      </c>
      <c r="D116" s="50" t="s">
        <v>2021</v>
      </c>
      <c r="E116" s="264" t="s">
        <v>2738</v>
      </c>
      <c r="F116" s="50" t="s">
        <v>996</v>
      </c>
      <c r="G116" s="50" t="s">
        <v>999</v>
      </c>
      <c r="H116" s="184" t="s">
        <v>2298</v>
      </c>
      <c r="I116" s="264" t="s">
        <v>1196</v>
      </c>
      <c r="J116" s="183">
        <v>0</v>
      </c>
      <c r="K116" s="264"/>
      <c r="L116" s="264"/>
      <c r="M116" s="264"/>
      <c r="N116" s="264">
        <v>1851210.36</v>
      </c>
      <c r="Q116"/>
    </row>
    <row r="117" spans="2:17" ht="15" x14ac:dyDescent="0.4">
      <c r="B117" s="277">
        <f>VLOOKUP(C117,Companies[],3,FALSE)</f>
        <v>135390</v>
      </c>
      <c r="C117" s="184" t="s">
        <v>2028</v>
      </c>
      <c r="D117" s="50" t="s">
        <v>2021</v>
      </c>
      <c r="E117" s="264" t="s">
        <v>2738</v>
      </c>
      <c r="F117" s="50" t="s">
        <v>996</v>
      </c>
      <c r="G117" s="50" t="s">
        <v>999</v>
      </c>
      <c r="H117" s="184" t="s">
        <v>2299</v>
      </c>
      <c r="I117" s="264" t="s">
        <v>1196</v>
      </c>
      <c r="J117" s="183">
        <v>0</v>
      </c>
      <c r="K117" s="264"/>
      <c r="L117" s="264"/>
      <c r="M117" s="264"/>
      <c r="N117" s="264">
        <v>3173083.03</v>
      </c>
      <c r="Q117"/>
    </row>
    <row r="118" spans="2:17" ht="15" x14ac:dyDescent="0.4">
      <c r="B118" s="277">
        <f>VLOOKUP(C118,Companies[],3,FALSE)</f>
        <v>135390</v>
      </c>
      <c r="C118" s="184" t="s">
        <v>2028</v>
      </c>
      <c r="D118" s="50" t="s">
        <v>2021</v>
      </c>
      <c r="E118" s="264" t="s">
        <v>2738</v>
      </c>
      <c r="F118" s="50" t="s">
        <v>996</v>
      </c>
      <c r="G118" s="50" t="s">
        <v>999</v>
      </c>
      <c r="H118" s="184" t="s">
        <v>2299</v>
      </c>
      <c r="I118" s="264" t="s">
        <v>1196</v>
      </c>
      <c r="J118" s="183">
        <v>0</v>
      </c>
      <c r="K118" s="264"/>
      <c r="L118" s="264"/>
      <c r="M118" s="264"/>
      <c r="N118" s="264">
        <v>633934.37</v>
      </c>
      <c r="Q118"/>
    </row>
    <row r="119" spans="2:17" ht="15" x14ac:dyDescent="0.4">
      <c r="B119" s="277">
        <f>VLOOKUP(C119,Companies[],3,FALSE)</f>
        <v>135390</v>
      </c>
      <c r="C119" s="184" t="s">
        <v>2028</v>
      </c>
      <c r="D119" s="50" t="s">
        <v>2021</v>
      </c>
      <c r="E119" s="264" t="s">
        <v>2738</v>
      </c>
      <c r="F119" s="50" t="s">
        <v>996</v>
      </c>
      <c r="G119" s="50" t="s">
        <v>999</v>
      </c>
      <c r="H119" s="184" t="s">
        <v>2299</v>
      </c>
      <c r="I119" s="264" t="s">
        <v>1196</v>
      </c>
      <c r="J119" s="183">
        <v>0</v>
      </c>
      <c r="K119" s="264"/>
      <c r="L119" s="264"/>
      <c r="M119" s="264"/>
      <c r="N119" s="264">
        <v>0</v>
      </c>
      <c r="Q119"/>
    </row>
    <row r="120" spans="2:17" ht="15" x14ac:dyDescent="0.4">
      <c r="B120" s="277">
        <f>VLOOKUP(C120,Companies[],3,FALSE)</f>
        <v>135390</v>
      </c>
      <c r="C120" s="184" t="s">
        <v>2028</v>
      </c>
      <c r="D120" s="50" t="s">
        <v>2021</v>
      </c>
      <c r="E120" s="264" t="s">
        <v>2738</v>
      </c>
      <c r="F120" s="50" t="s">
        <v>996</v>
      </c>
      <c r="G120" s="50" t="s">
        <v>999</v>
      </c>
      <c r="H120" s="184" t="s">
        <v>2300</v>
      </c>
      <c r="I120" s="264" t="s">
        <v>1196</v>
      </c>
      <c r="J120" s="183">
        <v>0</v>
      </c>
      <c r="K120" s="264"/>
      <c r="L120" s="264"/>
      <c r="M120" s="264"/>
      <c r="N120" s="264">
        <v>30816503.300000001</v>
      </c>
      <c r="Q120"/>
    </row>
    <row r="121" spans="2:17" ht="15" x14ac:dyDescent="0.4">
      <c r="B121" s="277">
        <f>VLOOKUP(C121,Companies[],3,FALSE)</f>
        <v>135390</v>
      </c>
      <c r="C121" s="184" t="s">
        <v>2028</v>
      </c>
      <c r="D121" s="50" t="s">
        <v>2021</v>
      </c>
      <c r="E121" s="264" t="s">
        <v>2738</v>
      </c>
      <c r="F121" s="50" t="s">
        <v>996</v>
      </c>
      <c r="G121" s="50" t="s">
        <v>999</v>
      </c>
      <c r="H121" s="184" t="s">
        <v>2300</v>
      </c>
      <c r="I121" s="264" t="s">
        <v>1196</v>
      </c>
      <c r="J121" s="183">
        <v>0</v>
      </c>
      <c r="K121" s="264"/>
      <c r="L121" s="264"/>
      <c r="M121" s="264"/>
      <c r="N121" s="264">
        <v>12849694.310000002</v>
      </c>
      <c r="Q121"/>
    </row>
    <row r="122" spans="2:17" ht="15" x14ac:dyDescent="0.4">
      <c r="B122" s="277">
        <f>VLOOKUP(C122,Companies[],3,FALSE)</f>
        <v>135390</v>
      </c>
      <c r="C122" s="184" t="s">
        <v>2028</v>
      </c>
      <c r="D122" s="50" t="s">
        <v>2021</v>
      </c>
      <c r="E122" s="264" t="s">
        <v>2738</v>
      </c>
      <c r="F122" s="50" t="s">
        <v>996</v>
      </c>
      <c r="G122" s="50" t="s">
        <v>999</v>
      </c>
      <c r="H122" s="184" t="s">
        <v>2300</v>
      </c>
      <c r="I122" s="264" t="s">
        <v>1196</v>
      </c>
      <c r="J122" s="183">
        <v>0</v>
      </c>
      <c r="K122" s="264"/>
      <c r="L122" s="264"/>
      <c r="M122" s="264"/>
      <c r="N122" s="264">
        <v>8519175.370000001</v>
      </c>
      <c r="Q122"/>
    </row>
    <row r="123" spans="2:17" ht="15" x14ac:dyDescent="0.4">
      <c r="B123" s="277">
        <f>VLOOKUP(C123,Companies[],3,FALSE)</f>
        <v>135390</v>
      </c>
      <c r="C123" s="184" t="s">
        <v>2028</v>
      </c>
      <c r="D123" s="50" t="s">
        <v>2021</v>
      </c>
      <c r="E123" s="264" t="s">
        <v>2738</v>
      </c>
      <c r="F123" s="50" t="s">
        <v>996</v>
      </c>
      <c r="G123" s="50" t="s">
        <v>999</v>
      </c>
      <c r="H123" s="184" t="s">
        <v>2301</v>
      </c>
      <c r="I123" s="264" t="s">
        <v>1196</v>
      </c>
      <c r="J123" s="183">
        <v>0</v>
      </c>
      <c r="K123" s="264"/>
      <c r="L123" s="264"/>
      <c r="M123" s="264"/>
      <c r="N123" s="264">
        <v>0</v>
      </c>
      <c r="Q123"/>
    </row>
    <row r="124" spans="2:17" ht="15" x14ac:dyDescent="0.4">
      <c r="B124" s="277">
        <f>VLOOKUP(C124,Companies[],3,FALSE)</f>
        <v>135390</v>
      </c>
      <c r="C124" s="184" t="s">
        <v>2028</v>
      </c>
      <c r="D124" s="50" t="s">
        <v>2021</v>
      </c>
      <c r="E124" s="264" t="s">
        <v>2738</v>
      </c>
      <c r="F124" s="50" t="s">
        <v>996</v>
      </c>
      <c r="G124" s="50" t="s">
        <v>999</v>
      </c>
      <c r="H124" s="184" t="s">
        <v>2301</v>
      </c>
      <c r="I124" s="264" t="s">
        <v>1196</v>
      </c>
      <c r="J124" s="183">
        <v>0</v>
      </c>
      <c r="K124" s="264"/>
      <c r="L124" s="264"/>
      <c r="M124" s="264"/>
      <c r="N124" s="264">
        <v>0</v>
      </c>
      <c r="Q124"/>
    </row>
    <row r="125" spans="2:17" ht="15" x14ac:dyDescent="0.4">
      <c r="B125" s="277">
        <f>VLOOKUP(C125,Companies[],3,FALSE)</f>
        <v>135390</v>
      </c>
      <c r="C125" s="184" t="s">
        <v>2028</v>
      </c>
      <c r="D125" s="50" t="s">
        <v>2021</v>
      </c>
      <c r="E125" s="264" t="s">
        <v>2738</v>
      </c>
      <c r="F125" s="50" t="s">
        <v>996</v>
      </c>
      <c r="G125" s="50" t="s">
        <v>999</v>
      </c>
      <c r="H125" s="184" t="s">
        <v>2302</v>
      </c>
      <c r="I125" s="264" t="s">
        <v>1196</v>
      </c>
      <c r="J125" s="183">
        <v>0</v>
      </c>
      <c r="K125" s="264"/>
      <c r="L125" s="264"/>
      <c r="M125" s="264"/>
      <c r="N125" s="264">
        <v>4950855.0999999996</v>
      </c>
      <c r="Q125"/>
    </row>
    <row r="126" spans="2:17" ht="15" x14ac:dyDescent="0.4">
      <c r="B126" s="277">
        <f>VLOOKUP(C126,Companies[],3,FALSE)</f>
        <v>135390</v>
      </c>
      <c r="C126" s="184" t="s">
        <v>2028</v>
      </c>
      <c r="D126" s="50" t="s">
        <v>2021</v>
      </c>
      <c r="E126" s="264" t="s">
        <v>2738</v>
      </c>
      <c r="F126" s="50" t="s">
        <v>996</v>
      </c>
      <c r="G126" s="50" t="s">
        <v>999</v>
      </c>
      <c r="H126" s="184" t="s">
        <v>2302</v>
      </c>
      <c r="I126" s="264" t="s">
        <v>1196</v>
      </c>
      <c r="J126" s="183">
        <v>0</v>
      </c>
      <c r="K126" s="264"/>
      <c r="L126" s="264"/>
      <c r="M126" s="264"/>
      <c r="N126" s="264">
        <v>67487.840000000011</v>
      </c>
      <c r="Q126"/>
    </row>
    <row r="127" spans="2:17" ht="15" x14ac:dyDescent="0.4">
      <c r="B127" s="277">
        <f>VLOOKUP(C127,Companies[],3,FALSE)</f>
        <v>135390</v>
      </c>
      <c r="C127" s="184" t="s">
        <v>2028</v>
      </c>
      <c r="D127" s="50" t="s">
        <v>2021</v>
      </c>
      <c r="E127" s="264" t="s">
        <v>2738</v>
      </c>
      <c r="F127" s="50" t="s">
        <v>996</v>
      </c>
      <c r="G127" s="50" t="s">
        <v>999</v>
      </c>
      <c r="H127" s="184" t="s">
        <v>2303</v>
      </c>
      <c r="I127" s="264" t="s">
        <v>1196</v>
      </c>
      <c r="J127" s="183">
        <v>0</v>
      </c>
      <c r="K127" s="264"/>
      <c r="L127" s="264"/>
      <c r="M127" s="264"/>
      <c r="N127" s="264">
        <v>0</v>
      </c>
      <c r="Q127"/>
    </row>
    <row r="128" spans="2:17" ht="15" x14ac:dyDescent="0.4">
      <c r="B128" s="277">
        <f>VLOOKUP(C128,Companies[],3,FALSE)</f>
        <v>135390</v>
      </c>
      <c r="C128" s="184" t="s">
        <v>2028</v>
      </c>
      <c r="D128" s="50" t="s">
        <v>2021</v>
      </c>
      <c r="E128" s="264" t="s">
        <v>2738</v>
      </c>
      <c r="F128" s="50" t="s">
        <v>996</v>
      </c>
      <c r="G128" s="50" t="s">
        <v>999</v>
      </c>
      <c r="H128" s="184" t="s">
        <v>2303</v>
      </c>
      <c r="I128" s="264" t="s">
        <v>1196</v>
      </c>
      <c r="J128" s="183">
        <v>0</v>
      </c>
      <c r="K128" s="264"/>
      <c r="L128" s="264"/>
      <c r="M128" s="264"/>
      <c r="N128" s="264">
        <v>0</v>
      </c>
      <c r="Q128"/>
    </row>
    <row r="129" spans="2:17" ht="15" x14ac:dyDescent="0.4">
      <c r="B129" s="277">
        <f>VLOOKUP(C129,Companies[],3,FALSE)</f>
        <v>135390</v>
      </c>
      <c r="C129" s="184" t="s">
        <v>2028</v>
      </c>
      <c r="D129" s="50" t="s">
        <v>2021</v>
      </c>
      <c r="E129" s="264" t="s">
        <v>2738</v>
      </c>
      <c r="F129" s="50" t="s">
        <v>996</v>
      </c>
      <c r="G129" s="50" t="s">
        <v>999</v>
      </c>
      <c r="H129" s="184" t="s">
        <v>2304</v>
      </c>
      <c r="I129" s="264" t="s">
        <v>1196</v>
      </c>
      <c r="J129" s="183">
        <v>0</v>
      </c>
      <c r="K129" s="264"/>
      <c r="L129" s="264"/>
      <c r="M129" s="264"/>
      <c r="N129" s="264">
        <v>29077284.959999997</v>
      </c>
      <c r="Q129"/>
    </row>
    <row r="130" spans="2:17" ht="15" x14ac:dyDescent="0.4">
      <c r="B130" s="277">
        <f>VLOOKUP(C130,Companies[],3,FALSE)</f>
        <v>135390</v>
      </c>
      <c r="C130" s="184" t="s">
        <v>2028</v>
      </c>
      <c r="D130" s="50" t="s">
        <v>2021</v>
      </c>
      <c r="E130" s="264" t="s">
        <v>2738</v>
      </c>
      <c r="F130" s="50" t="s">
        <v>996</v>
      </c>
      <c r="G130" s="50" t="s">
        <v>999</v>
      </c>
      <c r="H130" s="184" t="s">
        <v>2304</v>
      </c>
      <c r="I130" s="264" t="s">
        <v>1196</v>
      </c>
      <c r="J130" s="183">
        <v>0</v>
      </c>
      <c r="K130" s="264"/>
      <c r="L130" s="264"/>
      <c r="M130" s="264"/>
      <c r="N130" s="264">
        <v>0</v>
      </c>
      <c r="Q130"/>
    </row>
    <row r="131" spans="2:17" ht="15" x14ac:dyDescent="0.4">
      <c r="B131" s="277">
        <f>VLOOKUP(C131,Companies[],3,FALSE)</f>
        <v>135390</v>
      </c>
      <c r="C131" s="184" t="s">
        <v>2028</v>
      </c>
      <c r="D131" s="50" t="s">
        <v>2021</v>
      </c>
      <c r="E131" s="264" t="s">
        <v>2738</v>
      </c>
      <c r="F131" s="50" t="s">
        <v>996</v>
      </c>
      <c r="G131" s="50" t="s">
        <v>999</v>
      </c>
      <c r="H131" s="184" t="s">
        <v>2305</v>
      </c>
      <c r="I131" s="264" t="s">
        <v>1196</v>
      </c>
      <c r="J131" s="183">
        <v>0</v>
      </c>
      <c r="K131" s="264"/>
      <c r="L131" s="264"/>
      <c r="M131" s="264"/>
      <c r="N131" s="264">
        <v>71729013.979999989</v>
      </c>
      <c r="Q131"/>
    </row>
    <row r="132" spans="2:17" ht="15" x14ac:dyDescent="0.4">
      <c r="B132" s="277">
        <f>VLOOKUP(C132,Companies[],3,FALSE)</f>
        <v>135390</v>
      </c>
      <c r="C132" s="184" t="s">
        <v>2028</v>
      </c>
      <c r="D132" s="50" t="s">
        <v>2021</v>
      </c>
      <c r="E132" s="264" t="s">
        <v>2738</v>
      </c>
      <c r="F132" s="50" t="s">
        <v>996</v>
      </c>
      <c r="G132" s="50" t="s">
        <v>999</v>
      </c>
      <c r="H132" s="184" t="s">
        <v>2305</v>
      </c>
      <c r="I132" s="264" t="s">
        <v>1196</v>
      </c>
      <c r="J132" s="183">
        <v>0</v>
      </c>
      <c r="K132" s="264"/>
      <c r="L132" s="264"/>
      <c r="M132" s="264"/>
      <c r="N132" s="264">
        <v>8151045.9800000004</v>
      </c>
      <c r="Q132"/>
    </row>
    <row r="133" spans="2:17" ht="15" x14ac:dyDescent="0.4">
      <c r="B133" s="277">
        <f>VLOOKUP(C133,Companies[],3,FALSE)</f>
        <v>135390</v>
      </c>
      <c r="C133" s="184" t="s">
        <v>2028</v>
      </c>
      <c r="D133" s="50" t="s">
        <v>2021</v>
      </c>
      <c r="E133" s="264" t="s">
        <v>2738</v>
      </c>
      <c r="F133" s="50" t="s">
        <v>996</v>
      </c>
      <c r="G133" s="50" t="s">
        <v>999</v>
      </c>
      <c r="H133" s="184" t="s">
        <v>2306</v>
      </c>
      <c r="I133" s="264" t="s">
        <v>1196</v>
      </c>
      <c r="J133" s="183">
        <v>0</v>
      </c>
      <c r="K133" s="264"/>
      <c r="L133" s="264"/>
      <c r="M133" s="264"/>
      <c r="N133" s="264">
        <v>4704526.49</v>
      </c>
      <c r="Q133"/>
    </row>
    <row r="134" spans="2:17" ht="15" x14ac:dyDescent="0.4">
      <c r="B134" s="277">
        <f>VLOOKUP(C134,Companies[],3,FALSE)</f>
        <v>135390</v>
      </c>
      <c r="C134" s="184" t="s">
        <v>2028</v>
      </c>
      <c r="D134" s="50" t="s">
        <v>2021</v>
      </c>
      <c r="E134" s="264" t="s">
        <v>2738</v>
      </c>
      <c r="F134" s="50" t="s">
        <v>996</v>
      </c>
      <c r="G134" s="50" t="s">
        <v>999</v>
      </c>
      <c r="H134" s="184" t="s">
        <v>2306</v>
      </c>
      <c r="I134" s="264" t="s">
        <v>1196</v>
      </c>
      <c r="J134" s="183">
        <v>0</v>
      </c>
      <c r="K134" s="264"/>
      <c r="L134" s="264"/>
      <c r="M134" s="264"/>
      <c r="N134" s="264">
        <v>42011.049999999996</v>
      </c>
      <c r="Q134"/>
    </row>
    <row r="135" spans="2:17" ht="15" x14ac:dyDescent="0.4">
      <c r="B135" s="277">
        <f>VLOOKUP(C135,Companies[],3,FALSE)</f>
        <v>135390</v>
      </c>
      <c r="C135" s="184" t="s">
        <v>2028</v>
      </c>
      <c r="D135" s="50" t="s">
        <v>2021</v>
      </c>
      <c r="E135" s="264" t="s">
        <v>2738</v>
      </c>
      <c r="F135" s="50" t="s">
        <v>996</v>
      </c>
      <c r="G135" s="50" t="s">
        <v>999</v>
      </c>
      <c r="H135" s="184" t="s">
        <v>2307</v>
      </c>
      <c r="I135" s="264" t="s">
        <v>1196</v>
      </c>
      <c r="J135" s="183">
        <v>0</v>
      </c>
      <c r="K135" s="264"/>
      <c r="L135" s="264"/>
      <c r="M135" s="264"/>
      <c r="N135" s="264">
        <v>16862.54</v>
      </c>
      <c r="Q135"/>
    </row>
    <row r="136" spans="2:17" ht="15" x14ac:dyDescent="0.4">
      <c r="B136" s="277">
        <f>VLOOKUP(C136,Companies[],3,FALSE)</f>
        <v>135390</v>
      </c>
      <c r="C136" s="184" t="s">
        <v>2028</v>
      </c>
      <c r="D136" s="50" t="s">
        <v>2021</v>
      </c>
      <c r="E136" s="264" t="s">
        <v>2738</v>
      </c>
      <c r="F136" s="50" t="s">
        <v>996</v>
      </c>
      <c r="G136" s="50" t="s">
        <v>999</v>
      </c>
      <c r="H136" s="184" t="s">
        <v>2307</v>
      </c>
      <c r="I136" s="264" t="s">
        <v>1196</v>
      </c>
      <c r="J136" s="183">
        <v>0</v>
      </c>
      <c r="K136" s="264"/>
      <c r="L136" s="264"/>
      <c r="M136" s="264"/>
      <c r="N136" s="264">
        <v>0</v>
      </c>
      <c r="Q136"/>
    </row>
    <row r="137" spans="2:17" ht="15" x14ac:dyDescent="0.4">
      <c r="B137" s="277">
        <f>VLOOKUP(C137,Companies[],3,FALSE)</f>
        <v>135390</v>
      </c>
      <c r="C137" s="184" t="s">
        <v>2028</v>
      </c>
      <c r="D137" s="50" t="s">
        <v>2021</v>
      </c>
      <c r="E137" s="264" t="s">
        <v>2738</v>
      </c>
      <c r="F137" s="50" t="s">
        <v>996</v>
      </c>
      <c r="G137" s="50" t="s">
        <v>999</v>
      </c>
      <c r="H137" s="184" t="s">
        <v>2308</v>
      </c>
      <c r="I137" s="264" t="s">
        <v>1196</v>
      </c>
      <c r="J137" s="183">
        <v>0</v>
      </c>
      <c r="K137" s="264"/>
      <c r="L137" s="264"/>
      <c r="M137" s="264"/>
      <c r="N137" s="264">
        <v>0</v>
      </c>
      <c r="Q137"/>
    </row>
    <row r="138" spans="2:17" ht="15" x14ac:dyDescent="0.4">
      <c r="B138" s="277">
        <f>VLOOKUP(C138,Companies[],3,FALSE)</f>
        <v>135390</v>
      </c>
      <c r="C138" s="184" t="s">
        <v>2028</v>
      </c>
      <c r="D138" s="50" t="s">
        <v>2021</v>
      </c>
      <c r="E138" s="264" t="s">
        <v>2738</v>
      </c>
      <c r="F138" s="50" t="s">
        <v>996</v>
      </c>
      <c r="G138" s="50" t="s">
        <v>999</v>
      </c>
      <c r="H138" s="184" t="s">
        <v>2308</v>
      </c>
      <c r="I138" s="264" t="s">
        <v>1196</v>
      </c>
      <c r="J138" s="183">
        <v>0</v>
      </c>
      <c r="K138" s="264"/>
      <c r="L138" s="264"/>
      <c r="M138" s="264"/>
      <c r="N138" s="264">
        <v>0</v>
      </c>
      <c r="Q138"/>
    </row>
    <row r="139" spans="2:17" ht="15" x14ac:dyDescent="0.4">
      <c r="B139" s="277">
        <f>VLOOKUP(C139,Companies[],3,FALSE)</f>
        <v>135390</v>
      </c>
      <c r="C139" s="184" t="s">
        <v>2028</v>
      </c>
      <c r="D139" s="50" t="s">
        <v>2021</v>
      </c>
      <c r="E139" s="264" t="s">
        <v>2738</v>
      </c>
      <c r="F139" s="50" t="s">
        <v>996</v>
      </c>
      <c r="G139" s="50" t="s">
        <v>999</v>
      </c>
      <c r="H139" s="184" t="s">
        <v>2309</v>
      </c>
      <c r="I139" s="264" t="s">
        <v>1196</v>
      </c>
      <c r="J139" s="183">
        <v>0</v>
      </c>
      <c r="K139" s="264"/>
      <c r="L139" s="264"/>
      <c r="M139" s="264"/>
      <c r="N139" s="264">
        <v>18222120.510000002</v>
      </c>
      <c r="Q139"/>
    </row>
    <row r="140" spans="2:17" ht="15" x14ac:dyDescent="0.4">
      <c r="B140" s="277">
        <f>VLOOKUP(C140,Companies[],3,FALSE)</f>
        <v>135390</v>
      </c>
      <c r="C140" s="184" t="s">
        <v>2028</v>
      </c>
      <c r="D140" s="50" t="s">
        <v>2021</v>
      </c>
      <c r="E140" s="264" t="s">
        <v>2738</v>
      </c>
      <c r="F140" s="50" t="s">
        <v>996</v>
      </c>
      <c r="G140" s="50" t="s">
        <v>999</v>
      </c>
      <c r="H140" s="184" t="s">
        <v>2309</v>
      </c>
      <c r="I140" s="264" t="s">
        <v>1196</v>
      </c>
      <c r="J140" s="183">
        <v>0</v>
      </c>
      <c r="K140" s="264"/>
      <c r="L140" s="264"/>
      <c r="M140" s="264"/>
      <c r="N140" s="264">
        <v>1202013.1300000001</v>
      </c>
      <c r="Q140"/>
    </row>
    <row r="141" spans="2:17" ht="15" x14ac:dyDescent="0.4">
      <c r="B141" s="277">
        <f>VLOOKUP(C141,Companies[],3,FALSE)</f>
        <v>135390</v>
      </c>
      <c r="C141" s="184" t="s">
        <v>2028</v>
      </c>
      <c r="D141" s="50" t="s">
        <v>2021</v>
      </c>
      <c r="E141" s="264" t="s">
        <v>2738</v>
      </c>
      <c r="F141" s="50" t="s">
        <v>996</v>
      </c>
      <c r="G141" s="50" t="s">
        <v>999</v>
      </c>
      <c r="H141" s="184" t="s">
        <v>2310</v>
      </c>
      <c r="I141" s="264" t="s">
        <v>1196</v>
      </c>
      <c r="J141" s="183">
        <v>0</v>
      </c>
      <c r="K141" s="264"/>
      <c r="L141" s="264"/>
      <c r="M141" s="264"/>
      <c r="N141" s="264">
        <v>122765312.59</v>
      </c>
      <c r="Q141"/>
    </row>
    <row r="142" spans="2:17" ht="15" x14ac:dyDescent="0.4">
      <c r="B142" s="277">
        <f>VLOOKUP(C142,Companies[],3,FALSE)</f>
        <v>135390</v>
      </c>
      <c r="C142" s="184" t="s">
        <v>2028</v>
      </c>
      <c r="D142" s="50" t="s">
        <v>2021</v>
      </c>
      <c r="E142" s="264" t="s">
        <v>2738</v>
      </c>
      <c r="F142" s="50" t="s">
        <v>996</v>
      </c>
      <c r="G142" s="50" t="s">
        <v>999</v>
      </c>
      <c r="H142" s="184" t="s">
        <v>2310</v>
      </c>
      <c r="I142" s="264" t="s">
        <v>1196</v>
      </c>
      <c r="J142" s="183">
        <v>0</v>
      </c>
      <c r="K142" s="264"/>
      <c r="L142" s="264"/>
      <c r="M142" s="264"/>
      <c r="N142" s="264">
        <v>2081671.9</v>
      </c>
      <c r="Q142"/>
    </row>
    <row r="143" spans="2:17" ht="15" x14ac:dyDescent="0.4">
      <c r="B143" s="277">
        <f>VLOOKUP(C143,Companies[],3,FALSE)</f>
        <v>135390</v>
      </c>
      <c r="C143" s="184" t="s">
        <v>2028</v>
      </c>
      <c r="D143" s="50" t="s">
        <v>2021</v>
      </c>
      <c r="E143" s="264" t="s">
        <v>2738</v>
      </c>
      <c r="F143" s="50" t="s">
        <v>996</v>
      </c>
      <c r="G143" s="50" t="s">
        <v>999</v>
      </c>
      <c r="H143" s="184" t="s">
        <v>2129</v>
      </c>
      <c r="I143" s="264" t="s">
        <v>1196</v>
      </c>
      <c r="J143" s="183">
        <v>0</v>
      </c>
      <c r="K143" s="264"/>
      <c r="L143" s="264"/>
      <c r="M143" s="264"/>
      <c r="N143" s="264">
        <v>1058900.8400000001</v>
      </c>
      <c r="Q143"/>
    </row>
    <row r="144" spans="2:17" ht="15" x14ac:dyDescent="0.4">
      <c r="B144" s="277">
        <f>VLOOKUP(C144,Companies[],3,FALSE)</f>
        <v>135390</v>
      </c>
      <c r="C144" s="184" t="s">
        <v>2028</v>
      </c>
      <c r="D144" s="50" t="s">
        <v>2021</v>
      </c>
      <c r="E144" s="264" t="s">
        <v>2738</v>
      </c>
      <c r="F144" s="50" t="s">
        <v>996</v>
      </c>
      <c r="G144" s="50" t="s">
        <v>999</v>
      </c>
      <c r="H144" s="184" t="s">
        <v>2129</v>
      </c>
      <c r="I144" s="264" t="s">
        <v>1196</v>
      </c>
      <c r="J144" s="183">
        <v>0</v>
      </c>
      <c r="K144" s="264"/>
      <c r="L144" s="264"/>
      <c r="M144" s="264"/>
      <c r="N144" s="264">
        <v>32399430.010000002</v>
      </c>
      <c r="Q144"/>
    </row>
    <row r="145" spans="2:17" ht="15" x14ac:dyDescent="0.4">
      <c r="B145" s="277">
        <f>VLOOKUP(C145,Companies[],3,FALSE)</f>
        <v>135390</v>
      </c>
      <c r="C145" s="184" t="s">
        <v>2028</v>
      </c>
      <c r="D145" s="50" t="s">
        <v>2021</v>
      </c>
      <c r="E145" s="264" t="s">
        <v>2738</v>
      </c>
      <c r="F145" s="50" t="s">
        <v>996</v>
      </c>
      <c r="G145" s="50" t="s">
        <v>999</v>
      </c>
      <c r="H145" s="184" t="s">
        <v>2129</v>
      </c>
      <c r="I145" s="264" t="s">
        <v>1196</v>
      </c>
      <c r="J145" s="183">
        <v>0</v>
      </c>
      <c r="K145" s="264"/>
      <c r="L145" s="264"/>
      <c r="M145" s="264"/>
      <c r="N145" s="264">
        <v>4850268.66</v>
      </c>
      <c r="Q145"/>
    </row>
    <row r="146" spans="2:17" ht="15" x14ac:dyDescent="0.4">
      <c r="B146" s="277">
        <f>VLOOKUP(C146,Companies[],3,FALSE)</f>
        <v>135390</v>
      </c>
      <c r="C146" s="184" t="s">
        <v>2028</v>
      </c>
      <c r="D146" s="50" t="s">
        <v>2021</v>
      </c>
      <c r="E146" s="264" t="s">
        <v>2738</v>
      </c>
      <c r="F146" s="50" t="s">
        <v>996</v>
      </c>
      <c r="G146" s="50" t="s">
        <v>999</v>
      </c>
      <c r="H146" s="184" t="s">
        <v>2134</v>
      </c>
      <c r="I146" s="264" t="s">
        <v>1196</v>
      </c>
      <c r="J146" s="183">
        <v>0</v>
      </c>
      <c r="K146" s="264"/>
      <c r="L146" s="264"/>
      <c r="M146" s="264"/>
      <c r="N146" s="264">
        <v>11062510.98</v>
      </c>
      <c r="Q146"/>
    </row>
    <row r="147" spans="2:17" ht="15" x14ac:dyDescent="0.4">
      <c r="B147" s="277">
        <f>VLOOKUP(C147,Companies[],3,FALSE)</f>
        <v>135390</v>
      </c>
      <c r="C147" s="184" t="s">
        <v>2028</v>
      </c>
      <c r="D147" s="50" t="s">
        <v>2021</v>
      </c>
      <c r="E147" s="264" t="s">
        <v>2738</v>
      </c>
      <c r="F147" s="50" t="s">
        <v>996</v>
      </c>
      <c r="G147" s="50" t="s">
        <v>999</v>
      </c>
      <c r="H147" s="184" t="s">
        <v>2134</v>
      </c>
      <c r="I147" s="264" t="s">
        <v>1196</v>
      </c>
      <c r="J147" s="183">
        <v>0</v>
      </c>
      <c r="K147" s="264"/>
      <c r="L147" s="264"/>
      <c r="M147" s="264"/>
      <c r="N147" s="264">
        <v>1101904.53</v>
      </c>
      <c r="Q147"/>
    </row>
    <row r="148" spans="2:17" ht="15" x14ac:dyDescent="0.4">
      <c r="B148" s="277">
        <f>VLOOKUP(C148,Companies[],3,FALSE)</f>
        <v>135390</v>
      </c>
      <c r="C148" s="184" t="s">
        <v>2028</v>
      </c>
      <c r="D148" s="50" t="s">
        <v>2021</v>
      </c>
      <c r="E148" s="264" t="s">
        <v>2738</v>
      </c>
      <c r="F148" s="50" t="s">
        <v>996</v>
      </c>
      <c r="G148" s="50" t="s">
        <v>999</v>
      </c>
      <c r="H148" s="184" t="s">
        <v>2136</v>
      </c>
      <c r="I148" s="264" t="s">
        <v>1196</v>
      </c>
      <c r="J148" s="183">
        <v>0</v>
      </c>
      <c r="K148" s="264"/>
      <c r="L148" s="264"/>
      <c r="M148" s="264"/>
      <c r="N148" s="264">
        <v>121329762.05</v>
      </c>
      <c r="Q148"/>
    </row>
    <row r="149" spans="2:17" ht="15" x14ac:dyDescent="0.4">
      <c r="B149" s="277">
        <f>VLOOKUP(C149,Companies[],3,FALSE)</f>
        <v>135390</v>
      </c>
      <c r="C149" s="184" t="s">
        <v>2028</v>
      </c>
      <c r="D149" s="50" t="s">
        <v>2021</v>
      </c>
      <c r="E149" s="264" t="s">
        <v>2738</v>
      </c>
      <c r="F149" s="50" t="s">
        <v>996</v>
      </c>
      <c r="G149" s="50" t="s">
        <v>999</v>
      </c>
      <c r="H149" s="184" t="s">
        <v>2136</v>
      </c>
      <c r="I149" s="264" t="s">
        <v>1196</v>
      </c>
      <c r="J149" s="183">
        <v>0</v>
      </c>
      <c r="K149" s="264"/>
      <c r="L149" s="264"/>
      <c r="M149" s="264"/>
      <c r="N149" s="264">
        <v>56947865.939999998</v>
      </c>
      <c r="Q149"/>
    </row>
    <row r="150" spans="2:17" ht="15" x14ac:dyDescent="0.4">
      <c r="B150" s="277">
        <f>VLOOKUP(C150,Companies[],3,FALSE)</f>
        <v>135390</v>
      </c>
      <c r="C150" s="184" t="s">
        <v>2028</v>
      </c>
      <c r="D150" s="50" t="s">
        <v>2021</v>
      </c>
      <c r="E150" s="264" t="s">
        <v>2738</v>
      </c>
      <c r="F150" s="50" t="s">
        <v>996</v>
      </c>
      <c r="G150" s="50" t="s">
        <v>999</v>
      </c>
      <c r="H150" s="184" t="s">
        <v>2136</v>
      </c>
      <c r="I150" s="264" t="s">
        <v>1196</v>
      </c>
      <c r="J150" s="183">
        <v>0</v>
      </c>
      <c r="K150" s="264"/>
      <c r="L150" s="264"/>
      <c r="M150" s="264"/>
      <c r="N150" s="264">
        <v>5097555.29</v>
      </c>
      <c r="Q150"/>
    </row>
    <row r="151" spans="2:17" ht="15" x14ac:dyDescent="0.4">
      <c r="B151" s="277">
        <f>VLOOKUP(C151,Companies[],3,FALSE)</f>
        <v>135390</v>
      </c>
      <c r="C151" s="184" t="s">
        <v>2028</v>
      </c>
      <c r="D151" s="50" t="s">
        <v>2021</v>
      </c>
      <c r="E151" s="264" t="s">
        <v>2738</v>
      </c>
      <c r="F151" s="50" t="s">
        <v>996</v>
      </c>
      <c r="G151" s="50" t="s">
        <v>999</v>
      </c>
      <c r="H151" s="184" t="s">
        <v>2311</v>
      </c>
      <c r="I151" s="264" t="s">
        <v>1196</v>
      </c>
      <c r="J151" s="183">
        <v>0</v>
      </c>
      <c r="K151" s="264"/>
      <c r="L151" s="264"/>
      <c r="M151" s="264"/>
      <c r="N151" s="264">
        <v>6777992.8099999996</v>
      </c>
      <c r="Q151"/>
    </row>
    <row r="152" spans="2:17" ht="15" x14ac:dyDescent="0.4">
      <c r="B152" s="277">
        <f>VLOOKUP(C152,Companies[],3,FALSE)</f>
        <v>135390</v>
      </c>
      <c r="C152" s="184" t="s">
        <v>2028</v>
      </c>
      <c r="D152" s="50" t="s">
        <v>2021</v>
      </c>
      <c r="E152" s="264" t="s">
        <v>2738</v>
      </c>
      <c r="F152" s="50" t="s">
        <v>996</v>
      </c>
      <c r="G152" s="50" t="s">
        <v>999</v>
      </c>
      <c r="H152" s="184" t="s">
        <v>2311</v>
      </c>
      <c r="I152" s="264" t="s">
        <v>1196</v>
      </c>
      <c r="J152" s="183">
        <v>0</v>
      </c>
      <c r="K152" s="264"/>
      <c r="L152" s="264"/>
      <c r="M152" s="264"/>
      <c r="N152" s="264">
        <v>984905.37</v>
      </c>
      <c r="Q152"/>
    </row>
    <row r="153" spans="2:17" ht="15" x14ac:dyDescent="0.4">
      <c r="B153" s="277">
        <f>VLOOKUP(C153,Companies[],3,FALSE)</f>
        <v>135390</v>
      </c>
      <c r="C153" s="184" t="s">
        <v>2028</v>
      </c>
      <c r="D153" s="50" t="s">
        <v>2021</v>
      </c>
      <c r="E153" s="264" t="s">
        <v>2738</v>
      </c>
      <c r="F153" s="50" t="s">
        <v>996</v>
      </c>
      <c r="G153" s="50" t="s">
        <v>999</v>
      </c>
      <c r="H153" s="184" t="s">
        <v>2312</v>
      </c>
      <c r="I153" s="264" t="s">
        <v>1196</v>
      </c>
      <c r="J153" s="183">
        <v>0</v>
      </c>
      <c r="K153" s="264"/>
      <c r="L153" s="264"/>
      <c r="M153" s="264"/>
      <c r="N153" s="264">
        <v>5856665.9400000004</v>
      </c>
      <c r="Q153"/>
    </row>
    <row r="154" spans="2:17" ht="15" x14ac:dyDescent="0.4">
      <c r="B154" s="277">
        <f>VLOOKUP(C154,Companies[],3,FALSE)</f>
        <v>135390</v>
      </c>
      <c r="C154" s="184" t="s">
        <v>2028</v>
      </c>
      <c r="D154" s="50" t="s">
        <v>2021</v>
      </c>
      <c r="E154" s="264" t="s">
        <v>2738</v>
      </c>
      <c r="F154" s="50" t="s">
        <v>996</v>
      </c>
      <c r="G154" s="50" t="s">
        <v>999</v>
      </c>
      <c r="H154" s="184" t="s">
        <v>2312</v>
      </c>
      <c r="I154" s="264" t="s">
        <v>1196</v>
      </c>
      <c r="J154" s="183">
        <v>0</v>
      </c>
      <c r="K154" s="264"/>
      <c r="L154" s="264"/>
      <c r="M154" s="264"/>
      <c r="N154" s="264">
        <v>304970.89</v>
      </c>
      <c r="Q154"/>
    </row>
    <row r="155" spans="2:17" ht="15" x14ac:dyDescent="0.4">
      <c r="B155" s="277">
        <f>VLOOKUP(C155,Companies[],3,FALSE)</f>
        <v>135390</v>
      </c>
      <c r="C155" s="184" t="s">
        <v>2028</v>
      </c>
      <c r="D155" s="50" t="s">
        <v>2021</v>
      </c>
      <c r="E155" s="264" t="s">
        <v>2738</v>
      </c>
      <c r="F155" s="50" t="s">
        <v>996</v>
      </c>
      <c r="G155" s="50" t="s">
        <v>999</v>
      </c>
      <c r="H155" s="184" t="s">
        <v>2313</v>
      </c>
      <c r="I155" s="264" t="s">
        <v>1196</v>
      </c>
      <c r="J155" s="183">
        <v>0</v>
      </c>
      <c r="K155" s="264"/>
      <c r="L155" s="264"/>
      <c r="M155" s="264"/>
      <c r="N155" s="264">
        <v>5994111.8700000001</v>
      </c>
      <c r="Q155"/>
    </row>
    <row r="156" spans="2:17" ht="15" x14ac:dyDescent="0.4">
      <c r="B156" s="277">
        <f>VLOOKUP(C156,Companies[],3,FALSE)</f>
        <v>135390</v>
      </c>
      <c r="C156" s="184" t="s">
        <v>2028</v>
      </c>
      <c r="D156" s="50" t="s">
        <v>2021</v>
      </c>
      <c r="E156" s="264" t="s">
        <v>2738</v>
      </c>
      <c r="F156" s="50" t="s">
        <v>996</v>
      </c>
      <c r="G156" s="50" t="s">
        <v>999</v>
      </c>
      <c r="H156" s="184" t="s">
        <v>2313</v>
      </c>
      <c r="I156" s="264" t="s">
        <v>1196</v>
      </c>
      <c r="J156" s="183">
        <v>0</v>
      </c>
      <c r="K156" s="264"/>
      <c r="L156" s="264"/>
      <c r="M156" s="264"/>
      <c r="N156" s="264">
        <v>0</v>
      </c>
      <c r="Q156"/>
    </row>
    <row r="157" spans="2:17" ht="15" x14ac:dyDescent="0.4">
      <c r="B157" s="277">
        <f>VLOOKUP(C157,Companies[],3,FALSE)</f>
        <v>135390</v>
      </c>
      <c r="C157" s="184" t="s">
        <v>2028</v>
      </c>
      <c r="D157" s="50" t="s">
        <v>2021</v>
      </c>
      <c r="E157" s="264" t="s">
        <v>2738</v>
      </c>
      <c r="F157" s="50" t="s">
        <v>996</v>
      </c>
      <c r="G157" s="50" t="s">
        <v>999</v>
      </c>
      <c r="H157" s="184" t="s">
        <v>2131</v>
      </c>
      <c r="I157" s="264" t="s">
        <v>1196</v>
      </c>
      <c r="J157" s="183">
        <v>0</v>
      </c>
      <c r="K157" s="264"/>
      <c r="L157" s="264"/>
      <c r="M157" s="264"/>
      <c r="N157" s="264">
        <v>58124512.520000003</v>
      </c>
      <c r="Q157"/>
    </row>
    <row r="158" spans="2:17" ht="15" x14ac:dyDescent="0.4">
      <c r="B158" s="277">
        <f>VLOOKUP(C158,Companies[],3,FALSE)</f>
        <v>135390</v>
      </c>
      <c r="C158" s="184" t="s">
        <v>2028</v>
      </c>
      <c r="D158" s="50" t="s">
        <v>2021</v>
      </c>
      <c r="E158" s="264" t="s">
        <v>2738</v>
      </c>
      <c r="F158" s="50" t="s">
        <v>996</v>
      </c>
      <c r="G158" s="50" t="s">
        <v>999</v>
      </c>
      <c r="H158" s="184" t="s">
        <v>2131</v>
      </c>
      <c r="I158" s="264" t="s">
        <v>1196</v>
      </c>
      <c r="J158" s="183">
        <v>0</v>
      </c>
      <c r="K158" s="264"/>
      <c r="L158" s="264"/>
      <c r="M158" s="264"/>
      <c r="N158" s="264">
        <v>18976186.530000001</v>
      </c>
      <c r="Q158"/>
    </row>
    <row r="159" spans="2:17" ht="15" x14ac:dyDescent="0.4">
      <c r="B159" s="277">
        <f>VLOOKUP(C159,Companies[],3,FALSE)</f>
        <v>135390</v>
      </c>
      <c r="C159" s="184" t="s">
        <v>2028</v>
      </c>
      <c r="D159" s="50" t="s">
        <v>2021</v>
      </c>
      <c r="E159" s="264" t="s">
        <v>2738</v>
      </c>
      <c r="F159" s="50" t="s">
        <v>996</v>
      </c>
      <c r="G159" s="50" t="s">
        <v>999</v>
      </c>
      <c r="H159" s="184" t="s">
        <v>2314</v>
      </c>
      <c r="I159" s="264" t="s">
        <v>1196</v>
      </c>
      <c r="J159" s="183">
        <v>0</v>
      </c>
      <c r="K159" s="264"/>
      <c r="L159" s="264"/>
      <c r="M159" s="264"/>
      <c r="N159" s="264">
        <v>43387.33</v>
      </c>
      <c r="Q159"/>
    </row>
    <row r="160" spans="2:17" ht="15" x14ac:dyDescent="0.4">
      <c r="B160" s="277">
        <f>VLOOKUP(C160,Companies[],3,FALSE)</f>
        <v>135390</v>
      </c>
      <c r="C160" s="184" t="s">
        <v>2028</v>
      </c>
      <c r="D160" s="50" t="s">
        <v>2021</v>
      </c>
      <c r="E160" s="264" t="s">
        <v>2738</v>
      </c>
      <c r="F160" s="50" t="s">
        <v>996</v>
      </c>
      <c r="G160" s="50" t="s">
        <v>999</v>
      </c>
      <c r="H160" s="184" t="s">
        <v>2314</v>
      </c>
      <c r="I160" s="264" t="s">
        <v>1196</v>
      </c>
      <c r="J160" s="183">
        <v>0</v>
      </c>
      <c r="K160" s="264"/>
      <c r="L160" s="264"/>
      <c r="M160" s="264"/>
      <c r="N160" s="264">
        <v>1998754.3</v>
      </c>
      <c r="Q160"/>
    </row>
    <row r="161" spans="2:17" ht="15" x14ac:dyDescent="0.4">
      <c r="B161" s="277">
        <f>VLOOKUP(C161,Companies[],3,FALSE)</f>
        <v>135390</v>
      </c>
      <c r="C161" s="184" t="s">
        <v>2028</v>
      </c>
      <c r="D161" s="50" t="s">
        <v>2021</v>
      </c>
      <c r="E161" s="264" t="s">
        <v>2738</v>
      </c>
      <c r="F161" s="50" t="s">
        <v>996</v>
      </c>
      <c r="G161" s="50" t="s">
        <v>999</v>
      </c>
      <c r="H161" s="184" t="s">
        <v>2315</v>
      </c>
      <c r="I161" s="264" t="s">
        <v>1196</v>
      </c>
      <c r="J161" s="183">
        <v>0</v>
      </c>
      <c r="K161" s="264"/>
      <c r="L161" s="264"/>
      <c r="M161" s="264"/>
      <c r="N161" s="264">
        <v>597296.07999999996</v>
      </c>
      <c r="Q161"/>
    </row>
    <row r="162" spans="2:17" ht="15" x14ac:dyDescent="0.4">
      <c r="B162" s="277">
        <f>VLOOKUP(C162,Companies[],3,FALSE)</f>
        <v>135390</v>
      </c>
      <c r="C162" s="184" t="s">
        <v>2028</v>
      </c>
      <c r="D162" s="50" t="s">
        <v>2021</v>
      </c>
      <c r="E162" s="264" t="s">
        <v>2738</v>
      </c>
      <c r="F162" s="50" t="s">
        <v>996</v>
      </c>
      <c r="G162" s="50" t="s">
        <v>999</v>
      </c>
      <c r="H162" s="184" t="s">
        <v>2315</v>
      </c>
      <c r="I162" s="264" t="s">
        <v>1196</v>
      </c>
      <c r="J162" s="183">
        <v>0</v>
      </c>
      <c r="K162" s="264"/>
      <c r="L162" s="264"/>
      <c r="M162" s="264"/>
      <c r="N162" s="264">
        <v>1519644.68</v>
      </c>
      <c r="Q162"/>
    </row>
    <row r="163" spans="2:17" ht="15" x14ac:dyDescent="0.4">
      <c r="B163" s="277">
        <f>VLOOKUP(C163,Companies[],3,FALSE)</f>
        <v>135390</v>
      </c>
      <c r="C163" s="184" t="s">
        <v>2028</v>
      </c>
      <c r="D163" s="50" t="s">
        <v>2021</v>
      </c>
      <c r="E163" s="264" t="s">
        <v>2738</v>
      </c>
      <c r="F163" s="50" t="s">
        <v>996</v>
      </c>
      <c r="G163" s="50" t="s">
        <v>999</v>
      </c>
      <c r="H163" s="184" t="s">
        <v>2316</v>
      </c>
      <c r="I163" s="264" t="s">
        <v>1196</v>
      </c>
      <c r="J163" s="183">
        <v>0</v>
      </c>
      <c r="K163" s="264"/>
      <c r="L163" s="264"/>
      <c r="M163" s="264"/>
      <c r="N163" s="264">
        <v>187772.06</v>
      </c>
      <c r="Q163"/>
    </row>
    <row r="164" spans="2:17" ht="15" x14ac:dyDescent="0.4">
      <c r="B164" s="277">
        <f>VLOOKUP(C164,Companies[],3,FALSE)</f>
        <v>135390</v>
      </c>
      <c r="C164" s="184" t="s">
        <v>2028</v>
      </c>
      <c r="D164" s="50" t="s">
        <v>2021</v>
      </c>
      <c r="E164" s="264" t="s">
        <v>2738</v>
      </c>
      <c r="F164" s="50" t="s">
        <v>996</v>
      </c>
      <c r="G164" s="50" t="s">
        <v>999</v>
      </c>
      <c r="H164" s="184" t="s">
        <v>2316</v>
      </c>
      <c r="I164" s="264" t="s">
        <v>1196</v>
      </c>
      <c r="J164" s="183">
        <v>0</v>
      </c>
      <c r="K164" s="264"/>
      <c r="L164" s="264"/>
      <c r="M164" s="264"/>
      <c r="N164" s="264">
        <v>6331.26</v>
      </c>
      <c r="Q164"/>
    </row>
    <row r="165" spans="2:17" ht="15" x14ac:dyDescent="0.4">
      <c r="B165" s="277">
        <f>VLOOKUP(C165,Companies[],3,FALSE)</f>
        <v>135390</v>
      </c>
      <c r="C165" s="184" t="s">
        <v>2028</v>
      </c>
      <c r="D165" s="50" t="s">
        <v>2021</v>
      </c>
      <c r="E165" s="264" t="s">
        <v>2738</v>
      </c>
      <c r="F165" s="50" t="s">
        <v>996</v>
      </c>
      <c r="G165" s="50" t="s">
        <v>999</v>
      </c>
      <c r="H165" s="184" t="s">
        <v>2317</v>
      </c>
      <c r="I165" s="264" t="s">
        <v>1196</v>
      </c>
      <c r="J165" s="183">
        <v>0</v>
      </c>
      <c r="K165" s="264"/>
      <c r="L165" s="264"/>
      <c r="M165" s="264"/>
      <c r="N165" s="264">
        <v>17880979.300000001</v>
      </c>
      <c r="Q165"/>
    </row>
    <row r="166" spans="2:17" ht="15" x14ac:dyDescent="0.4">
      <c r="B166" s="277">
        <f>VLOOKUP(C166,Companies[],3,FALSE)</f>
        <v>135390</v>
      </c>
      <c r="C166" s="184" t="s">
        <v>2028</v>
      </c>
      <c r="D166" s="50" t="s">
        <v>2021</v>
      </c>
      <c r="E166" s="264" t="s">
        <v>2738</v>
      </c>
      <c r="F166" s="50" t="s">
        <v>996</v>
      </c>
      <c r="G166" s="50" t="s">
        <v>999</v>
      </c>
      <c r="H166" s="184" t="s">
        <v>2317</v>
      </c>
      <c r="I166" s="264" t="s">
        <v>1196</v>
      </c>
      <c r="J166" s="183">
        <v>0</v>
      </c>
      <c r="K166" s="264"/>
      <c r="L166" s="264"/>
      <c r="M166" s="264"/>
      <c r="N166" s="264">
        <v>21073292.969999999</v>
      </c>
      <c r="Q166"/>
    </row>
    <row r="167" spans="2:17" ht="15" x14ac:dyDescent="0.4">
      <c r="B167" s="277">
        <f>VLOOKUP(C167,Companies[],3,FALSE)</f>
        <v>135390</v>
      </c>
      <c r="C167" s="184" t="s">
        <v>2028</v>
      </c>
      <c r="D167" s="50" t="s">
        <v>2021</v>
      </c>
      <c r="E167" s="264" t="s">
        <v>2738</v>
      </c>
      <c r="F167" s="50" t="s">
        <v>996</v>
      </c>
      <c r="G167" s="50" t="s">
        <v>999</v>
      </c>
      <c r="H167" s="184" t="s">
        <v>2318</v>
      </c>
      <c r="I167" s="264" t="s">
        <v>1196</v>
      </c>
      <c r="J167" s="183">
        <v>0</v>
      </c>
      <c r="K167" s="264"/>
      <c r="L167" s="264"/>
      <c r="M167" s="264"/>
      <c r="N167" s="264">
        <v>33541897.079999994</v>
      </c>
      <c r="Q167"/>
    </row>
    <row r="168" spans="2:17" ht="15" x14ac:dyDescent="0.4">
      <c r="B168" s="277">
        <f>VLOOKUP(C168,Companies[],3,FALSE)</f>
        <v>135390</v>
      </c>
      <c r="C168" s="184" t="s">
        <v>2028</v>
      </c>
      <c r="D168" s="50" t="s">
        <v>2021</v>
      </c>
      <c r="E168" s="264" t="s">
        <v>2738</v>
      </c>
      <c r="F168" s="50" t="s">
        <v>996</v>
      </c>
      <c r="G168" s="50" t="s">
        <v>999</v>
      </c>
      <c r="H168" s="184" t="s">
        <v>2318</v>
      </c>
      <c r="I168" s="264" t="s">
        <v>1196</v>
      </c>
      <c r="J168" s="183">
        <v>0</v>
      </c>
      <c r="K168" s="264"/>
      <c r="L168" s="264"/>
      <c r="M168" s="264"/>
      <c r="N168" s="264">
        <v>6946841.2799999993</v>
      </c>
      <c r="Q168"/>
    </row>
    <row r="169" spans="2:17" ht="15" x14ac:dyDescent="0.4">
      <c r="B169" s="277">
        <f>VLOOKUP(C169,Companies[],3,FALSE)</f>
        <v>135390</v>
      </c>
      <c r="C169" s="184" t="s">
        <v>2028</v>
      </c>
      <c r="D169" s="50" t="s">
        <v>2021</v>
      </c>
      <c r="E169" s="264" t="s">
        <v>2738</v>
      </c>
      <c r="F169" s="50" t="s">
        <v>996</v>
      </c>
      <c r="G169" s="50" t="s">
        <v>999</v>
      </c>
      <c r="H169" s="184" t="s">
        <v>2318</v>
      </c>
      <c r="I169" s="264" t="s">
        <v>1196</v>
      </c>
      <c r="J169" s="183">
        <v>0</v>
      </c>
      <c r="K169" s="264"/>
      <c r="L169" s="264"/>
      <c r="M169" s="264"/>
      <c r="N169" s="264">
        <v>529664.18000000005</v>
      </c>
      <c r="Q169"/>
    </row>
    <row r="170" spans="2:17" ht="15" x14ac:dyDescent="0.4">
      <c r="B170" s="277">
        <f>VLOOKUP(C170,Companies[],3,FALSE)</f>
        <v>135390</v>
      </c>
      <c r="C170" s="184" t="s">
        <v>2028</v>
      </c>
      <c r="D170" s="50" t="s">
        <v>2021</v>
      </c>
      <c r="E170" s="264" t="s">
        <v>2738</v>
      </c>
      <c r="F170" s="50" t="s">
        <v>996</v>
      </c>
      <c r="G170" s="50" t="s">
        <v>999</v>
      </c>
      <c r="H170" s="184" t="s">
        <v>2137</v>
      </c>
      <c r="I170" s="264" t="s">
        <v>1196</v>
      </c>
      <c r="J170" s="183">
        <v>0</v>
      </c>
      <c r="K170" s="264"/>
      <c r="L170" s="264"/>
      <c r="M170" s="264"/>
      <c r="N170" s="264">
        <v>242658128</v>
      </c>
      <c r="Q170"/>
    </row>
    <row r="171" spans="2:17" ht="15" x14ac:dyDescent="0.4">
      <c r="B171" s="277">
        <f>VLOOKUP(C171,Companies[],3,FALSE)</f>
        <v>135390</v>
      </c>
      <c r="C171" s="184" t="s">
        <v>2028</v>
      </c>
      <c r="D171" s="50" t="s">
        <v>2021</v>
      </c>
      <c r="E171" s="264" t="s">
        <v>2738</v>
      </c>
      <c r="F171" s="50" t="s">
        <v>996</v>
      </c>
      <c r="G171" s="50" t="s">
        <v>999</v>
      </c>
      <c r="H171" s="184" t="s">
        <v>2137</v>
      </c>
      <c r="I171" s="264" t="s">
        <v>1196</v>
      </c>
      <c r="J171" s="183">
        <v>0</v>
      </c>
      <c r="K171" s="264"/>
      <c r="L171" s="264"/>
      <c r="M171" s="264"/>
      <c r="N171" s="264">
        <v>17271308.940000001</v>
      </c>
      <c r="Q171"/>
    </row>
    <row r="172" spans="2:17" ht="15" x14ac:dyDescent="0.4">
      <c r="B172" s="277">
        <f>VLOOKUP(C172,Companies[],3,FALSE)</f>
        <v>135390</v>
      </c>
      <c r="C172" s="184" t="s">
        <v>2028</v>
      </c>
      <c r="D172" s="50" t="s">
        <v>2021</v>
      </c>
      <c r="E172" s="264" t="s">
        <v>2738</v>
      </c>
      <c r="F172" s="50" t="s">
        <v>996</v>
      </c>
      <c r="G172" s="50" t="s">
        <v>999</v>
      </c>
      <c r="H172" s="184" t="s">
        <v>2319</v>
      </c>
      <c r="I172" s="264" t="s">
        <v>1196</v>
      </c>
      <c r="J172" s="183">
        <v>0</v>
      </c>
      <c r="K172" s="264"/>
      <c r="L172" s="264"/>
      <c r="M172" s="264"/>
      <c r="N172" s="264">
        <v>1330392.23</v>
      </c>
      <c r="Q172"/>
    </row>
    <row r="173" spans="2:17" ht="15" x14ac:dyDescent="0.4">
      <c r="B173" s="277">
        <f>VLOOKUP(C173,Companies[],3,FALSE)</f>
        <v>135390</v>
      </c>
      <c r="C173" s="184" t="s">
        <v>2028</v>
      </c>
      <c r="D173" s="50" t="s">
        <v>2021</v>
      </c>
      <c r="E173" s="264" t="s">
        <v>2738</v>
      </c>
      <c r="F173" s="50" t="s">
        <v>996</v>
      </c>
      <c r="G173" s="50" t="s">
        <v>999</v>
      </c>
      <c r="H173" s="184" t="s">
        <v>2319</v>
      </c>
      <c r="I173" s="264" t="s">
        <v>1196</v>
      </c>
      <c r="J173" s="183">
        <v>0</v>
      </c>
      <c r="K173" s="264"/>
      <c r="L173" s="264"/>
      <c r="M173" s="264"/>
      <c r="N173" s="264">
        <v>1590.09</v>
      </c>
      <c r="Q173"/>
    </row>
    <row r="174" spans="2:17" ht="15" x14ac:dyDescent="0.4">
      <c r="B174" s="277">
        <f>VLOOKUP(C174,Companies[],3,FALSE)</f>
        <v>135390</v>
      </c>
      <c r="C174" s="184" t="s">
        <v>2028</v>
      </c>
      <c r="D174" s="50" t="s">
        <v>2021</v>
      </c>
      <c r="E174" s="264" t="s">
        <v>2738</v>
      </c>
      <c r="F174" s="50" t="s">
        <v>996</v>
      </c>
      <c r="G174" s="50" t="s">
        <v>999</v>
      </c>
      <c r="H174" s="184" t="s">
        <v>2138</v>
      </c>
      <c r="I174" s="264" t="s">
        <v>1196</v>
      </c>
      <c r="J174" s="183">
        <v>0</v>
      </c>
      <c r="K174" s="264"/>
      <c r="L174" s="264"/>
      <c r="M174" s="264"/>
      <c r="N174" s="264">
        <v>167278.29</v>
      </c>
      <c r="Q174"/>
    </row>
    <row r="175" spans="2:17" ht="15" x14ac:dyDescent="0.4">
      <c r="B175" s="277">
        <f>VLOOKUP(C175,Companies[],3,FALSE)</f>
        <v>135390</v>
      </c>
      <c r="C175" s="184" t="s">
        <v>2028</v>
      </c>
      <c r="D175" s="50" t="s">
        <v>2021</v>
      </c>
      <c r="E175" s="264" t="s">
        <v>2738</v>
      </c>
      <c r="F175" s="50" t="s">
        <v>996</v>
      </c>
      <c r="G175" s="50" t="s">
        <v>999</v>
      </c>
      <c r="H175" s="184" t="s">
        <v>2138</v>
      </c>
      <c r="I175" s="264" t="s">
        <v>1196</v>
      </c>
      <c r="J175" s="183">
        <v>0</v>
      </c>
      <c r="K175" s="264"/>
      <c r="L175" s="264"/>
      <c r="M175" s="264"/>
      <c r="N175" s="264">
        <v>8305.1200000000008</v>
      </c>
      <c r="Q175"/>
    </row>
    <row r="176" spans="2:17" ht="15" x14ac:dyDescent="0.4">
      <c r="B176" s="277">
        <f>VLOOKUP(C176,Companies[],3,FALSE)</f>
        <v>135390</v>
      </c>
      <c r="C176" s="184" t="s">
        <v>2028</v>
      </c>
      <c r="D176" s="50" t="s">
        <v>2021</v>
      </c>
      <c r="E176" s="264" t="s">
        <v>2738</v>
      </c>
      <c r="F176" s="50" t="s">
        <v>996</v>
      </c>
      <c r="G176" s="50" t="s">
        <v>999</v>
      </c>
      <c r="H176" s="184" t="s">
        <v>2320</v>
      </c>
      <c r="I176" s="264" t="s">
        <v>1196</v>
      </c>
      <c r="J176" s="183">
        <v>0</v>
      </c>
      <c r="K176" s="264"/>
      <c r="L176" s="264"/>
      <c r="M176" s="264"/>
      <c r="N176" s="264">
        <v>24694338.850000001</v>
      </c>
      <c r="Q176"/>
    </row>
    <row r="177" spans="2:17" ht="15" x14ac:dyDescent="0.4">
      <c r="B177" s="277">
        <f>VLOOKUP(C177,Companies[],3,FALSE)</f>
        <v>135390</v>
      </c>
      <c r="C177" s="184" t="s">
        <v>2028</v>
      </c>
      <c r="D177" s="50" t="s">
        <v>2021</v>
      </c>
      <c r="E177" s="264" t="s">
        <v>2738</v>
      </c>
      <c r="F177" s="50" t="s">
        <v>996</v>
      </c>
      <c r="G177" s="50" t="s">
        <v>999</v>
      </c>
      <c r="H177" s="184" t="s">
        <v>2320</v>
      </c>
      <c r="I177" s="264" t="s">
        <v>1196</v>
      </c>
      <c r="J177" s="183">
        <v>0</v>
      </c>
      <c r="K177" s="264"/>
      <c r="L177" s="264"/>
      <c r="M177" s="264"/>
      <c r="N177" s="264">
        <v>5801935.8399999999</v>
      </c>
      <c r="Q177"/>
    </row>
    <row r="178" spans="2:17" ht="15" x14ac:dyDescent="0.4">
      <c r="B178" s="277">
        <f>VLOOKUP(C178,Companies[],3,FALSE)</f>
        <v>135390</v>
      </c>
      <c r="C178" s="184" t="s">
        <v>2028</v>
      </c>
      <c r="D178" s="50" t="s">
        <v>2021</v>
      </c>
      <c r="E178" s="264" t="s">
        <v>2738</v>
      </c>
      <c r="F178" s="50" t="s">
        <v>996</v>
      </c>
      <c r="G178" s="50" t="s">
        <v>999</v>
      </c>
      <c r="H178" s="184" t="s">
        <v>2321</v>
      </c>
      <c r="I178" s="264" t="s">
        <v>1196</v>
      </c>
      <c r="J178" s="183">
        <v>0</v>
      </c>
      <c r="K178" s="264"/>
      <c r="L178" s="264"/>
      <c r="M178" s="264"/>
      <c r="N178" s="264">
        <v>53069846.020000003</v>
      </c>
      <c r="Q178"/>
    </row>
    <row r="179" spans="2:17" ht="15" x14ac:dyDescent="0.4">
      <c r="B179" s="277">
        <f>VLOOKUP(C179,Companies[],3,FALSE)</f>
        <v>135390</v>
      </c>
      <c r="C179" s="184" t="s">
        <v>2028</v>
      </c>
      <c r="D179" s="50" t="s">
        <v>2021</v>
      </c>
      <c r="E179" s="264" t="s">
        <v>2738</v>
      </c>
      <c r="F179" s="50" t="s">
        <v>996</v>
      </c>
      <c r="G179" s="50" t="s">
        <v>999</v>
      </c>
      <c r="H179" s="184" t="s">
        <v>2294</v>
      </c>
      <c r="I179" s="264" t="s">
        <v>1196</v>
      </c>
      <c r="J179" s="183">
        <v>0</v>
      </c>
      <c r="K179" s="264"/>
      <c r="L179" s="264"/>
      <c r="M179" s="264"/>
      <c r="N179" s="264">
        <v>16800934.719999999</v>
      </c>
      <c r="Q179"/>
    </row>
    <row r="180" spans="2:17" ht="15" x14ac:dyDescent="0.4">
      <c r="B180" s="277">
        <f>VLOOKUP(C180,Companies[],3,FALSE)</f>
        <v>135390</v>
      </c>
      <c r="C180" s="184" t="s">
        <v>2028</v>
      </c>
      <c r="D180" s="50" t="s">
        <v>2021</v>
      </c>
      <c r="E180" s="264" t="s">
        <v>2738</v>
      </c>
      <c r="F180" s="50" t="s">
        <v>996</v>
      </c>
      <c r="G180" s="50" t="s">
        <v>999</v>
      </c>
      <c r="H180" s="184" t="s">
        <v>2322</v>
      </c>
      <c r="I180" s="264" t="s">
        <v>1196</v>
      </c>
      <c r="J180" s="183">
        <v>0</v>
      </c>
      <c r="K180" s="264"/>
      <c r="L180" s="264"/>
      <c r="M180" s="264"/>
      <c r="N180" s="264">
        <v>6917416.54</v>
      </c>
      <c r="Q180"/>
    </row>
    <row r="181" spans="2:17" ht="15" x14ac:dyDescent="0.4">
      <c r="B181" s="277">
        <f>VLOOKUP(C181,Companies[],3,FALSE)</f>
        <v>135390</v>
      </c>
      <c r="C181" s="184" t="s">
        <v>2028</v>
      </c>
      <c r="D181" s="50" t="s">
        <v>2021</v>
      </c>
      <c r="E181" s="264" t="s">
        <v>2738</v>
      </c>
      <c r="F181" s="50" t="s">
        <v>996</v>
      </c>
      <c r="G181" s="50" t="s">
        <v>999</v>
      </c>
      <c r="H181" s="184" t="s">
        <v>2322</v>
      </c>
      <c r="I181" s="264" t="s">
        <v>1196</v>
      </c>
      <c r="J181" s="183">
        <v>0</v>
      </c>
      <c r="K181" s="264"/>
      <c r="L181" s="264"/>
      <c r="M181" s="264"/>
      <c r="N181" s="264">
        <v>8625756.7299999986</v>
      </c>
      <c r="Q181"/>
    </row>
    <row r="182" spans="2:17" ht="15" x14ac:dyDescent="0.4">
      <c r="B182" s="277">
        <f>VLOOKUP(C182,Companies[],3,FALSE)</f>
        <v>135390</v>
      </c>
      <c r="C182" s="184" t="s">
        <v>2028</v>
      </c>
      <c r="D182" s="50" t="s">
        <v>2021</v>
      </c>
      <c r="E182" s="264" t="s">
        <v>2738</v>
      </c>
      <c r="F182" s="50" t="s">
        <v>996</v>
      </c>
      <c r="G182" s="50" t="s">
        <v>999</v>
      </c>
      <c r="H182" s="184" t="s">
        <v>2322</v>
      </c>
      <c r="I182" s="264" t="s">
        <v>1196</v>
      </c>
      <c r="J182" s="183">
        <v>0</v>
      </c>
      <c r="K182" s="264"/>
      <c r="L182" s="264"/>
      <c r="M182" s="264"/>
      <c r="N182" s="264">
        <v>378358.59</v>
      </c>
      <c r="Q182"/>
    </row>
    <row r="183" spans="2:17" ht="15" x14ac:dyDescent="0.4">
      <c r="B183" s="277">
        <f>VLOOKUP(C183,Companies[],3,FALSE)</f>
        <v>135390</v>
      </c>
      <c r="C183" s="184" t="s">
        <v>2028</v>
      </c>
      <c r="D183" s="50" t="s">
        <v>2021</v>
      </c>
      <c r="E183" s="264" t="s">
        <v>2738</v>
      </c>
      <c r="F183" s="50" t="s">
        <v>996</v>
      </c>
      <c r="G183" s="50" t="s">
        <v>999</v>
      </c>
      <c r="H183" s="184" t="s">
        <v>2323</v>
      </c>
      <c r="I183" s="264" t="s">
        <v>1196</v>
      </c>
      <c r="J183" s="183">
        <v>0</v>
      </c>
      <c r="K183" s="264"/>
      <c r="L183" s="264"/>
      <c r="M183" s="264"/>
      <c r="N183" s="264">
        <v>1811243.07</v>
      </c>
      <c r="Q183"/>
    </row>
    <row r="184" spans="2:17" ht="15" x14ac:dyDescent="0.4">
      <c r="B184" s="277">
        <f>VLOOKUP(C184,Companies[],3,FALSE)</f>
        <v>135390</v>
      </c>
      <c r="C184" s="184" t="s">
        <v>2028</v>
      </c>
      <c r="D184" s="50" t="s">
        <v>2021</v>
      </c>
      <c r="E184" s="264" t="s">
        <v>2738</v>
      </c>
      <c r="F184" s="50" t="s">
        <v>996</v>
      </c>
      <c r="G184" s="50" t="s">
        <v>999</v>
      </c>
      <c r="H184" s="184" t="s">
        <v>2323</v>
      </c>
      <c r="I184" s="264" t="s">
        <v>1196</v>
      </c>
      <c r="J184" s="183">
        <v>0</v>
      </c>
      <c r="K184" s="264"/>
      <c r="L184" s="264"/>
      <c r="M184" s="264"/>
      <c r="N184" s="264">
        <v>447421.71</v>
      </c>
      <c r="Q184"/>
    </row>
    <row r="185" spans="2:17" ht="15" x14ac:dyDescent="0.4">
      <c r="B185" s="277">
        <f>VLOOKUP(C185,Companies[],3,FALSE)</f>
        <v>135390</v>
      </c>
      <c r="C185" s="184" t="s">
        <v>2028</v>
      </c>
      <c r="D185" s="50" t="s">
        <v>2021</v>
      </c>
      <c r="E185" s="264" t="s">
        <v>2738</v>
      </c>
      <c r="F185" s="50" t="s">
        <v>996</v>
      </c>
      <c r="G185" s="50" t="s">
        <v>999</v>
      </c>
      <c r="H185" s="184" t="s">
        <v>2324</v>
      </c>
      <c r="I185" s="264" t="s">
        <v>1196</v>
      </c>
      <c r="J185" s="183">
        <v>0</v>
      </c>
      <c r="K185" s="264"/>
      <c r="L185" s="264"/>
      <c r="M185" s="264"/>
      <c r="N185" s="264">
        <v>25129379.27</v>
      </c>
      <c r="Q185"/>
    </row>
    <row r="186" spans="2:17" ht="15" x14ac:dyDescent="0.4">
      <c r="B186" s="277">
        <f>VLOOKUP(C186,Companies[],3,FALSE)</f>
        <v>135390</v>
      </c>
      <c r="C186" s="184" t="s">
        <v>2028</v>
      </c>
      <c r="D186" s="50" t="s">
        <v>2021</v>
      </c>
      <c r="E186" s="264" t="s">
        <v>2738</v>
      </c>
      <c r="F186" s="50" t="s">
        <v>996</v>
      </c>
      <c r="G186" s="50" t="s">
        <v>999</v>
      </c>
      <c r="H186" s="184" t="s">
        <v>2324</v>
      </c>
      <c r="I186" s="264" t="s">
        <v>1196</v>
      </c>
      <c r="J186" s="183">
        <v>0</v>
      </c>
      <c r="K186" s="264"/>
      <c r="L186" s="264"/>
      <c r="M186" s="264"/>
      <c r="N186" s="264">
        <v>10707540.720000001</v>
      </c>
      <c r="Q186"/>
    </row>
    <row r="187" spans="2:17" ht="15" x14ac:dyDescent="0.4">
      <c r="B187" s="277">
        <f>VLOOKUP(C187,Companies[],3,FALSE)</f>
        <v>135390</v>
      </c>
      <c r="C187" s="184" t="s">
        <v>2028</v>
      </c>
      <c r="D187" s="50" t="s">
        <v>2021</v>
      </c>
      <c r="E187" s="264" t="s">
        <v>2738</v>
      </c>
      <c r="F187" s="50" t="s">
        <v>996</v>
      </c>
      <c r="G187" s="50" t="s">
        <v>999</v>
      </c>
      <c r="H187" s="184" t="s">
        <v>2325</v>
      </c>
      <c r="I187" s="264" t="s">
        <v>1196</v>
      </c>
      <c r="J187" s="183">
        <v>0</v>
      </c>
      <c r="K187" s="264"/>
      <c r="L187" s="264"/>
      <c r="M187" s="264"/>
      <c r="N187" s="264">
        <v>17857179.34</v>
      </c>
      <c r="Q187"/>
    </row>
    <row r="188" spans="2:17" ht="15" x14ac:dyDescent="0.4">
      <c r="B188" s="277">
        <f>VLOOKUP(C188,Companies[],3,FALSE)</f>
        <v>135390</v>
      </c>
      <c r="C188" s="184" t="s">
        <v>2028</v>
      </c>
      <c r="D188" s="50" t="s">
        <v>2021</v>
      </c>
      <c r="E188" s="264" t="s">
        <v>2738</v>
      </c>
      <c r="F188" s="50" t="s">
        <v>996</v>
      </c>
      <c r="G188" s="50" t="s">
        <v>999</v>
      </c>
      <c r="H188" s="184" t="s">
        <v>2325</v>
      </c>
      <c r="I188" s="264" t="s">
        <v>1196</v>
      </c>
      <c r="J188" s="183">
        <v>0</v>
      </c>
      <c r="K188" s="264"/>
      <c r="L188" s="264"/>
      <c r="M188" s="264"/>
      <c r="N188" s="264">
        <v>8657569.8499999996</v>
      </c>
      <c r="Q188"/>
    </row>
    <row r="189" spans="2:17" ht="15" x14ac:dyDescent="0.4">
      <c r="B189" s="277">
        <f>VLOOKUP(C189,Companies[],3,FALSE)</f>
        <v>135390</v>
      </c>
      <c r="C189" s="184" t="s">
        <v>2028</v>
      </c>
      <c r="D189" s="50" t="s">
        <v>2021</v>
      </c>
      <c r="E189" s="264" t="s">
        <v>2738</v>
      </c>
      <c r="F189" s="50" t="s">
        <v>996</v>
      </c>
      <c r="G189" s="50" t="s">
        <v>999</v>
      </c>
      <c r="H189" s="184" t="s">
        <v>2326</v>
      </c>
      <c r="I189" s="264" t="s">
        <v>1196</v>
      </c>
      <c r="J189" s="183">
        <v>0</v>
      </c>
      <c r="K189" s="264"/>
      <c r="L189" s="264"/>
      <c r="M189" s="264"/>
      <c r="N189" s="264">
        <v>5206121.9000000004</v>
      </c>
      <c r="Q189"/>
    </row>
    <row r="190" spans="2:17" ht="15" x14ac:dyDescent="0.4">
      <c r="B190" s="277">
        <f>VLOOKUP(C190,Companies[],3,FALSE)</f>
        <v>135390</v>
      </c>
      <c r="C190" s="184" t="s">
        <v>2028</v>
      </c>
      <c r="D190" s="50" t="s">
        <v>2021</v>
      </c>
      <c r="E190" s="264" t="s">
        <v>2738</v>
      </c>
      <c r="F190" s="50" t="s">
        <v>996</v>
      </c>
      <c r="G190" s="50" t="s">
        <v>999</v>
      </c>
      <c r="H190" s="184" t="s">
        <v>2327</v>
      </c>
      <c r="I190" s="264" t="s">
        <v>1196</v>
      </c>
      <c r="J190" s="183">
        <v>0</v>
      </c>
      <c r="K190" s="264"/>
      <c r="L190" s="264"/>
      <c r="M190" s="264"/>
      <c r="N190" s="264">
        <v>0</v>
      </c>
      <c r="Q190"/>
    </row>
    <row r="191" spans="2:17" ht="15" x14ac:dyDescent="0.4">
      <c r="B191" s="277">
        <f>VLOOKUP(C191,Companies[],3,FALSE)</f>
        <v>135390</v>
      </c>
      <c r="C191" s="184" t="s">
        <v>2028</v>
      </c>
      <c r="D191" s="50" t="s">
        <v>2021</v>
      </c>
      <c r="E191" s="264" t="s">
        <v>2738</v>
      </c>
      <c r="F191" s="50" t="s">
        <v>996</v>
      </c>
      <c r="G191" s="50" t="s">
        <v>999</v>
      </c>
      <c r="H191" s="184" t="s">
        <v>2327</v>
      </c>
      <c r="I191" s="264" t="s">
        <v>1196</v>
      </c>
      <c r="J191" s="183">
        <v>0</v>
      </c>
      <c r="K191" s="264"/>
      <c r="L191" s="264"/>
      <c r="M191" s="264"/>
      <c r="N191" s="264">
        <v>0</v>
      </c>
      <c r="Q191"/>
    </row>
    <row r="192" spans="2:17" ht="15" x14ac:dyDescent="0.4">
      <c r="B192" s="277">
        <f>VLOOKUP(C192,Companies[],3,FALSE)</f>
        <v>135390</v>
      </c>
      <c r="C192" s="184" t="s">
        <v>2028</v>
      </c>
      <c r="D192" s="50" t="s">
        <v>2021</v>
      </c>
      <c r="E192" s="264" t="s">
        <v>2738</v>
      </c>
      <c r="F192" s="50" t="s">
        <v>996</v>
      </c>
      <c r="G192" s="50" t="s">
        <v>999</v>
      </c>
      <c r="H192" s="184" t="s">
        <v>2328</v>
      </c>
      <c r="I192" s="264" t="s">
        <v>1196</v>
      </c>
      <c r="J192" s="183">
        <v>0</v>
      </c>
      <c r="K192" s="264"/>
      <c r="L192" s="264"/>
      <c r="M192" s="264"/>
      <c r="N192" s="264">
        <v>9596800.75</v>
      </c>
      <c r="Q192"/>
    </row>
    <row r="193" spans="2:17" ht="15" x14ac:dyDescent="0.4">
      <c r="B193" s="277">
        <f>VLOOKUP(C193,Companies[],3,FALSE)</f>
        <v>135390</v>
      </c>
      <c r="C193" s="184" t="s">
        <v>2028</v>
      </c>
      <c r="D193" s="50" t="s">
        <v>2021</v>
      </c>
      <c r="E193" s="264" t="s">
        <v>2738</v>
      </c>
      <c r="F193" s="50" t="s">
        <v>996</v>
      </c>
      <c r="G193" s="50" t="s">
        <v>999</v>
      </c>
      <c r="H193" s="184" t="s">
        <v>2328</v>
      </c>
      <c r="I193" s="264" t="s">
        <v>1196</v>
      </c>
      <c r="J193" s="183">
        <v>0</v>
      </c>
      <c r="K193" s="264"/>
      <c r="L193" s="264"/>
      <c r="M193" s="264"/>
      <c r="N193" s="264">
        <v>21750464.800000001</v>
      </c>
      <c r="Q193"/>
    </row>
    <row r="194" spans="2:17" ht="15" x14ac:dyDescent="0.4">
      <c r="B194" s="277">
        <f>VLOOKUP(C194,Companies[],3,FALSE)</f>
        <v>135390</v>
      </c>
      <c r="C194" s="184" t="s">
        <v>2028</v>
      </c>
      <c r="D194" s="50" t="s">
        <v>2021</v>
      </c>
      <c r="E194" s="264" t="s">
        <v>2738</v>
      </c>
      <c r="F194" s="50" t="s">
        <v>996</v>
      </c>
      <c r="G194" s="50" t="s">
        <v>999</v>
      </c>
      <c r="H194" s="184" t="s">
        <v>2328</v>
      </c>
      <c r="I194" s="264" t="s">
        <v>1196</v>
      </c>
      <c r="J194" s="183">
        <v>0</v>
      </c>
      <c r="K194" s="264"/>
      <c r="L194" s="264"/>
      <c r="M194" s="264"/>
      <c r="N194" s="264">
        <v>30492.57</v>
      </c>
      <c r="Q194"/>
    </row>
    <row r="195" spans="2:17" ht="15" x14ac:dyDescent="0.4">
      <c r="B195" s="277">
        <f>VLOOKUP(C195,Companies[],3,FALSE)</f>
        <v>135390</v>
      </c>
      <c r="C195" s="184" t="s">
        <v>2028</v>
      </c>
      <c r="D195" s="50" t="s">
        <v>2021</v>
      </c>
      <c r="E195" s="264" t="s">
        <v>2738</v>
      </c>
      <c r="F195" s="50" t="s">
        <v>996</v>
      </c>
      <c r="G195" s="50" t="s">
        <v>999</v>
      </c>
      <c r="H195" s="184" t="s">
        <v>2329</v>
      </c>
      <c r="I195" s="264" t="s">
        <v>1196</v>
      </c>
      <c r="J195" s="183">
        <v>0</v>
      </c>
      <c r="K195" s="264"/>
      <c r="L195" s="264"/>
      <c r="M195" s="264"/>
      <c r="N195" s="264">
        <v>67748727.900000006</v>
      </c>
      <c r="Q195"/>
    </row>
    <row r="196" spans="2:17" ht="15" x14ac:dyDescent="0.4">
      <c r="B196" s="277">
        <f>VLOOKUP(C196,Companies[],3,FALSE)</f>
        <v>135390</v>
      </c>
      <c r="C196" s="184" t="s">
        <v>2028</v>
      </c>
      <c r="D196" s="50" t="s">
        <v>2021</v>
      </c>
      <c r="E196" s="264" t="s">
        <v>2738</v>
      </c>
      <c r="F196" s="50" t="s">
        <v>996</v>
      </c>
      <c r="G196" s="50" t="s">
        <v>999</v>
      </c>
      <c r="H196" s="184" t="s">
        <v>2329</v>
      </c>
      <c r="I196" s="264" t="s">
        <v>1196</v>
      </c>
      <c r="J196" s="183">
        <v>0</v>
      </c>
      <c r="K196" s="264"/>
      <c r="L196" s="264"/>
      <c r="M196" s="264"/>
      <c r="N196" s="264">
        <v>20827226.080000002</v>
      </c>
      <c r="Q196"/>
    </row>
    <row r="197" spans="2:17" ht="15" x14ac:dyDescent="0.4">
      <c r="B197" s="277">
        <f>VLOOKUP(C197,Companies[],3,FALSE)</f>
        <v>135390</v>
      </c>
      <c r="C197" s="184" t="s">
        <v>2028</v>
      </c>
      <c r="D197" s="50" t="s">
        <v>2021</v>
      </c>
      <c r="E197" s="264" t="s">
        <v>2738</v>
      </c>
      <c r="F197" s="50" t="s">
        <v>996</v>
      </c>
      <c r="G197" s="50" t="s">
        <v>999</v>
      </c>
      <c r="H197" s="184" t="s">
        <v>2329</v>
      </c>
      <c r="I197" s="264" t="s">
        <v>1196</v>
      </c>
      <c r="J197" s="183">
        <v>0</v>
      </c>
      <c r="K197" s="264"/>
      <c r="L197" s="264"/>
      <c r="M197" s="264"/>
      <c r="N197" s="264">
        <v>253332.03</v>
      </c>
      <c r="Q197"/>
    </row>
    <row r="198" spans="2:17" ht="15" x14ac:dyDescent="0.4">
      <c r="B198" s="277">
        <f>VLOOKUP(C198,Companies[],3,FALSE)</f>
        <v>135390</v>
      </c>
      <c r="C198" s="184" t="s">
        <v>2028</v>
      </c>
      <c r="D198" s="50" t="s">
        <v>2021</v>
      </c>
      <c r="E198" s="264" t="s">
        <v>2738</v>
      </c>
      <c r="F198" s="50" t="s">
        <v>996</v>
      </c>
      <c r="G198" s="50" t="s">
        <v>999</v>
      </c>
      <c r="H198" s="184" t="s">
        <v>2330</v>
      </c>
      <c r="I198" s="264" t="s">
        <v>1196</v>
      </c>
      <c r="J198" s="183">
        <v>0</v>
      </c>
      <c r="K198" s="264"/>
      <c r="L198" s="264"/>
      <c r="M198" s="264"/>
      <c r="N198" s="264">
        <v>264421.60000000003</v>
      </c>
      <c r="Q198"/>
    </row>
    <row r="199" spans="2:17" ht="15" x14ac:dyDescent="0.4">
      <c r="B199" s="277">
        <f>VLOOKUP(C199,Companies[],3,FALSE)</f>
        <v>135390</v>
      </c>
      <c r="C199" s="184" t="s">
        <v>2028</v>
      </c>
      <c r="D199" s="50" t="s">
        <v>2021</v>
      </c>
      <c r="E199" s="264" t="s">
        <v>2738</v>
      </c>
      <c r="F199" s="50" t="s">
        <v>996</v>
      </c>
      <c r="G199" s="50" t="s">
        <v>999</v>
      </c>
      <c r="H199" s="184" t="s">
        <v>2330</v>
      </c>
      <c r="I199" s="264" t="s">
        <v>1196</v>
      </c>
      <c r="J199" s="183">
        <v>0</v>
      </c>
      <c r="K199" s="264"/>
      <c r="L199" s="264"/>
      <c r="M199" s="264"/>
      <c r="N199" s="264">
        <v>11749212.24</v>
      </c>
      <c r="Q199"/>
    </row>
    <row r="200" spans="2:17" ht="15" x14ac:dyDescent="0.4">
      <c r="B200" s="277">
        <f>VLOOKUP(C200,Companies[],3,FALSE)</f>
        <v>135390</v>
      </c>
      <c r="C200" s="184" t="s">
        <v>2028</v>
      </c>
      <c r="D200" s="50" t="s">
        <v>2021</v>
      </c>
      <c r="E200" s="264" t="s">
        <v>2738</v>
      </c>
      <c r="F200" s="50" t="s">
        <v>996</v>
      </c>
      <c r="G200" s="50" t="s">
        <v>999</v>
      </c>
      <c r="H200" s="184" t="s">
        <v>2331</v>
      </c>
      <c r="I200" s="264" t="s">
        <v>1196</v>
      </c>
      <c r="J200" s="183">
        <v>0</v>
      </c>
      <c r="K200" s="264"/>
      <c r="L200" s="264"/>
      <c r="M200" s="264"/>
      <c r="N200" s="264">
        <v>7104991.1600000001</v>
      </c>
      <c r="Q200"/>
    </row>
    <row r="201" spans="2:17" ht="15" x14ac:dyDescent="0.4">
      <c r="B201" s="277">
        <f>VLOOKUP(C201,Companies[],3,FALSE)</f>
        <v>135390</v>
      </c>
      <c r="C201" s="184" t="s">
        <v>2028</v>
      </c>
      <c r="D201" s="50" t="s">
        <v>2021</v>
      </c>
      <c r="E201" s="264" t="s">
        <v>2738</v>
      </c>
      <c r="F201" s="50" t="s">
        <v>996</v>
      </c>
      <c r="G201" s="50" t="s">
        <v>999</v>
      </c>
      <c r="H201" s="184" t="s">
        <v>2331</v>
      </c>
      <c r="I201" s="264" t="s">
        <v>1196</v>
      </c>
      <c r="J201" s="183">
        <v>0</v>
      </c>
      <c r="K201" s="264"/>
      <c r="L201" s="264"/>
      <c r="M201" s="264"/>
      <c r="N201" s="264">
        <v>48361574.969999999</v>
      </c>
      <c r="Q201"/>
    </row>
    <row r="202" spans="2:17" ht="15" x14ac:dyDescent="0.4">
      <c r="B202" s="277">
        <f>VLOOKUP(C202,Companies[],3,FALSE)</f>
        <v>135390</v>
      </c>
      <c r="C202" s="184" t="s">
        <v>2028</v>
      </c>
      <c r="D202" s="50" t="s">
        <v>2021</v>
      </c>
      <c r="E202" s="264" t="s">
        <v>2738</v>
      </c>
      <c r="F202" s="50" t="s">
        <v>996</v>
      </c>
      <c r="G202" s="50" t="s">
        <v>999</v>
      </c>
      <c r="H202" s="184" t="s">
        <v>2331</v>
      </c>
      <c r="I202" s="264" t="s">
        <v>1196</v>
      </c>
      <c r="J202" s="183">
        <v>0</v>
      </c>
      <c r="K202" s="264"/>
      <c r="L202" s="264"/>
      <c r="M202" s="264"/>
      <c r="N202" s="264">
        <v>929781.13</v>
      </c>
      <c r="Q202"/>
    </row>
    <row r="203" spans="2:17" ht="15" x14ac:dyDescent="0.4">
      <c r="B203" s="277">
        <f>VLOOKUP(C203,Companies[],3,FALSE)</f>
        <v>135390</v>
      </c>
      <c r="C203" s="184" t="s">
        <v>2028</v>
      </c>
      <c r="D203" s="50" t="s">
        <v>2021</v>
      </c>
      <c r="E203" s="264" t="s">
        <v>2738</v>
      </c>
      <c r="F203" s="50" t="s">
        <v>996</v>
      </c>
      <c r="G203" s="50" t="s">
        <v>999</v>
      </c>
      <c r="H203" s="184" t="s">
        <v>2332</v>
      </c>
      <c r="I203" s="264" t="s">
        <v>1196</v>
      </c>
      <c r="J203" s="183">
        <v>0</v>
      </c>
      <c r="K203" s="264"/>
      <c r="L203" s="264"/>
      <c r="M203" s="264"/>
      <c r="N203" s="264">
        <v>14740789.789999999</v>
      </c>
      <c r="Q203"/>
    </row>
    <row r="204" spans="2:17" ht="15" x14ac:dyDescent="0.4">
      <c r="B204" s="277">
        <f>VLOOKUP(C204,Companies[],3,FALSE)</f>
        <v>135390</v>
      </c>
      <c r="C204" s="184" t="s">
        <v>2028</v>
      </c>
      <c r="D204" s="50" t="s">
        <v>2021</v>
      </c>
      <c r="E204" s="264" t="s">
        <v>2738</v>
      </c>
      <c r="F204" s="50" t="s">
        <v>996</v>
      </c>
      <c r="G204" s="50" t="s">
        <v>999</v>
      </c>
      <c r="H204" s="184" t="s">
        <v>2332</v>
      </c>
      <c r="I204" s="264" t="s">
        <v>1196</v>
      </c>
      <c r="J204" s="183">
        <v>0</v>
      </c>
      <c r="K204" s="264"/>
      <c r="L204" s="264"/>
      <c r="M204" s="264"/>
      <c r="N204" s="264">
        <v>8091260.2300000004</v>
      </c>
      <c r="Q204"/>
    </row>
    <row r="205" spans="2:17" ht="15" x14ac:dyDescent="0.4">
      <c r="B205" s="277">
        <f>VLOOKUP(C205,Companies[],3,FALSE)</f>
        <v>135390</v>
      </c>
      <c r="C205" s="184" t="s">
        <v>2028</v>
      </c>
      <c r="D205" s="50" t="s">
        <v>2021</v>
      </c>
      <c r="E205" s="264" t="s">
        <v>2738</v>
      </c>
      <c r="F205" s="50" t="s">
        <v>996</v>
      </c>
      <c r="G205" s="50" t="s">
        <v>999</v>
      </c>
      <c r="H205" s="184" t="s">
        <v>2333</v>
      </c>
      <c r="I205" s="264" t="s">
        <v>1196</v>
      </c>
      <c r="J205" s="183">
        <v>0</v>
      </c>
      <c r="K205" s="264"/>
      <c r="L205" s="264"/>
      <c r="M205" s="264"/>
      <c r="N205" s="264">
        <v>4037207.4</v>
      </c>
      <c r="Q205"/>
    </row>
    <row r="206" spans="2:17" ht="15" x14ac:dyDescent="0.4">
      <c r="B206" s="277">
        <f>VLOOKUP(C206,Companies[],3,FALSE)</f>
        <v>135390</v>
      </c>
      <c r="C206" s="184" t="s">
        <v>2028</v>
      </c>
      <c r="D206" s="50" t="s">
        <v>2021</v>
      </c>
      <c r="E206" s="264" t="s">
        <v>2738</v>
      </c>
      <c r="F206" s="50" t="s">
        <v>996</v>
      </c>
      <c r="G206" s="50" t="s">
        <v>999</v>
      </c>
      <c r="H206" s="184" t="s">
        <v>2333</v>
      </c>
      <c r="I206" s="264" t="s">
        <v>1196</v>
      </c>
      <c r="J206" s="183">
        <v>0</v>
      </c>
      <c r="K206" s="264"/>
      <c r="L206" s="264"/>
      <c r="M206" s="264"/>
      <c r="N206" s="264">
        <v>672278.86</v>
      </c>
      <c r="Q206"/>
    </row>
    <row r="207" spans="2:17" ht="15" x14ac:dyDescent="0.4">
      <c r="B207" s="277">
        <f>VLOOKUP(C207,Companies[],3,FALSE)</f>
        <v>135390</v>
      </c>
      <c r="C207" s="184" t="s">
        <v>2028</v>
      </c>
      <c r="D207" s="50" t="s">
        <v>2021</v>
      </c>
      <c r="E207" s="264" t="s">
        <v>2738</v>
      </c>
      <c r="F207" s="50" t="s">
        <v>996</v>
      </c>
      <c r="G207" s="50" t="s">
        <v>999</v>
      </c>
      <c r="H207" s="184" t="s">
        <v>2334</v>
      </c>
      <c r="I207" s="264" t="s">
        <v>1196</v>
      </c>
      <c r="J207" s="183">
        <v>0</v>
      </c>
      <c r="K207" s="264"/>
      <c r="L207" s="264"/>
      <c r="M207" s="264"/>
      <c r="N207" s="264">
        <v>10277983.439999999</v>
      </c>
      <c r="Q207"/>
    </row>
    <row r="208" spans="2:17" ht="15" x14ac:dyDescent="0.4">
      <c r="B208" s="277">
        <f>VLOOKUP(C208,Companies[],3,FALSE)</f>
        <v>135390</v>
      </c>
      <c r="C208" s="184" t="s">
        <v>2028</v>
      </c>
      <c r="D208" s="50" t="s">
        <v>2021</v>
      </c>
      <c r="E208" s="264" t="s">
        <v>2738</v>
      </c>
      <c r="F208" s="50" t="s">
        <v>996</v>
      </c>
      <c r="G208" s="50" t="s">
        <v>999</v>
      </c>
      <c r="H208" s="184" t="s">
        <v>2334</v>
      </c>
      <c r="I208" s="264" t="s">
        <v>1196</v>
      </c>
      <c r="J208" s="183">
        <v>0</v>
      </c>
      <c r="K208" s="264"/>
      <c r="L208" s="264"/>
      <c r="M208" s="264"/>
      <c r="N208" s="264">
        <v>39178.980000000003</v>
      </c>
      <c r="Q208"/>
    </row>
    <row r="209" spans="2:17" ht="15" x14ac:dyDescent="0.4">
      <c r="B209" s="277">
        <f>VLOOKUP(C209,Companies[],3,FALSE)</f>
        <v>135390</v>
      </c>
      <c r="C209" s="184" t="s">
        <v>2028</v>
      </c>
      <c r="D209" s="50" t="s">
        <v>2021</v>
      </c>
      <c r="E209" s="264" t="s">
        <v>2738</v>
      </c>
      <c r="F209" s="50" t="s">
        <v>996</v>
      </c>
      <c r="G209" s="50" t="s">
        <v>999</v>
      </c>
      <c r="H209" s="184" t="s">
        <v>2335</v>
      </c>
      <c r="I209" s="264" t="s">
        <v>1196</v>
      </c>
      <c r="J209" s="183">
        <v>0</v>
      </c>
      <c r="K209" s="264"/>
      <c r="L209" s="264"/>
      <c r="M209" s="264"/>
      <c r="N209" s="264">
        <v>3265415.78</v>
      </c>
      <c r="Q209"/>
    </row>
    <row r="210" spans="2:17" ht="15" x14ac:dyDescent="0.4">
      <c r="B210" s="277">
        <f>VLOOKUP(C210,Companies[],3,FALSE)</f>
        <v>135390</v>
      </c>
      <c r="C210" s="184" t="s">
        <v>2028</v>
      </c>
      <c r="D210" s="50" t="s">
        <v>2021</v>
      </c>
      <c r="E210" s="264" t="s">
        <v>2738</v>
      </c>
      <c r="F210" s="50" t="s">
        <v>996</v>
      </c>
      <c r="G210" s="50" t="s">
        <v>999</v>
      </c>
      <c r="H210" s="184" t="s">
        <v>2335</v>
      </c>
      <c r="I210" s="264" t="s">
        <v>1196</v>
      </c>
      <c r="J210" s="183">
        <v>0</v>
      </c>
      <c r="K210" s="264"/>
      <c r="L210" s="264"/>
      <c r="M210" s="264"/>
      <c r="N210" s="264">
        <v>484229.02</v>
      </c>
      <c r="Q210"/>
    </row>
    <row r="211" spans="2:17" ht="15" x14ac:dyDescent="0.4">
      <c r="B211" s="277">
        <f>VLOOKUP(C211,Companies[],3,FALSE)</f>
        <v>135390</v>
      </c>
      <c r="C211" s="184" t="s">
        <v>2028</v>
      </c>
      <c r="D211" s="50" t="s">
        <v>2021</v>
      </c>
      <c r="E211" s="264" t="s">
        <v>2738</v>
      </c>
      <c r="F211" s="50" t="s">
        <v>996</v>
      </c>
      <c r="G211" s="50" t="s">
        <v>999</v>
      </c>
      <c r="H211" s="184" t="s">
        <v>2336</v>
      </c>
      <c r="I211" s="264" t="s">
        <v>1196</v>
      </c>
      <c r="J211" s="183">
        <v>0</v>
      </c>
      <c r="K211" s="264"/>
      <c r="L211" s="264"/>
      <c r="M211" s="264"/>
      <c r="N211" s="264">
        <v>68071455.659999996</v>
      </c>
      <c r="Q211"/>
    </row>
    <row r="212" spans="2:17" ht="15" x14ac:dyDescent="0.4">
      <c r="B212" s="277">
        <f>VLOOKUP(C212,Companies[],3,FALSE)</f>
        <v>135390</v>
      </c>
      <c r="C212" s="184" t="s">
        <v>2028</v>
      </c>
      <c r="D212" s="50" t="s">
        <v>2021</v>
      </c>
      <c r="E212" s="264" t="s">
        <v>2738</v>
      </c>
      <c r="F212" s="50" t="s">
        <v>996</v>
      </c>
      <c r="G212" s="50" t="s">
        <v>999</v>
      </c>
      <c r="H212" s="184" t="s">
        <v>2336</v>
      </c>
      <c r="I212" s="264" t="s">
        <v>1196</v>
      </c>
      <c r="J212" s="183">
        <v>0</v>
      </c>
      <c r="K212" s="264"/>
      <c r="L212" s="264"/>
      <c r="M212" s="264"/>
      <c r="N212" s="264">
        <v>15546683.810000001</v>
      </c>
      <c r="Q212"/>
    </row>
    <row r="213" spans="2:17" ht="15" x14ac:dyDescent="0.4">
      <c r="B213" s="277">
        <f>VLOOKUP(C213,Companies[],3,FALSE)</f>
        <v>135390</v>
      </c>
      <c r="C213" s="184" t="s">
        <v>2028</v>
      </c>
      <c r="D213" s="50" t="s">
        <v>2021</v>
      </c>
      <c r="E213" s="264" t="s">
        <v>2738</v>
      </c>
      <c r="F213" s="50" t="s">
        <v>996</v>
      </c>
      <c r="G213" s="50" t="s">
        <v>999</v>
      </c>
      <c r="H213" s="184" t="s">
        <v>2337</v>
      </c>
      <c r="I213" s="264" t="s">
        <v>1196</v>
      </c>
      <c r="J213" s="183">
        <v>0</v>
      </c>
      <c r="K213" s="264"/>
      <c r="L213" s="264"/>
      <c r="M213" s="264"/>
      <c r="N213" s="264">
        <v>170263217.13</v>
      </c>
      <c r="Q213"/>
    </row>
    <row r="214" spans="2:17" ht="15" x14ac:dyDescent="0.4">
      <c r="B214" s="277">
        <f>VLOOKUP(C214,Companies[],3,FALSE)</f>
        <v>135390</v>
      </c>
      <c r="C214" s="184" t="s">
        <v>2028</v>
      </c>
      <c r="D214" s="50" t="s">
        <v>2021</v>
      </c>
      <c r="E214" s="264" t="s">
        <v>2738</v>
      </c>
      <c r="F214" s="50" t="s">
        <v>996</v>
      </c>
      <c r="G214" s="50" t="s">
        <v>999</v>
      </c>
      <c r="H214" s="184" t="s">
        <v>2337</v>
      </c>
      <c r="I214" s="264" t="s">
        <v>1196</v>
      </c>
      <c r="J214" s="183">
        <v>0</v>
      </c>
      <c r="K214" s="264"/>
      <c r="L214" s="264"/>
      <c r="M214" s="264"/>
      <c r="N214" s="264">
        <v>18576845.670000002</v>
      </c>
      <c r="Q214"/>
    </row>
    <row r="215" spans="2:17" ht="15" x14ac:dyDescent="0.4">
      <c r="B215" s="277">
        <f>VLOOKUP(C215,Companies[],3,FALSE)</f>
        <v>135390</v>
      </c>
      <c r="C215" s="184" t="s">
        <v>2028</v>
      </c>
      <c r="D215" s="50" t="s">
        <v>2021</v>
      </c>
      <c r="E215" s="264" t="s">
        <v>2738</v>
      </c>
      <c r="F215" s="50" t="s">
        <v>996</v>
      </c>
      <c r="G215" s="50" t="s">
        <v>999</v>
      </c>
      <c r="H215" s="184" t="s">
        <v>2338</v>
      </c>
      <c r="I215" s="264" t="s">
        <v>1196</v>
      </c>
      <c r="J215" s="183">
        <v>0</v>
      </c>
      <c r="K215" s="264"/>
      <c r="L215" s="264"/>
      <c r="M215" s="264"/>
      <c r="N215" s="264">
        <v>11231560.689999999</v>
      </c>
      <c r="Q215"/>
    </row>
    <row r="216" spans="2:17" ht="15" x14ac:dyDescent="0.4">
      <c r="B216" s="277">
        <f>VLOOKUP(C216,Companies[],3,FALSE)</f>
        <v>135390</v>
      </c>
      <c r="C216" s="184" t="s">
        <v>2028</v>
      </c>
      <c r="D216" s="50" t="s">
        <v>2021</v>
      </c>
      <c r="E216" s="264" t="s">
        <v>2738</v>
      </c>
      <c r="F216" s="50" t="s">
        <v>996</v>
      </c>
      <c r="G216" s="50" t="s">
        <v>999</v>
      </c>
      <c r="H216" s="184" t="s">
        <v>2338</v>
      </c>
      <c r="I216" s="264" t="s">
        <v>1196</v>
      </c>
      <c r="J216" s="183">
        <v>0</v>
      </c>
      <c r="K216" s="264"/>
      <c r="L216" s="264"/>
      <c r="M216" s="264"/>
      <c r="N216" s="264">
        <v>1590367.54</v>
      </c>
      <c r="Q216"/>
    </row>
    <row r="217" spans="2:17" ht="15" x14ac:dyDescent="0.4">
      <c r="B217" s="277">
        <f>VLOOKUP(C217,Companies[],3,FALSE)</f>
        <v>135390</v>
      </c>
      <c r="C217" s="184" t="s">
        <v>2028</v>
      </c>
      <c r="D217" s="50" t="s">
        <v>2021</v>
      </c>
      <c r="E217" s="264" t="s">
        <v>2738</v>
      </c>
      <c r="F217" s="50" t="s">
        <v>996</v>
      </c>
      <c r="G217" s="50" t="s">
        <v>999</v>
      </c>
      <c r="H217" s="184" t="s">
        <v>2339</v>
      </c>
      <c r="I217" s="264" t="s">
        <v>1196</v>
      </c>
      <c r="J217" s="183">
        <v>0</v>
      </c>
      <c r="K217" s="264"/>
      <c r="L217" s="264"/>
      <c r="M217" s="264"/>
      <c r="N217" s="264">
        <v>2033193.38</v>
      </c>
      <c r="Q217"/>
    </row>
    <row r="218" spans="2:17" ht="15" x14ac:dyDescent="0.4">
      <c r="B218" s="277">
        <f>VLOOKUP(C218,Companies[],3,FALSE)</f>
        <v>135390</v>
      </c>
      <c r="C218" s="184" t="s">
        <v>2028</v>
      </c>
      <c r="D218" s="50" t="s">
        <v>2021</v>
      </c>
      <c r="E218" s="264" t="s">
        <v>2738</v>
      </c>
      <c r="F218" s="50" t="s">
        <v>996</v>
      </c>
      <c r="G218" s="50" t="s">
        <v>999</v>
      </c>
      <c r="H218" s="184" t="s">
        <v>2339</v>
      </c>
      <c r="I218" s="264" t="s">
        <v>1196</v>
      </c>
      <c r="J218" s="183">
        <v>0</v>
      </c>
      <c r="K218" s="264"/>
      <c r="L218" s="264"/>
      <c r="M218" s="264"/>
      <c r="N218" s="264">
        <v>34639.68</v>
      </c>
      <c r="Q218"/>
    </row>
    <row r="219" spans="2:17" ht="15" x14ac:dyDescent="0.4">
      <c r="B219" s="277">
        <f>VLOOKUP(C219,Companies[],3,FALSE)</f>
        <v>135390</v>
      </c>
      <c r="C219" s="184" t="s">
        <v>2028</v>
      </c>
      <c r="D219" s="50" t="s">
        <v>2021</v>
      </c>
      <c r="E219" s="264" t="s">
        <v>2738</v>
      </c>
      <c r="F219" s="50" t="s">
        <v>996</v>
      </c>
      <c r="G219" s="50" t="s">
        <v>999</v>
      </c>
      <c r="H219" s="184" t="s">
        <v>2340</v>
      </c>
      <c r="I219" s="264" t="s">
        <v>1196</v>
      </c>
      <c r="J219" s="183">
        <v>0</v>
      </c>
      <c r="K219" s="264"/>
      <c r="L219" s="264"/>
      <c r="M219" s="264"/>
      <c r="N219" s="264">
        <v>3203822.32</v>
      </c>
      <c r="Q219"/>
    </row>
    <row r="220" spans="2:17" ht="15" x14ac:dyDescent="0.4">
      <c r="B220" s="277">
        <f>VLOOKUP(C220,Companies[],3,FALSE)</f>
        <v>135390</v>
      </c>
      <c r="C220" s="184" t="s">
        <v>2028</v>
      </c>
      <c r="D220" s="50" t="s">
        <v>2021</v>
      </c>
      <c r="E220" s="264" t="s">
        <v>2738</v>
      </c>
      <c r="F220" s="50" t="s">
        <v>996</v>
      </c>
      <c r="G220" s="50" t="s">
        <v>999</v>
      </c>
      <c r="H220" s="184" t="s">
        <v>2340</v>
      </c>
      <c r="I220" s="264" t="s">
        <v>1196</v>
      </c>
      <c r="J220" s="183">
        <v>0</v>
      </c>
      <c r="K220" s="264"/>
      <c r="L220" s="264"/>
      <c r="M220" s="264"/>
      <c r="N220" s="264">
        <v>117102.71</v>
      </c>
      <c r="Q220"/>
    </row>
    <row r="221" spans="2:17" ht="15" x14ac:dyDescent="0.4">
      <c r="B221" s="277">
        <f>VLOOKUP(C221,Companies[],3,FALSE)</f>
        <v>135390</v>
      </c>
      <c r="C221" s="184" t="s">
        <v>2028</v>
      </c>
      <c r="D221" s="50" t="s">
        <v>2021</v>
      </c>
      <c r="E221" s="264" t="s">
        <v>2738</v>
      </c>
      <c r="F221" s="50" t="s">
        <v>996</v>
      </c>
      <c r="G221" s="50" t="s">
        <v>999</v>
      </c>
      <c r="H221" s="184" t="s">
        <v>2341</v>
      </c>
      <c r="I221" s="264" t="s">
        <v>1196</v>
      </c>
      <c r="J221" s="183">
        <v>0</v>
      </c>
      <c r="K221" s="264"/>
      <c r="L221" s="264"/>
      <c r="M221" s="264"/>
      <c r="N221" s="264">
        <v>9286682.1199999992</v>
      </c>
      <c r="Q221"/>
    </row>
    <row r="222" spans="2:17" ht="15" x14ac:dyDescent="0.4">
      <c r="B222" s="277">
        <f>VLOOKUP(C222,Companies[],3,FALSE)</f>
        <v>135390</v>
      </c>
      <c r="C222" s="184" t="s">
        <v>2028</v>
      </c>
      <c r="D222" s="50" t="s">
        <v>2021</v>
      </c>
      <c r="E222" s="264" t="s">
        <v>2738</v>
      </c>
      <c r="F222" s="50" t="s">
        <v>996</v>
      </c>
      <c r="G222" s="50" t="s">
        <v>999</v>
      </c>
      <c r="H222" s="184" t="s">
        <v>2341</v>
      </c>
      <c r="I222" s="264" t="s">
        <v>1196</v>
      </c>
      <c r="J222" s="183">
        <v>0</v>
      </c>
      <c r="K222" s="264"/>
      <c r="L222" s="264"/>
      <c r="M222" s="264"/>
      <c r="N222" s="264">
        <v>1352078.4200000002</v>
      </c>
      <c r="Q222"/>
    </row>
    <row r="223" spans="2:17" ht="15" x14ac:dyDescent="0.4">
      <c r="B223" s="277">
        <f>VLOOKUP(C223,Companies[],3,FALSE)</f>
        <v>135390</v>
      </c>
      <c r="C223" s="184" t="s">
        <v>2028</v>
      </c>
      <c r="D223" s="50" t="s">
        <v>2021</v>
      </c>
      <c r="E223" s="264" t="s">
        <v>2738</v>
      </c>
      <c r="F223" s="50" t="s">
        <v>996</v>
      </c>
      <c r="G223" s="50" t="s">
        <v>999</v>
      </c>
      <c r="H223" s="184" t="s">
        <v>2342</v>
      </c>
      <c r="I223" s="264" t="s">
        <v>1196</v>
      </c>
      <c r="J223" s="183">
        <v>0</v>
      </c>
      <c r="K223" s="264"/>
      <c r="L223" s="264"/>
      <c r="M223" s="264"/>
      <c r="N223" s="264">
        <v>28021324.899999999</v>
      </c>
      <c r="Q223"/>
    </row>
    <row r="224" spans="2:17" ht="15" x14ac:dyDescent="0.4">
      <c r="B224" s="277">
        <f>VLOOKUP(C224,Companies[],3,FALSE)</f>
        <v>135390</v>
      </c>
      <c r="C224" s="184" t="s">
        <v>2028</v>
      </c>
      <c r="D224" s="50" t="s">
        <v>2021</v>
      </c>
      <c r="E224" s="264" t="s">
        <v>2738</v>
      </c>
      <c r="F224" s="50" t="s">
        <v>996</v>
      </c>
      <c r="G224" s="50" t="s">
        <v>999</v>
      </c>
      <c r="H224" s="184" t="s">
        <v>2342</v>
      </c>
      <c r="I224" s="264" t="s">
        <v>1196</v>
      </c>
      <c r="J224" s="183">
        <v>0</v>
      </c>
      <c r="K224" s="264"/>
      <c r="L224" s="264"/>
      <c r="M224" s="264"/>
      <c r="N224" s="264">
        <v>3655217.52</v>
      </c>
      <c r="Q224"/>
    </row>
    <row r="225" spans="2:17" ht="15" x14ac:dyDescent="0.4">
      <c r="B225" s="277">
        <f>VLOOKUP(C225,Companies[],3,FALSE)</f>
        <v>135390</v>
      </c>
      <c r="C225" s="184" t="s">
        <v>2028</v>
      </c>
      <c r="D225" s="50" t="s">
        <v>2021</v>
      </c>
      <c r="E225" s="264" t="s">
        <v>2738</v>
      </c>
      <c r="F225" s="50" t="s">
        <v>996</v>
      </c>
      <c r="G225" s="50" t="s">
        <v>999</v>
      </c>
      <c r="H225" s="184" t="s">
        <v>2343</v>
      </c>
      <c r="I225" s="264" t="s">
        <v>1196</v>
      </c>
      <c r="J225" s="183">
        <v>0</v>
      </c>
      <c r="K225" s="264"/>
      <c r="L225" s="264"/>
      <c r="M225" s="264"/>
      <c r="N225" s="264">
        <v>71117447.260000005</v>
      </c>
      <c r="Q225"/>
    </row>
    <row r="226" spans="2:17" ht="15" x14ac:dyDescent="0.4">
      <c r="B226" s="277">
        <f>VLOOKUP(C226,Companies[],3,FALSE)</f>
        <v>135390</v>
      </c>
      <c r="C226" s="184" t="s">
        <v>2028</v>
      </c>
      <c r="D226" s="50" t="s">
        <v>2021</v>
      </c>
      <c r="E226" s="264" t="s">
        <v>2738</v>
      </c>
      <c r="F226" s="50" t="s">
        <v>996</v>
      </c>
      <c r="G226" s="50" t="s">
        <v>999</v>
      </c>
      <c r="H226" s="184" t="s">
        <v>2343</v>
      </c>
      <c r="I226" s="264" t="s">
        <v>1196</v>
      </c>
      <c r="J226" s="183">
        <v>0</v>
      </c>
      <c r="K226" s="264"/>
      <c r="L226" s="264"/>
      <c r="M226" s="264"/>
      <c r="N226" s="264">
        <v>3624604.91</v>
      </c>
      <c r="Q226"/>
    </row>
    <row r="227" spans="2:17" ht="15" x14ac:dyDescent="0.4">
      <c r="B227" s="277">
        <f>VLOOKUP(C227,Companies[],3,FALSE)</f>
        <v>135390</v>
      </c>
      <c r="C227" s="184" t="s">
        <v>2028</v>
      </c>
      <c r="D227" s="50" t="s">
        <v>2021</v>
      </c>
      <c r="E227" s="264" t="s">
        <v>2738</v>
      </c>
      <c r="F227" s="50" t="s">
        <v>996</v>
      </c>
      <c r="G227" s="50" t="s">
        <v>999</v>
      </c>
      <c r="H227" s="184" t="s">
        <v>2344</v>
      </c>
      <c r="I227" s="264" t="s">
        <v>1196</v>
      </c>
      <c r="J227" s="183">
        <v>0</v>
      </c>
      <c r="K227" s="264"/>
      <c r="L227" s="264"/>
      <c r="M227" s="264"/>
      <c r="N227" s="264">
        <v>777498.85</v>
      </c>
      <c r="Q227"/>
    </row>
    <row r="228" spans="2:17" ht="15" x14ac:dyDescent="0.4">
      <c r="B228" s="277">
        <f>VLOOKUP(C228,Companies[],3,FALSE)</f>
        <v>135390</v>
      </c>
      <c r="C228" s="184" t="s">
        <v>2028</v>
      </c>
      <c r="D228" s="50" t="s">
        <v>2021</v>
      </c>
      <c r="E228" s="264" t="s">
        <v>2738</v>
      </c>
      <c r="F228" s="50" t="s">
        <v>996</v>
      </c>
      <c r="G228" s="50" t="s">
        <v>999</v>
      </c>
      <c r="H228" s="184" t="s">
        <v>2344</v>
      </c>
      <c r="I228" s="264" t="s">
        <v>1196</v>
      </c>
      <c r="J228" s="183">
        <v>0</v>
      </c>
      <c r="K228" s="264"/>
      <c r="L228" s="264"/>
      <c r="M228" s="264"/>
      <c r="N228" s="264">
        <v>0</v>
      </c>
      <c r="Q228"/>
    </row>
    <row r="229" spans="2:17" ht="15" x14ac:dyDescent="0.4">
      <c r="B229" s="277">
        <f>VLOOKUP(C229,Companies[],3,FALSE)</f>
        <v>135390</v>
      </c>
      <c r="C229" s="184" t="s">
        <v>2028</v>
      </c>
      <c r="D229" s="50" t="s">
        <v>2021</v>
      </c>
      <c r="E229" s="264" t="s">
        <v>2738</v>
      </c>
      <c r="F229" s="50" t="s">
        <v>996</v>
      </c>
      <c r="G229" s="50" t="s">
        <v>999</v>
      </c>
      <c r="H229" s="184" t="s">
        <v>2345</v>
      </c>
      <c r="I229" s="264" t="s">
        <v>1196</v>
      </c>
      <c r="J229" s="183">
        <v>0</v>
      </c>
      <c r="K229" s="264"/>
      <c r="L229" s="264"/>
      <c r="M229" s="264"/>
      <c r="N229" s="264">
        <v>674890.66</v>
      </c>
      <c r="Q229"/>
    </row>
    <row r="230" spans="2:17" ht="15" x14ac:dyDescent="0.4">
      <c r="B230" s="277">
        <f>VLOOKUP(C230,Companies[],3,FALSE)</f>
        <v>135390</v>
      </c>
      <c r="C230" s="184" t="s">
        <v>2028</v>
      </c>
      <c r="D230" s="50" t="s">
        <v>2021</v>
      </c>
      <c r="E230" s="264" t="s">
        <v>2738</v>
      </c>
      <c r="F230" s="50" t="s">
        <v>996</v>
      </c>
      <c r="G230" s="50" t="s">
        <v>999</v>
      </c>
      <c r="H230" s="184" t="s">
        <v>2345</v>
      </c>
      <c r="I230" s="264" t="s">
        <v>1196</v>
      </c>
      <c r="J230" s="183">
        <v>0</v>
      </c>
      <c r="K230" s="264"/>
      <c r="L230" s="264"/>
      <c r="M230" s="264"/>
      <c r="N230" s="264">
        <v>0</v>
      </c>
      <c r="Q230"/>
    </row>
    <row r="231" spans="2:17" ht="15" x14ac:dyDescent="0.4">
      <c r="B231" s="277">
        <f>VLOOKUP(C231,Companies[],3,FALSE)</f>
        <v>135390</v>
      </c>
      <c r="C231" s="184" t="s">
        <v>2028</v>
      </c>
      <c r="D231" s="50" t="s">
        <v>2021</v>
      </c>
      <c r="E231" s="264" t="s">
        <v>2738</v>
      </c>
      <c r="F231" s="50" t="s">
        <v>996</v>
      </c>
      <c r="G231" s="50" t="s">
        <v>999</v>
      </c>
      <c r="H231" s="184" t="s">
        <v>2130</v>
      </c>
      <c r="I231" s="264" t="s">
        <v>1196</v>
      </c>
      <c r="J231" s="183">
        <v>0</v>
      </c>
      <c r="K231" s="264"/>
      <c r="L231" s="264"/>
      <c r="M231" s="264"/>
      <c r="N231" s="264">
        <v>15555940.779999999</v>
      </c>
      <c r="Q231"/>
    </row>
    <row r="232" spans="2:17" ht="15" x14ac:dyDescent="0.4">
      <c r="B232" s="277">
        <f>VLOOKUP(C232,Companies[],3,FALSE)</f>
        <v>135390</v>
      </c>
      <c r="C232" s="184" t="s">
        <v>2028</v>
      </c>
      <c r="D232" s="50" t="s">
        <v>2021</v>
      </c>
      <c r="E232" s="264" t="s">
        <v>2738</v>
      </c>
      <c r="F232" s="50" t="s">
        <v>996</v>
      </c>
      <c r="G232" s="50" t="s">
        <v>999</v>
      </c>
      <c r="H232" s="184" t="s">
        <v>2346</v>
      </c>
      <c r="I232" s="264" t="s">
        <v>1196</v>
      </c>
      <c r="J232" s="183">
        <v>0</v>
      </c>
      <c r="K232" s="264"/>
      <c r="L232" s="264"/>
      <c r="M232" s="264"/>
      <c r="N232" s="264">
        <v>0</v>
      </c>
      <c r="Q232"/>
    </row>
    <row r="233" spans="2:17" ht="15" x14ac:dyDescent="0.4">
      <c r="B233" s="277">
        <f>VLOOKUP(C233,Companies[],3,FALSE)</f>
        <v>135390</v>
      </c>
      <c r="C233" s="184" t="s">
        <v>2028</v>
      </c>
      <c r="D233" s="50" t="s">
        <v>2021</v>
      </c>
      <c r="E233" s="264" t="s">
        <v>2738</v>
      </c>
      <c r="F233" s="50" t="s">
        <v>996</v>
      </c>
      <c r="G233" s="50" t="s">
        <v>999</v>
      </c>
      <c r="H233" s="184" t="s">
        <v>2346</v>
      </c>
      <c r="I233" s="264" t="s">
        <v>1196</v>
      </c>
      <c r="J233" s="183">
        <v>0</v>
      </c>
      <c r="K233" s="264"/>
      <c r="L233" s="264"/>
      <c r="M233" s="264"/>
      <c r="N233" s="264">
        <v>0</v>
      </c>
      <c r="Q233"/>
    </row>
    <row r="234" spans="2:17" ht="15" x14ac:dyDescent="0.4">
      <c r="B234" s="277">
        <f>VLOOKUP(C234,Companies[],3,FALSE)</f>
        <v>135390</v>
      </c>
      <c r="C234" s="184" t="s">
        <v>2028</v>
      </c>
      <c r="D234" s="50" t="s">
        <v>2021</v>
      </c>
      <c r="E234" s="264" t="s">
        <v>2738</v>
      </c>
      <c r="F234" s="50" t="s">
        <v>996</v>
      </c>
      <c r="G234" s="50" t="s">
        <v>999</v>
      </c>
      <c r="H234" s="184" t="s">
        <v>2347</v>
      </c>
      <c r="I234" s="264" t="s">
        <v>1196</v>
      </c>
      <c r="J234" s="183">
        <v>0</v>
      </c>
      <c r="K234" s="264"/>
      <c r="L234" s="264"/>
      <c r="M234" s="264"/>
      <c r="N234" s="264">
        <v>1990482.64</v>
      </c>
      <c r="Q234"/>
    </row>
    <row r="235" spans="2:17" ht="15" x14ac:dyDescent="0.4">
      <c r="B235" s="277">
        <f>VLOOKUP(C235,Companies[],3,FALSE)</f>
        <v>135390</v>
      </c>
      <c r="C235" s="184" t="s">
        <v>2028</v>
      </c>
      <c r="D235" s="50" t="s">
        <v>2021</v>
      </c>
      <c r="E235" s="264" t="s">
        <v>2738</v>
      </c>
      <c r="F235" s="50" t="s">
        <v>996</v>
      </c>
      <c r="G235" s="50" t="s">
        <v>999</v>
      </c>
      <c r="H235" s="184" t="s">
        <v>2347</v>
      </c>
      <c r="I235" s="264" t="s">
        <v>1196</v>
      </c>
      <c r="J235" s="183">
        <v>0</v>
      </c>
      <c r="K235" s="264"/>
      <c r="L235" s="264"/>
      <c r="M235" s="264"/>
      <c r="N235" s="264">
        <v>32234060.239999998</v>
      </c>
      <c r="Q235"/>
    </row>
    <row r="236" spans="2:17" ht="15" x14ac:dyDescent="0.4">
      <c r="B236" s="277">
        <f>VLOOKUP(C236,Companies[],3,FALSE)</f>
        <v>135390</v>
      </c>
      <c r="C236" s="184" t="s">
        <v>2028</v>
      </c>
      <c r="D236" s="50" t="s">
        <v>2021</v>
      </c>
      <c r="E236" s="264" t="s">
        <v>2738</v>
      </c>
      <c r="F236" s="50" t="s">
        <v>996</v>
      </c>
      <c r="G236" s="50" t="s">
        <v>999</v>
      </c>
      <c r="H236" s="184" t="s">
        <v>2348</v>
      </c>
      <c r="I236" s="264" t="s">
        <v>1196</v>
      </c>
      <c r="J236" s="183">
        <v>0</v>
      </c>
      <c r="K236" s="264"/>
      <c r="L236" s="264"/>
      <c r="M236" s="264"/>
      <c r="N236" s="264">
        <v>178510.45</v>
      </c>
      <c r="Q236"/>
    </row>
    <row r="237" spans="2:17" ht="15" x14ac:dyDescent="0.4">
      <c r="B237" s="277">
        <f>VLOOKUP(C237,Companies[],3,FALSE)</f>
        <v>135390</v>
      </c>
      <c r="C237" s="184" t="s">
        <v>2028</v>
      </c>
      <c r="D237" s="50" t="s">
        <v>2021</v>
      </c>
      <c r="E237" s="264" t="s">
        <v>2738</v>
      </c>
      <c r="F237" s="50" t="s">
        <v>996</v>
      </c>
      <c r="G237" s="50" t="s">
        <v>999</v>
      </c>
      <c r="H237" s="184" t="s">
        <v>2348</v>
      </c>
      <c r="I237" s="264" t="s">
        <v>1196</v>
      </c>
      <c r="J237" s="183">
        <v>0</v>
      </c>
      <c r="K237" s="264"/>
      <c r="L237" s="264"/>
      <c r="M237" s="264"/>
      <c r="N237" s="264">
        <v>2522720.13</v>
      </c>
      <c r="Q237"/>
    </row>
    <row r="238" spans="2:17" ht="15" x14ac:dyDescent="0.4">
      <c r="B238" s="277">
        <f>VLOOKUP(C238,Companies[],3,FALSE)</f>
        <v>135390</v>
      </c>
      <c r="C238" s="184" t="s">
        <v>2028</v>
      </c>
      <c r="D238" s="50" t="s">
        <v>2021</v>
      </c>
      <c r="E238" s="264" t="s">
        <v>2738</v>
      </c>
      <c r="F238" s="50" t="s">
        <v>996</v>
      </c>
      <c r="G238" s="50" t="s">
        <v>999</v>
      </c>
      <c r="H238" s="184" t="s">
        <v>2349</v>
      </c>
      <c r="I238" s="264" t="s">
        <v>1196</v>
      </c>
      <c r="J238" s="183">
        <v>0</v>
      </c>
      <c r="K238" s="264"/>
      <c r="L238" s="264"/>
      <c r="M238" s="264"/>
      <c r="N238" s="264">
        <v>892189.41</v>
      </c>
      <c r="Q238"/>
    </row>
    <row r="239" spans="2:17" ht="15" x14ac:dyDescent="0.4">
      <c r="B239" s="277">
        <f>VLOOKUP(C239,Companies[],3,FALSE)</f>
        <v>135390</v>
      </c>
      <c r="C239" s="184" t="s">
        <v>2028</v>
      </c>
      <c r="D239" s="50" t="s">
        <v>2021</v>
      </c>
      <c r="E239" s="264" t="s">
        <v>2738</v>
      </c>
      <c r="F239" s="50" t="s">
        <v>996</v>
      </c>
      <c r="G239" s="50" t="s">
        <v>999</v>
      </c>
      <c r="H239" s="184" t="s">
        <v>2128</v>
      </c>
      <c r="I239" s="264" t="s">
        <v>1196</v>
      </c>
      <c r="J239" s="183">
        <v>0</v>
      </c>
      <c r="K239" s="264"/>
      <c r="L239" s="264"/>
      <c r="M239" s="264"/>
      <c r="N239" s="264">
        <v>142568.19</v>
      </c>
      <c r="Q239"/>
    </row>
    <row r="240" spans="2:17" ht="15" x14ac:dyDescent="0.4">
      <c r="B240" s="277">
        <f>VLOOKUP(C240,Companies[],3,FALSE)</f>
        <v>135390</v>
      </c>
      <c r="C240" s="184" t="s">
        <v>2028</v>
      </c>
      <c r="D240" s="50" t="s">
        <v>2021</v>
      </c>
      <c r="E240" s="264" t="s">
        <v>2738</v>
      </c>
      <c r="F240" s="50" t="s">
        <v>996</v>
      </c>
      <c r="G240" s="50" t="s">
        <v>999</v>
      </c>
      <c r="H240" s="184" t="s">
        <v>2334</v>
      </c>
      <c r="I240" s="264" t="s">
        <v>1196</v>
      </c>
      <c r="J240" s="183">
        <v>0</v>
      </c>
      <c r="K240" s="264"/>
      <c r="L240" s="264"/>
      <c r="M240" s="264"/>
      <c r="N240" s="264">
        <v>0</v>
      </c>
      <c r="Q240"/>
    </row>
    <row r="241" spans="2:17" ht="15" x14ac:dyDescent="0.4">
      <c r="B241" s="277">
        <f>VLOOKUP(C241,Companies[],3,FALSE)</f>
        <v>135390</v>
      </c>
      <c r="C241" s="184" t="s">
        <v>2028</v>
      </c>
      <c r="D241" s="50" t="s">
        <v>2021</v>
      </c>
      <c r="E241" s="264" t="s">
        <v>2738</v>
      </c>
      <c r="F241" s="50" t="s">
        <v>996</v>
      </c>
      <c r="G241" s="50" t="s">
        <v>999</v>
      </c>
      <c r="H241" s="184" t="s">
        <v>2350</v>
      </c>
      <c r="I241" s="264" t="s">
        <v>1196</v>
      </c>
      <c r="J241" s="183">
        <v>0</v>
      </c>
      <c r="K241" s="264"/>
      <c r="L241" s="264"/>
      <c r="M241" s="264"/>
      <c r="N241" s="264">
        <v>0</v>
      </c>
      <c r="Q241"/>
    </row>
    <row r="242" spans="2:17" ht="15" x14ac:dyDescent="0.4">
      <c r="B242" s="277">
        <f>VLOOKUP(C242,Companies[],3,FALSE)</f>
        <v>135390</v>
      </c>
      <c r="C242" s="184" t="s">
        <v>2028</v>
      </c>
      <c r="D242" s="50" t="s">
        <v>2021</v>
      </c>
      <c r="E242" s="264" t="s">
        <v>2738</v>
      </c>
      <c r="F242" s="50" t="s">
        <v>996</v>
      </c>
      <c r="G242" s="50" t="s">
        <v>999</v>
      </c>
      <c r="H242" s="184" t="s">
        <v>2351</v>
      </c>
      <c r="I242" s="264" t="s">
        <v>1196</v>
      </c>
      <c r="J242" s="183">
        <v>0</v>
      </c>
      <c r="K242" s="264"/>
      <c r="L242" s="264"/>
      <c r="M242" s="264"/>
      <c r="N242" s="264">
        <v>56641.15</v>
      </c>
      <c r="Q242"/>
    </row>
    <row r="243" spans="2:17" ht="15" x14ac:dyDescent="0.4">
      <c r="B243" s="277">
        <f>VLOOKUP(C243,Companies[],3,FALSE)</f>
        <v>135390</v>
      </c>
      <c r="C243" s="184" t="s">
        <v>2028</v>
      </c>
      <c r="D243" s="50" t="s">
        <v>2021</v>
      </c>
      <c r="E243" s="264" t="s">
        <v>2738</v>
      </c>
      <c r="F243" s="50" t="s">
        <v>996</v>
      </c>
      <c r="G243" s="50" t="s">
        <v>999</v>
      </c>
      <c r="H243" s="184" t="s">
        <v>2342</v>
      </c>
      <c r="I243" s="264" t="s">
        <v>1196</v>
      </c>
      <c r="J243" s="183">
        <v>0</v>
      </c>
      <c r="K243" s="264"/>
      <c r="L243" s="264"/>
      <c r="M243" s="264"/>
      <c r="N243" s="264">
        <v>0</v>
      </c>
      <c r="Q243"/>
    </row>
    <row r="244" spans="2:17" ht="15" x14ac:dyDescent="0.4">
      <c r="B244" s="277">
        <f>VLOOKUP(C244,Companies[],3,FALSE)</f>
        <v>135390</v>
      </c>
      <c r="C244" s="184" t="s">
        <v>2028</v>
      </c>
      <c r="D244" s="50" t="s">
        <v>2021</v>
      </c>
      <c r="E244" s="264" t="s">
        <v>2738</v>
      </c>
      <c r="F244" s="50" t="s">
        <v>996</v>
      </c>
      <c r="G244" s="50" t="s">
        <v>999</v>
      </c>
      <c r="H244" s="184" t="s">
        <v>2290</v>
      </c>
      <c r="I244" s="264" t="s">
        <v>1196</v>
      </c>
      <c r="J244" s="183">
        <v>0</v>
      </c>
      <c r="K244" s="264"/>
      <c r="L244" s="264"/>
      <c r="M244" s="264"/>
      <c r="N244" s="264">
        <v>0</v>
      </c>
      <c r="Q244"/>
    </row>
    <row r="245" spans="2:17" ht="15" x14ac:dyDescent="0.4">
      <c r="B245" s="277">
        <f>VLOOKUP(C245,Companies[],3,FALSE)</f>
        <v>135390</v>
      </c>
      <c r="C245" s="184" t="s">
        <v>2028</v>
      </c>
      <c r="D245" s="50" t="s">
        <v>2021</v>
      </c>
      <c r="E245" s="264" t="s">
        <v>2738</v>
      </c>
      <c r="F245" s="50" t="s">
        <v>996</v>
      </c>
      <c r="G245" s="50" t="s">
        <v>999</v>
      </c>
      <c r="H245" s="184" t="s">
        <v>2294</v>
      </c>
      <c r="I245" s="264" t="s">
        <v>1196</v>
      </c>
      <c r="J245" s="183">
        <v>0</v>
      </c>
      <c r="K245" s="264"/>
      <c r="L245" s="264"/>
      <c r="M245" s="264"/>
      <c r="N245" s="264">
        <v>0</v>
      </c>
      <c r="Q245"/>
    </row>
    <row r="246" spans="2:17" ht="15" x14ac:dyDescent="0.4">
      <c r="B246" s="277">
        <f>VLOOKUP(C246,Companies[],3,FALSE)</f>
        <v>135390</v>
      </c>
      <c r="C246" s="184" t="s">
        <v>2028</v>
      </c>
      <c r="D246" s="50" t="s">
        <v>2021</v>
      </c>
      <c r="E246" s="264" t="s">
        <v>2738</v>
      </c>
      <c r="F246" s="50" t="s">
        <v>996</v>
      </c>
      <c r="G246" s="50" t="s">
        <v>999</v>
      </c>
      <c r="H246" s="184" t="s">
        <v>2293</v>
      </c>
      <c r="I246" s="264" t="s">
        <v>1196</v>
      </c>
      <c r="J246" s="183">
        <v>0</v>
      </c>
      <c r="K246" s="264"/>
      <c r="L246" s="264"/>
      <c r="M246" s="264"/>
      <c r="N246" s="264">
        <v>0</v>
      </c>
      <c r="Q246"/>
    </row>
    <row r="247" spans="2:17" ht="15" x14ac:dyDescent="0.4">
      <c r="B247" s="277">
        <f>VLOOKUP(C247,Companies[],3,FALSE)</f>
        <v>135390</v>
      </c>
      <c r="C247" s="184" t="s">
        <v>2028</v>
      </c>
      <c r="D247" s="50" t="s">
        <v>2021</v>
      </c>
      <c r="E247" s="264" t="s">
        <v>2738</v>
      </c>
      <c r="F247" s="50" t="s">
        <v>996</v>
      </c>
      <c r="G247" s="50" t="s">
        <v>999</v>
      </c>
      <c r="H247" s="184" t="s">
        <v>2304</v>
      </c>
      <c r="I247" s="264" t="s">
        <v>1196</v>
      </c>
      <c r="J247" s="183">
        <v>0</v>
      </c>
      <c r="K247" s="264"/>
      <c r="L247" s="264"/>
      <c r="M247" s="264"/>
      <c r="N247" s="264">
        <v>0</v>
      </c>
      <c r="Q247"/>
    </row>
    <row r="248" spans="2:17" ht="15" x14ac:dyDescent="0.4">
      <c r="B248" s="277">
        <f>VLOOKUP(C248,Companies[],3,FALSE)</f>
        <v>135390</v>
      </c>
      <c r="C248" s="184" t="s">
        <v>2028</v>
      </c>
      <c r="D248" s="50" t="s">
        <v>2021</v>
      </c>
      <c r="E248" s="264" t="s">
        <v>2738</v>
      </c>
      <c r="F248" s="50" t="s">
        <v>996</v>
      </c>
      <c r="G248" s="50" t="s">
        <v>999</v>
      </c>
      <c r="H248" s="184" t="s">
        <v>2275</v>
      </c>
      <c r="I248" s="264" t="s">
        <v>1196</v>
      </c>
      <c r="J248" s="183">
        <v>0</v>
      </c>
      <c r="K248" s="264"/>
      <c r="L248" s="264"/>
      <c r="M248" s="264"/>
      <c r="N248" s="264">
        <v>10136848.18</v>
      </c>
      <c r="Q248"/>
    </row>
    <row r="249" spans="2:17" ht="15" x14ac:dyDescent="0.4">
      <c r="B249" s="277">
        <f>VLOOKUP(C249,Companies[],3,FALSE)</f>
        <v>135390</v>
      </c>
      <c r="C249" s="184" t="s">
        <v>2028</v>
      </c>
      <c r="D249" s="50" t="s">
        <v>2021</v>
      </c>
      <c r="E249" s="264" t="s">
        <v>2738</v>
      </c>
      <c r="F249" s="50" t="s">
        <v>996</v>
      </c>
      <c r="G249" s="50" t="s">
        <v>999</v>
      </c>
      <c r="H249" s="184" t="s">
        <v>2278</v>
      </c>
      <c r="I249" s="264" t="s">
        <v>1196</v>
      </c>
      <c r="J249" s="183">
        <v>0</v>
      </c>
      <c r="K249" s="264"/>
      <c r="L249" s="264"/>
      <c r="M249" s="264"/>
      <c r="N249" s="264">
        <v>246666.37</v>
      </c>
      <c r="Q249"/>
    </row>
    <row r="250" spans="2:17" ht="15" x14ac:dyDescent="0.4">
      <c r="B250" s="277">
        <f>VLOOKUP(C250,Companies[],3,FALSE)</f>
        <v>135390</v>
      </c>
      <c r="C250" s="184" t="s">
        <v>2028</v>
      </c>
      <c r="D250" s="50" t="s">
        <v>2021</v>
      </c>
      <c r="E250" s="264" t="s">
        <v>2738</v>
      </c>
      <c r="F250" s="50" t="s">
        <v>996</v>
      </c>
      <c r="G250" s="50" t="s">
        <v>999</v>
      </c>
      <c r="H250" s="184" t="s">
        <v>2297</v>
      </c>
      <c r="I250" s="264" t="s">
        <v>1196</v>
      </c>
      <c r="J250" s="183">
        <v>0</v>
      </c>
      <c r="K250" s="264"/>
      <c r="L250" s="264"/>
      <c r="M250" s="264"/>
      <c r="N250" s="264">
        <v>1447.19</v>
      </c>
      <c r="Q250"/>
    </row>
    <row r="251" spans="2:17" ht="15" x14ac:dyDescent="0.4">
      <c r="B251" s="277">
        <f>VLOOKUP(C251,Companies[],3,FALSE)</f>
        <v>135390</v>
      </c>
      <c r="C251" s="184" t="s">
        <v>2028</v>
      </c>
      <c r="D251" s="50" t="s">
        <v>2021</v>
      </c>
      <c r="E251" s="264" t="s">
        <v>2738</v>
      </c>
      <c r="F251" s="50" t="s">
        <v>996</v>
      </c>
      <c r="G251" s="50" t="s">
        <v>999</v>
      </c>
      <c r="H251" s="184" t="s">
        <v>2352</v>
      </c>
      <c r="I251" s="264" t="s">
        <v>1196</v>
      </c>
      <c r="J251" s="183">
        <v>0</v>
      </c>
      <c r="K251" s="264"/>
      <c r="L251" s="264"/>
      <c r="M251" s="264"/>
      <c r="N251" s="264">
        <v>98213.6</v>
      </c>
      <c r="Q251"/>
    </row>
    <row r="252" spans="2:17" ht="15" x14ac:dyDescent="0.4">
      <c r="B252" s="277">
        <f>VLOOKUP(C252,Companies[],3,FALSE)</f>
        <v>135390</v>
      </c>
      <c r="C252" s="184" t="s">
        <v>2028</v>
      </c>
      <c r="D252" s="50" t="s">
        <v>2021</v>
      </c>
      <c r="E252" s="264" t="s">
        <v>2738</v>
      </c>
      <c r="F252" s="50" t="s">
        <v>996</v>
      </c>
      <c r="G252" s="50" t="s">
        <v>999</v>
      </c>
      <c r="H252" s="184" t="s">
        <v>2296</v>
      </c>
      <c r="I252" s="264" t="s">
        <v>1196</v>
      </c>
      <c r="J252" s="183">
        <v>0</v>
      </c>
      <c r="K252" s="264"/>
      <c r="L252" s="264"/>
      <c r="M252" s="264"/>
      <c r="N252" s="264">
        <v>90681</v>
      </c>
      <c r="Q252"/>
    </row>
    <row r="253" spans="2:17" ht="15" x14ac:dyDescent="0.4">
      <c r="B253" s="277">
        <f>VLOOKUP(C253,Companies[],3,FALSE)</f>
        <v>135390</v>
      </c>
      <c r="C253" s="184" t="s">
        <v>2028</v>
      </c>
      <c r="D253" s="50" t="s">
        <v>2021</v>
      </c>
      <c r="E253" s="264" t="s">
        <v>2738</v>
      </c>
      <c r="F253" s="50" t="s">
        <v>996</v>
      </c>
      <c r="G253" s="50" t="s">
        <v>999</v>
      </c>
      <c r="H253" s="184" t="s">
        <v>2343</v>
      </c>
      <c r="I253" s="264" t="s">
        <v>1196</v>
      </c>
      <c r="J253" s="183">
        <v>0</v>
      </c>
      <c r="K253" s="264"/>
      <c r="L253" s="264"/>
      <c r="M253" s="264"/>
      <c r="N253" s="264">
        <v>0</v>
      </c>
      <c r="Q253"/>
    </row>
    <row r="254" spans="2:17" ht="15" x14ac:dyDescent="0.4">
      <c r="B254" s="277">
        <f>VLOOKUP(C254,Companies[],3,FALSE)</f>
        <v>135390</v>
      </c>
      <c r="C254" s="184" t="s">
        <v>2028</v>
      </c>
      <c r="D254" s="50" t="s">
        <v>2021</v>
      </c>
      <c r="E254" s="264" t="s">
        <v>2738</v>
      </c>
      <c r="F254" s="50" t="s">
        <v>996</v>
      </c>
      <c r="G254" s="50" t="s">
        <v>999</v>
      </c>
      <c r="H254" s="184" t="s">
        <v>2336</v>
      </c>
      <c r="I254" s="264" t="s">
        <v>1196</v>
      </c>
      <c r="J254" s="183">
        <v>0</v>
      </c>
      <c r="K254" s="264"/>
      <c r="L254" s="264"/>
      <c r="M254" s="264"/>
      <c r="N254" s="264">
        <v>0</v>
      </c>
      <c r="Q254"/>
    </row>
    <row r="255" spans="2:17" ht="15" x14ac:dyDescent="0.4">
      <c r="B255" s="277">
        <f>VLOOKUP(C255,Companies[],3,FALSE)</f>
        <v>135390</v>
      </c>
      <c r="C255" s="184" t="s">
        <v>2028</v>
      </c>
      <c r="D255" s="50" t="s">
        <v>2021</v>
      </c>
      <c r="E255" s="264" t="s">
        <v>2738</v>
      </c>
      <c r="F255" s="50" t="s">
        <v>996</v>
      </c>
      <c r="G255" s="50" t="s">
        <v>999</v>
      </c>
      <c r="H255" s="184" t="s">
        <v>2132</v>
      </c>
      <c r="I255" s="264" t="s">
        <v>1196</v>
      </c>
      <c r="J255" s="183">
        <v>0</v>
      </c>
      <c r="K255" s="264"/>
      <c r="L255" s="264"/>
      <c r="M255" s="264"/>
      <c r="N255" s="264">
        <v>298749.62</v>
      </c>
      <c r="Q255"/>
    </row>
    <row r="256" spans="2:17" ht="15" x14ac:dyDescent="0.4">
      <c r="B256" s="277">
        <f>VLOOKUP(C256,Companies[],3,FALSE)</f>
        <v>135390</v>
      </c>
      <c r="C256" s="184" t="s">
        <v>2028</v>
      </c>
      <c r="D256" s="50" t="s">
        <v>2021</v>
      </c>
      <c r="E256" s="264" t="s">
        <v>2738</v>
      </c>
      <c r="F256" s="50" t="s">
        <v>996</v>
      </c>
      <c r="G256" s="50" t="s">
        <v>999</v>
      </c>
      <c r="H256" s="184" t="s">
        <v>2353</v>
      </c>
      <c r="I256" s="264" t="s">
        <v>1196</v>
      </c>
      <c r="J256" s="183">
        <v>0</v>
      </c>
      <c r="K256" s="264"/>
      <c r="L256" s="264"/>
      <c r="M256" s="264"/>
      <c r="N256" s="264">
        <v>0</v>
      </c>
      <c r="Q256"/>
    </row>
    <row r="257" spans="2:17" ht="15" x14ac:dyDescent="0.4">
      <c r="B257" s="277">
        <f>VLOOKUP(C257,Companies[],3,FALSE)</f>
        <v>135390</v>
      </c>
      <c r="C257" s="184" t="s">
        <v>2028</v>
      </c>
      <c r="D257" s="50" t="s">
        <v>2021</v>
      </c>
      <c r="E257" s="264" t="s">
        <v>2738</v>
      </c>
      <c r="F257" s="50" t="s">
        <v>996</v>
      </c>
      <c r="G257" s="50" t="s">
        <v>999</v>
      </c>
      <c r="H257" s="184" t="s">
        <v>2305</v>
      </c>
      <c r="I257" s="264" t="s">
        <v>1196</v>
      </c>
      <c r="J257" s="183">
        <v>0</v>
      </c>
      <c r="K257" s="264"/>
      <c r="L257" s="264"/>
      <c r="M257" s="264"/>
      <c r="N257" s="264">
        <v>1664410.56</v>
      </c>
      <c r="Q257"/>
    </row>
    <row r="258" spans="2:17" ht="15" x14ac:dyDescent="0.4">
      <c r="B258" s="277">
        <f>VLOOKUP(C258,Companies[],3,FALSE)</f>
        <v>135390</v>
      </c>
      <c r="C258" s="184" t="s">
        <v>2028</v>
      </c>
      <c r="D258" s="50" t="s">
        <v>2021</v>
      </c>
      <c r="E258" s="264" t="s">
        <v>2738</v>
      </c>
      <c r="F258" s="50" t="s">
        <v>996</v>
      </c>
      <c r="G258" s="50" t="s">
        <v>999</v>
      </c>
      <c r="H258" s="184" t="s">
        <v>2299</v>
      </c>
      <c r="I258" s="264" t="s">
        <v>1196</v>
      </c>
      <c r="J258" s="183">
        <v>0</v>
      </c>
      <c r="K258" s="264"/>
      <c r="L258" s="264"/>
      <c r="M258" s="264"/>
      <c r="N258" s="264">
        <v>3810.49</v>
      </c>
      <c r="Q258"/>
    </row>
    <row r="259" spans="2:17" ht="15" x14ac:dyDescent="0.4">
      <c r="B259" s="277">
        <f>VLOOKUP(C259,Companies[],3,FALSE)</f>
        <v>135390</v>
      </c>
      <c r="C259" s="184" t="s">
        <v>2028</v>
      </c>
      <c r="D259" s="50" t="s">
        <v>2021</v>
      </c>
      <c r="E259" s="264" t="s">
        <v>2738</v>
      </c>
      <c r="F259" s="50" t="s">
        <v>996</v>
      </c>
      <c r="G259" s="50" t="s">
        <v>999</v>
      </c>
      <c r="H259" s="184" t="s">
        <v>2354</v>
      </c>
      <c r="I259" s="264" t="s">
        <v>1196</v>
      </c>
      <c r="J259" s="183">
        <v>0</v>
      </c>
      <c r="K259" s="264"/>
      <c r="L259" s="264"/>
      <c r="M259" s="264"/>
      <c r="N259" s="264">
        <v>0</v>
      </c>
      <c r="Q259"/>
    </row>
    <row r="260" spans="2:17" ht="15" x14ac:dyDescent="0.4">
      <c r="B260" s="277">
        <f>VLOOKUP(C260,Companies[],3,FALSE)</f>
        <v>135390</v>
      </c>
      <c r="C260" s="184" t="s">
        <v>2028</v>
      </c>
      <c r="D260" s="50" t="s">
        <v>2021</v>
      </c>
      <c r="E260" s="264" t="s">
        <v>2738</v>
      </c>
      <c r="F260" s="50" t="s">
        <v>996</v>
      </c>
      <c r="G260" s="50" t="s">
        <v>999</v>
      </c>
      <c r="H260" s="184" t="s">
        <v>2310</v>
      </c>
      <c r="I260" s="264" t="s">
        <v>1196</v>
      </c>
      <c r="J260" s="183">
        <v>0</v>
      </c>
      <c r="K260" s="264"/>
      <c r="L260" s="264"/>
      <c r="M260" s="264"/>
      <c r="N260" s="264">
        <v>552341.30000000005</v>
      </c>
      <c r="Q260"/>
    </row>
    <row r="261" spans="2:17" ht="15" x14ac:dyDescent="0.4">
      <c r="B261" s="277">
        <f>VLOOKUP(C261,Companies[],3,FALSE)</f>
        <v>135390</v>
      </c>
      <c r="C261" s="184" t="s">
        <v>2028</v>
      </c>
      <c r="D261" s="50" t="s">
        <v>2021</v>
      </c>
      <c r="E261" s="264" t="s">
        <v>2738</v>
      </c>
      <c r="F261" s="50" t="s">
        <v>996</v>
      </c>
      <c r="G261" s="50" t="s">
        <v>999</v>
      </c>
      <c r="H261" s="184" t="s">
        <v>2136</v>
      </c>
      <c r="I261" s="264" t="s">
        <v>1196</v>
      </c>
      <c r="J261" s="183">
        <v>0</v>
      </c>
      <c r="K261" s="264"/>
      <c r="L261" s="264"/>
      <c r="M261" s="264"/>
      <c r="N261" s="264">
        <v>6643786.5800000001</v>
      </c>
      <c r="Q261"/>
    </row>
    <row r="262" spans="2:17" ht="15" x14ac:dyDescent="0.4">
      <c r="B262" s="277">
        <f>VLOOKUP(C262,Companies[],3,FALSE)</f>
        <v>135390</v>
      </c>
      <c r="C262" s="184" t="s">
        <v>2028</v>
      </c>
      <c r="D262" s="50" t="s">
        <v>2021</v>
      </c>
      <c r="E262" s="264" t="s">
        <v>2738</v>
      </c>
      <c r="F262" s="50" t="s">
        <v>996</v>
      </c>
      <c r="G262" s="50" t="s">
        <v>999</v>
      </c>
      <c r="H262" s="184" t="s">
        <v>2331</v>
      </c>
      <c r="I262" s="264" t="s">
        <v>1196</v>
      </c>
      <c r="J262" s="183">
        <v>0</v>
      </c>
      <c r="K262" s="264"/>
      <c r="L262" s="264"/>
      <c r="M262" s="264"/>
      <c r="N262" s="264">
        <v>0</v>
      </c>
      <c r="Q262"/>
    </row>
    <row r="263" spans="2:17" ht="15" x14ac:dyDescent="0.4">
      <c r="B263" s="277">
        <f>VLOOKUP(C263,Companies[],3,FALSE)</f>
        <v>135390</v>
      </c>
      <c r="C263" s="184" t="s">
        <v>2028</v>
      </c>
      <c r="D263" s="50" t="s">
        <v>2021</v>
      </c>
      <c r="E263" s="264" t="s">
        <v>2738</v>
      </c>
      <c r="F263" s="50" t="s">
        <v>996</v>
      </c>
      <c r="G263" s="50" t="s">
        <v>999</v>
      </c>
      <c r="H263" s="184" t="s">
        <v>2345</v>
      </c>
      <c r="I263" s="264" t="s">
        <v>1196</v>
      </c>
      <c r="J263" s="183">
        <v>0</v>
      </c>
      <c r="K263" s="264"/>
      <c r="L263" s="264"/>
      <c r="M263" s="264"/>
      <c r="N263" s="264">
        <v>0</v>
      </c>
      <c r="Q263"/>
    </row>
    <row r="264" spans="2:17" ht="15" x14ac:dyDescent="0.4">
      <c r="B264" s="277">
        <f>VLOOKUP(C264,Companies[],3,FALSE)</f>
        <v>135390</v>
      </c>
      <c r="C264" s="184" t="s">
        <v>2028</v>
      </c>
      <c r="D264" s="50" t="s">
        <v>2021</v>
      </c>
      <c r="E264" s="264" t="s">
        <v>2738</v>
      </c>
      <c r="F264" s="50" t="s">
        <v>996</v>
      </c>
      <c r="G264" s="50" t="s">
        <v>999</v>
      </c>
      <c r="H264" s="184" t="s">
        <v>2355</v>
      </c>
      <c r="I264" s="264" t="s">
        <v>1196</v>
      </c>
      <c r="J264" s="183">
        <v>0</v>
      </c>
      <c r="K264" s="264"/>
      <c r="L264" s="264"/>
      <c r="M264" s="264"/>
      <c r="N264" s="264">
        <v>0</v>
      </c>
      <c r="Q264"/>
    </row>
    <row r="265" spans="2:17" ht="15" x14ac:dyDescent="0.4">
      <c r="B265" s="277">
        <f>VLOOKUP(C265,Companies[],3,FALSE)</f>
        <v>135390</v>
      </c>
      <c r="C265" s="184" t="s">
        <v>2028</v>
      </c>
      <c r="D265" s="50" t="s">
        <v>2021</v>
      </c>
      <c r="E265" s="264" t="s">
        <v>2738</v>
      </c>
      <c r="F265" s="50" t="s">
        <v>996</v>
      </c>
      <c r="G265" s="50" t="s">
        <v>999</v>
      </c>
      <c r="H265" s="184" t="s">
        <v>2356</v>
      </c>
      <c r="I265" s="264" t="s">
        <v>1196</v>
      </c>
      <c r="J265" s="183">
        <v>0</v>
      </c>
      <c r="K265" s="264"/>
      <c r="L265" s="264"/>
      <c r="M265" s="264"/>
      <c r="N265" s="264">
        <v>0</v>
      </c>
      <c r="Q265"/>
    </row>
    <row r="266" spans="2:17" ht="15" x14ac:dyDescent="0.4">
      <c r="B266" s="277">
        <f>VLOOKUP(C266,Companies[],3,FALSE)</f>
        <v>135390</v>
      </c>
      <c r="C266" s="184" t="s">
        <v>2028</v>
      </c>
      <c r="D266" s="50" t="s">
        <v>2021</v>
      </c>
      <c r="E266" s="264" t="s">
        <v>2738</v>
      </c>
      <c r="F266" s="50" t="s">
        <v>996</v>
      </c>
      <c r="G266" s="50" t="s">
        <v>999</v>
      </c>
      <c r="H266" s="184" t="s">
        <v>2333</v>
      </c>
      <c r="I266" s="264" t="s">
        <v>1196</v>
      </c>
      <c r="J266" s="183">
        <v>0</v>
      </c>
      <c r="K266" s="264"/>
      <c r="L266" s="264"/>
      <c r="M266" s="264"/>
      <c r="N266" s="264">
        <v>0</v>
      </c>
      <c r="Q266"/>
    </row>
    <row r="267" spans="2:17" ht="15" x14ac:dyDescent="0.4">
      <c r="B267" s="277">
        <f>VLOOKUP(C267,Companies[],3,FALSE)</f>
        <v>135390</v>
      </c>
      <c r="C267" s="184" t="s">
        <v>2028</v>
      </c>
      <c r="D267" s="50" t="s">
        <v>2021</v>
      </c>
      <c r="E267" s="264" t="s">
        <v>2738</v>
      </c>
      <c r="F267" s="50" t="s">
        <v>996</v>
      </c>
      <c r="G267" s="50" t="s">
        <v>999</v>
      </c>
      <c r="H267" s="184" t="s">
        <v>2327</v>
      </c>
      <c r="I267" s="264" t="s">
        <v>1196</v>
      </c>
      <c r="J267" s="183">
        <v>0</v>
      </c>
      <c r="K267" s="264"/>
      <c r="L267" s="264"/>
      <c r="M267" s="264"/>
      <c r="N267" s="264">
        <v>2141.25</v>
      </c>
      <c r="Q267"/>
    </row>
    <row r="268" spans="2:17" ht="15" x14ac:dyDescent="0.4">
      <c r="B268" s="277">
        <f>VLOOKUP(C268,Companies[],3,FALSE)</f>
        <v>135390</v>
      </c>
      <c r="C268" s="184" t="s">
        <v>2028</v>
      </c>
      <c r="D268" s="50" t="s">
        <v>2021</v>
      </c>
      <c r="E268" s="264" t="s">
        <v>2738</v>
      </c>
      <c r="F268" s="50" t="s">
        <v>996</v>
      </c>
      <c r="G268" s="50" t="s">
        <v>999</v>
      </c>
      <c r="H268" s="184" t="s">
        <v>2276</v>
      </c>
      <c r="I268" s="264" t="s">
        <v>1196</v>
      </c>
      <c r="J268" s="183">
        <v>0</v>
      </c>
      <c r="K268" s="264"/>
      <c r="L268" s="264"/>
      <c r="M268" s="264"/>
      <c r="N268" s="264">
        <v>51088.95</v>
      </c>
      <c r="Q268"/>
    </row>
    <row r="269" spans="2:17" ht="15" x14ac:dyDescent="0.4">
      <c r="B269" s="277">
        <f>VLOOKUP(C269,Companies[],3,FALSE)</f>
        <v>135390</v>
      </c>
      <c r="C269" s="184" t="s">
        <v>2028</v>
      </c>
      <c r="D269" s="50" t="s">
        <v>2021</v>
      </c>
      <c r="E269" s="264" t="s">
        <v>2738</v>
      </c>
      <c r="F269" s="50" t="s">
        <v>996</v>
      </c>
      <c r="G269" s="50" t="s">
        <v>999</v>
      </c>
      <c r="H269" s="184" t="s">
        <v>2291</v>
      </c>
      <c r="I269" s="264" t="s">
        <v>1196</v>
      </c>
      <c r="J269" s="183">
        <v>0</v>
      </c>
      <c r="K269" s="264"/>
      <c r="L269" s="264"/>
      <c r="M269" s="264"/>
      <c r="N269" s="264">
        <v>0</v>
      </c>
      <c r="Q269"/>
    </row>
    <row r="270" spans="2:17" ht="15" x14ac:dyDescent="0.4">
      <c r="B270" s="277">
        <f>VLOOKUP(C270,Companies[],3,FALSE)</f>
        <v>135390</v>
      </c>
      <c r="C270" s="184" t="s">
        <v>2028</v>
      </c>
      <c r="D270" s="50" t="s">
        <v>2021</v>
      </c>
      <c r="E270" s="264" t="s">
        <v>2738</v>
      </c>
      <c r="F270" s="50" t="s">
        <v>996</v>
      </c>
      <c r="G270" s="50" t="s">
        <v>999</v>
      </c>
      <c r="H270" s="184" t="s">
        <v>2357</v>
      </c>
      <c r="I270" s="264" t="s">
        <v>1196</v>
      </c>
      <c r="J270" s="183">
        <v>0</v>
      </c>
      <c r="K270" s="264"/>
      <c r="L270" s="264"/>
      <c r="M270" s="264"/>
      <c r="N270" s="264">
        <v>0</v>
      </c>
      <c r="Q270"/>
    </row>
    <row r="271" spans="2:17" ht="15" x14ac:dyDescent="0.4">
      <c r="B271" s="277">
        <f>VLOOKUP(C271,Companies[],3,FALSE)</f>
        <v>135390</v>
      </c>
      <c r="C271" s="184" t="s">
        <v>2028</v>
      </c>
      <c r="D271" s="50" t="s">
        <v>2021</v>
      </c>
      <c r="E271" s="264" t="s">
        <v>2738</v>
      </c>
      <c r="F271" s="50" t="s">
        <v>996</v>
      </c>
      <c r="G271" s="50" t="s">
        <v>999</v>
      </c>
      <c r="H271" s="184" t="s">
        <v>2358</v>
      </c>
      <c r="I271" s="264" t="s">
        <v>1196</v>
      </c>
      <c r="J271" s="183">
        <v>0</v>
      </c>
      <c r="K271" s="264"/>
      <c r="L271" s="264"/>
      <c r="M271" s="264"/>
      <c r="N271" s="264">
        <v>0</v>
      </c>
      <c r="Q271"/>
    </row>
    <row r="272" spans="2:17" ht="15" x14ac:dyDescent="0.4">
      <c r="B272" s="277">
        <f>VLOOKUP(C272,Companies[],3,FALSE)</f>
        <v>135390</v>
      </c>
      <c r="C272" s="184" t="s">
        <v>2028</v>
      </c>
      <c r="D272" s="50" t="s">
        <v>2021</v>
      </c>
      <c r="E272" s="264" t="s">
        <v>2738</v>
      </c>
      <c r="F272" s="50" t="s">
        <v>996</v>
      </c>
      <c r="G272" s="50" t="s">
        <v>999</v>
      </c>
      <c r="H272" s="184" t="s">
        <v>2359</v>
      </c>
      <c r="I272" s="264" t="s">
        <v>1196</v>
      </c>
      <c r="J272" s="183">
        <v>0</v>
      </c>
      <c r="K272" s="264"/>
      <c r="L272" s="264"/>
      <c r="M272" s="264"/>
      <c r="N272" s="264">
        <v>4694669.8999999994</v>
      </c>
      <c r="Q272"/>
    </row>
    <row r="273" spans="2:33" ht="15" x14ac:dyDescent="0.4">
      <c r="B273" s="277">
        <f>VLOOKUP(C273,Companies[],3,FALSE)</f>
        <v>135390</v>
      </c>
      <c r="C273" s="184" t="s">
        <v>2028</v>
      </c>
      <c r="D273" s="50" t="s">
        <v>2021</v>
      </c>
      <c r="E273" s="264" t="s">
        <v>2738</v>
      </c>
      <c r="F273" s="50" t="s">
        <v>996</v>
      </c>
      <c r="G273" s="50" t="s">
        <v>999</v>
      </c>
      <c r="H273" s="184" t="s">
        <v>2284</v>
      </c>
      <c r="I273" s="264" t="s">
        <v>1196</v>
      </c>
      <c r="J273" s="183">
        <v>0</v>
      </c>
      <c r="K273" s="264"/>
      <c r="L273" s="264"/>
      <c r="M273" s="264"/>
      <c r="N273" s="264">
        <v>756735.57</v>
      </c>
      <c r="Q273"/>
    </row>
    <row r="274" spans="2:33" ht="15" x14ac:dyDescent="0.4">
      <c r="B274" s="277">
        <f>VLOOKUP(C274,Companies[],3,FALSE)</f>
        <v>30019775</v>
      </c>
      <c r="C274" s="184" t="s">
        <v>2029</v>
      </c>
      <c r="D274" s="50" t="s">
        <v>2021</v>
      </c>
      <c r="E274" s="264" t="s">
        <v>2736</v>
      </c>
      <c r="F274" s="50" t="s">
        <v>1000</v>
      </c>
      <c r="G274" s="50" t="s">
        <v>1000</v>
      </c>
      <c r="H274" s="184"/>
      <c r="I274" s="264" t="s">
        <v>1196</v>
      </c>
      <c r="J274" s="278">
        <v>8335628021</v>
      </c>
      <c r="K274" s="264"/>
      <c r="L274" s="264"/>
      <c r="M274" s="264"/>
      <c r="N274" s="264"/>
      <c r="Q274"/>
    </row>
    <row r="275" spans="2:33" ht="15" x14ac:dyDescent="0.4">
      <c r="B275" s="277">
        <f>VLOOKUP(C275,Companies[],3,FALSE)</f>
        <v>30019775</v>
      </c>
      <c r="C275" s="184" t="s">
        <v>2029</v>
      </c>
      <c r="D275" s="50" t="s">
        <v>2021</v>
      </c>
      <c r="E275" s="264" t="s">
        <v>2735</v>
      </c>
      <c r="F275" s="50" t="s">
        <v>1000</v>
      </c>
      <c r="G275" s="50" t="s">
        <v>1000</v>
      </c>
      <c r="H275" s="184"/>
      <c r="I275" s="264" t="s">
        <v>1196</v>
      </c>
      <c r="J275" s="278">
        <v>2568028486.3800001</v>
      </c>
      <c r="K275" s="264"/>
      <c r="L275" s="264"/>
      <c r="M275" s="264"/>
      <c r="N275" s="264"/>
      <c r="Q275"/>
    </row>
    <row r="276" spans="2:33" ht="15" x14ac:dyDescent="0.4">
      <c r="B276" s="277">
        <f>VLOOKUP(C276,Companies[],3,FALSE)</f>
        <v>30019775</v>
      </c>
      <c r="C276" s="184" t="s">
        <v>2029</v>
      </c>
      <c r="D276" s="50" t="s">
        <v>2021</v>
      </c>
      <c r="E276" s="264" t="s">
        <v>2740</v>
      </c>
      <c r="F276" s="50" t="s">
        <v>1000</v>
      </c>
      <c r="G276" s="50" t="s">
        <v>1000</v>
      </c>
      <c r="H276" s="184"/>
      <c r="I276" s="264" t="s">
        <v>1196</v>
      </c>
      <c r="J276" s="278">
        <v>923076590.9400003</v>
      </c>
      <c r="K276" s="264"/>
      <c r="L276" s="264"/>
      <c r="M276" s="264"/>
      <c r="N276" s="264"/>
      <c r="Q276"/>
    </row>
    <row r="277" spans="2:33" ht="15" x14ac:dyDescent="0.4">
      <c r="B277" s="277">
        <f>VLOOKUP(C277,Companies[],3,FALSE)</f>
        <v>30019775</v>
      </c>
      <c r="C277" s="184" t="s">
        <v>2029</v>
      </c>
      <c r="D277" s="50" t="s">
        <v>2023</v>
      </c>
      <c r="E277" s="264" t="s">
        <v>2737</v>
      </c>
      <c r="F277" s="50" t="s">
        <v>1000</v>
      </c>
      <c r="G277" s="50" t="s">
        <v>1000</v>
      </c>
      <c r="H277" s="184"/>
      <c r="I277" s="264" t="s">
        <v>1196</v>
      </c>
      <c r="J277" s="278">
        <v>214782521.49000001</v>
      </c>
      <c r="K277" s="264"/>
      <c r="L277" s="264"/>
      <c r="M277" s="264"/>
      <c r="N277" s="264"/>
      <c r="Q277"/>
    </row>
    <row r="278" spans="2:33" ht="15" x14ac:dyDescent="0.4">
      <c r="B278" s="277">
        <f>VLOOKUP(C278,Companies[],3,FALSE)</f>
        <v>30019775</v>
      </c>
      <c r="C278" s="184" t="s">
        <v>2029</v>
      </c>
      <c r="D278" s="50" t="s">
        <v>2021</v>
      </c>
      <c r="E278" s="264" t="s">
        <v>2745</v>
      </c>
      <c r="F278" s="50" t="s">
        <v>1000</v>
      </c>
      <c r="G278" s="50" t="s">
        <v>1000</v>
      </c>
      <c r="H278" s="184"/>
      <c r="I278" s="264" t="s">
        <v>1196</v>
      </c>
      <c r="J278" s="278">
        <v>58361538.550000004</v>
      </c>
      <c r="K278" s="264"/>
      <c r="L278" s="264"/>
      <c r="M278" s="264"/>
      <c r="N278" s="264"/>
      <c r="Q278"/>
    </row>
    <row r="279" spans="2:33" ht="15" x14ac:dyDescent="0.4">
      <c r="B279" s="277">
        <f>VLOOKUP(C279,Companies[],3,FALSE)</f>
        <v>30019775</v>
      </c>
      <c r="C279" s="184" t="s">
        <v>2029</v>
      </c>
      <c r="D279" s="50" t="s">
        <v>2021</v>
      </c>
      <c r="E279" s="264" t="s">
        <v>2739</v>
      </c>
      <c r="F279" s="50" t="s">
        <v>1000</v>
      </c>
      <c r="G279" s="50" t="s">
        <v>1000</v>
      </c>
      <c r="H279" s="184"/>
      <c r="I279" s="264" t="s">
        <v>1196</v>
      </c>
      <c r="J279" s="278">
        <v>26784340.199999999</v>
      </c>
      <c r="K279" s="264"/>
      <c r="L279" s="264"/>
      <c r="M279" s="264"/>
      <c r="N279" s="264"/>
      <c r="Q279"/>
    </row>
    <row r="280" spans="2:33" s="280" customFormat="1" ht="15" x14ac:dyDescent="0.4">
      <c r="B280" s="277">
        <f>VLOOKUP(C280,Companies[],3,FALSE)</f>
        <v>30019775</v>
      </c>
      <c r="C280" s="184" t="s">
        <v>2029</v>
      </c>
      <c r="D280" s="50" t="s">
        <v>2021</v>
      </c>
      <c r="E280" s="264" t="s">
        <v>2738</v>
      </c>
      <c r="F280" s="50" t="s">
        <v>996</v>
      </c>
      <c r="G280" s="50" t="s">
        <v>999</v>
      </c>
      <c r="H280" s="184"/>
      <c r="I280" s="264" t="s">
        <v>1196</v>
      </c>
      <c r="J280" s="287">
        <v>14404939934.639999</v>
      </c>
      <c r="K280" s="264"/>
      <c r="L280" s="264"/>
      <c r="M280" s="264"/>
      <c r="N280" s="264"/>
      <c r="Q280"/>
      <c r="R280" s="25"/>
      <c r="S280" s="25"/>
      <c r="T280" s="25"/>
      <c r="U280" s="25"/>
      <c r="V280" s="25"/>
      <c r="W280" s="25"/>
      <c r="X280" s="25"/>
      <c r="Y280" s="25"/>
      <c r="Z280" s="25"/>
      <c r="AA280" s="25"/>
      <c r="AB280" s="25"/>
      <c r="AC280" s="25"/>
      <c r="AD280" s="25"/>
      <c r="AE280" s="25"/>
      <c r="AF280" s="25"/>
      <c r="AG280" s="25"/>
    </row>
    <row r="281" spans="2:33" ht="15" x14ac:dyDescent="0.4">
      <c r="B281" s="277">
        <f>VLOOKUP(C281,Companies[],3,FALSE)</f>
        <v>30019775</v>
      </c>
      <c r="C281" s="184" t="s">
        <v>2029</v>
      </c>
      <c r="D281" s="50" t="s">
        <v>2021</v>
      </c>
      <c r="E281" s="264" t="s">
        <v>2738</v>
      </c>
      <c r="F281" s="50" t="s">
        <v>996</v>
      </c>
      <c r="G281" s="50" t="s">
        <v>999</v>
      </c>
      <c r="H281" s="184" t="s">
        <v>2372</v>
      </c>
      <c r="I281" s="264" t="s">
        <v>1196</v>
      </c>
      <c r="J281" s="183">
        <v>0</v>
      </c>
      <c r="K281" s="264"/>
      <c r="L281" s="264"/>
      <c r="M281" s="264"/>
      <c r="N281" s="264">
        <v>9296190.5999999996</v>
      </c>
      <c r="Q281"/>
    </row>
    <row r="282" spans="2:33" ht="15" x14ac:dyDescent="0.4">
      <c r="B282" s="277">
        <f>VLOOKUP(C282,Companies[],3,FALSE)</f>
        <v>30019775</v>
      </c>
      <c r="C282" s="184" t="s">
        <v>2029</v>
      </c>
      <c r="D282" s="50" t="s">
        <v>2021</v>
      </c>
      <c r="E282" s="264" t="s">
        <v>2738</v>
      </c>
      <c r="F282" s="50" t="s">
        <v>996</v>
      </c>
      <c r="G282" s="50" t="s">
        <v>999</v>
      </c>
      <c r="H282" s="184" t="s">
        <v>2373</v>
      </c>
      <c r="I282" s="264" t="s">
        <v>1196</v>
      </c>
      <c r="J282" s="183">
        <v>0</v>
      </c>
      <c r="K282" s="264"/>
      <c r="L282" s="264"/>
      <c r="M282" s="264"/>
      <c r="N282" s="264">
        <v>1581984.48</v>
      </c>
      <c r="Q282"/>
    </row>
    <row r="283" spans="2:33" ht="15" x14ac:dyDescent="0.4">
      <c r="B283" s="277">
        <f>VLOOKUP(C283,Companies[],3,FALSE)</f>
        <v>30019775</v>
      </c>
      <c r="C283" s="184" t="s">
        <v>2029</v>
      </c>
      <c r="D283" s="50" t="s">
        <v>2021</v>
      </c>
      <c r="E283" s="264" t="s">
        <v>2738</v>
      </c>
      <c r="F283" s="50" t="s">
        <v>996</v>
      </c>
      <c r="G283" s="50" t="s">
        <v>999</v>
      </c>
      <c r="H283" s="184" t="s">
        <v>2374</v>
      </c>
      <c r="I283" s="264" t="s">
        <v>1196</v>
      </c>
      <c r="J283" s="183">
        <v>0</v>
      </c>
      <c r="K283" s="264"/>
      <c r="L283" s="264"/>
      <c r="M283" s="264"/>
      <c r="N283" s="264">
        <v>13871829.550000001</v>
      </c>
      <c r="Q283"/>
    </row>
    <row r="284" spans="2:33" ht="15" x14ac:dyDescent="0.4">
      <c r="B284" s="277">
        <f>VLOOKUP(C284,Companies[],3,FALSE)</f>
        <v>30019775</v>
      </c>
      <c r="C284" s="184" t="s">
        <v>2029</v>
      </c>
      <c r="D284" s="50" t="s">
        <v>2021</v>
      </c>
      <c r="E284" s="264" t="s">
        <v>2738</v>
      </c>
      <c r="F284" s="50" t="s">
        <v>996</v>
      </c>
      <c r="G284" s="50" t="s">
        <v>999</v>
      </c>
      <c r="H284" s="184" t="s">
        <v>2375</v>
      </c>
      <c r="I284" s="264" t="s">
        <v>1196</v>
      </c>
      <c r="J284" s="183">
        <v>0</v>
      </c>
      <c r="K284" s="264"/>
      <c r="L284" s="264"/>
      <c r="M284" s="264"/>
      <c r="N284" s="264">
        <v>94059.03</v>
      </c>
      <c r="Q284"/>
    </row>
    <row r="285" spans="2:33" ht="15" x14ac:dyDescent="0.4">
      <c r="B285" s="277">
        <f>VLOOKUP(C285,Companies[],3,FALSE)</f>
        <v>30019775</v>
      </c>
      <c r="C285" s="184" t="s">
        <v>2029</v>
      </c>
      <c r="D285" s="50" t="s">
        <v>2021</v>
      </c>
      <c r="E285" s="264" t="s">
        <v>2738</v>
      </c>
      <c r="F285" s="50" t="s">
        <v>996</v>
      </c>
      <c r="G285" s="50" t="s">
        <v>999</v>
      </c>
      <c r="H285" s="184" t="s">
        <v>2376</v>
      </c>
      <c r="I285" s="264" t="s">
        <v>1196</v>
      </c>
      <c r="J285" s="183">
        <v>0</v>
      </c>
      <c r="K285" s="264"/>
      <c r="L285" s="264"/>
      <c r="M285" s="264"/>
      <c r="N285" s="264">
        <v>5645799.4000000004</v>
      </c>
      <c r="Q285"/>
    </row>
    <row r="286" spans="2:33" ht="15" x14ac:dyDescent="0.4">
      <c r="B286" s="277">
        <f>VLOOKUP(C286,Companies[],3,FALSE)</f>
        <v>30019775</v>
      </c>
      <c r="C286" s="184" t="s">
        <v>2029</v>
      </c>
      <c r="D286" s="50" t="s">
        <v>2021</v>
      </c>
      <c r="E286" s="264" t="s">
        <v>2738</v>
      </c>
      <c r="F286" s="50" t="s">
        <v>996</v>
      </c>
      <c r="G286" s="50" t="s">
        <v>999</v>
      </c>
      <c r="H286" s="184" t="s">
        <v>2377</v>
      </c>
      <c r="I286" s="264" t="s">
        <v>1196</v>
      </c>
      <c r="J286" s="183">
        <v>0</v>
      </c>
      <c r="K286" s="264"/>
      <c r="L286" s="264"/>
      <c r="M286" s="264"/>
      <c r="N286" s="264">
        <v>465529.75</v>
      </c>
      <c r="Q286"/>
    </row>
    <row r="287" spans="2:33" ht="15" x14ac:dyDescent="0.4">
      <c r="B287" s="277">
        <f>VLOOKUP(C287,Companies[],3,FALSE)</f>
        <v>30019775</v>
      </c>
      <c r="C287" s="184" t="s">
        <v>2029</v>
      </c>
      <c r="D287" s="50" t="s">
        <v>2021</v>
      </c>
      <c r="E287" s="264" t="s">
        <v>2738</v>
      </c>
      <c r="F287" s="50" t="s">
        <v>996</v>
      </c>
      <c r="G287" s="50" t="s">
        <v>999</v>
      </c>
      <c r="H287" s="184" t="s">
        <v>2378</v>
      </c>
      <c r="I287" s="264" t="s">
        <v>1196</v>
      </c>
      <c r="J287" s="183">
        <v>0</v>
      </c>
      <c r="K287" s="264"/>
      <c r="L287" s="264"/>
      <c r="M287" s="264"/>
      <c r="N287" s="264">
        <v>1685440.96</v>
      </c>
      <c r="Q287"/>
    </row>
    <row r="288" spans="2:33" ht="15" x14ac:dyDescent="0.4">
      <c r="B288" s="277">
        <f>VLOOKUP(C288,Companies[],3,FALSE)</f>
        <v>30019775</v>
      </c>
      <c r="C288" s="184" t="s">
        <v>2029</v>
      </c>
      <c r="D288" s="50" t="s">
        <v>2021</v>
      </c>
      <c r="E288" s="264" t="s">
        <v>2738</v>
      </c>
      <c r="F288" s="50" t="s">
        <v>996</v>
      </c>
      <c r="G288" s="50" t="s">
        <v>999</v>
      </c>
      <c r="H288" s="184" t="s">
        <v>2379</v>
      </c>
      <c r="I288" s="264" t="s">
        <v>1196</v>
      </c>
      <c r="J288" s="183">
        <v>0</v>
      </c>
      <c r="K288" s="264"/>
      <c r="L288" s="264"/>
      <c r="M288" s="264"/>
      <c r="N288" s="264">
        <v>1816519.06</v>
      </c>
      <c r="Q288"/>
    </row>
    <row r="289" spans="2:17" ht="15" x14ac:dyDescent="0.4">
      <c r="B289" s="277">
        <f>VLOOKUP(C289,Companies[],3,FALSE)</f>
        <v>30019775</v>
      </c>
      <c r="C289" s="184" t="s">
        <v>2029</v>
      </c>
      <c r="D289" s="50" t="s">
        <v>2021</v>
      </c>
      <c r="E289" s="264" t="s">
        <v>2738</v>
      </c>
      <c r="F289" s="50" t="s">
        <v>996</v>
      </c>
      <c r="G289" s="50" t="s">
        <v>999</v>
      </c>
      <c r="H289" s="184" t="s">
        <v>2380</v>
      </c>
      <c r="I289" s="264" t="s">
        <v>1196</v>
      </c>
      <c r="J289" s="183">
        <v>0</v>
      </c>
      <c r="K289" s="264"/>
      <c r="L289" s="264"/>
      <c r="M289" s="264"/>
      <c r="N289" s="264">
        <v>36100637.240000002</v>
      </c>
      <c r="Q289"/>
    </row>
    <row r="290" spans="2:17" ht="15" x14ac:dyDescent="0.4">
      <c r="B290" s="277">
        <f>VLOOKUP(C290,Companies[],3,FALSE)</f>
        <v>30019775</v>
      </c>
      <c r="C290" s="184" t="s">
        <v>2029</v>
      </c>
      <c r="D290" s="50" t="s">
        <v>2021</v>
      </c>
      <c r="E290" s="264" t="s">
        <v>2738</v>
      </c>
      <c r="F290" s="50" t="s">
        <v>996</v>
      </c>
      <c r="G290" s="50" t="s">
        <v>999</v>
      </c>
      <c r="H290" s="184" t="s">
        <v>2381</v>
      </c>
      <c r="I290" s="264" t="s">
        <v>1196</v>
      </c>
      <c r="J290" s="183">
        <v>0</v>
      </c>
      <c r="K290" s="264"/>
      <c r="L290" s="264"/>
      <c r="M290" s="264"/>
      <c r="N290" s="264">
        <v>2796350.42</v>
      </c>
      <c r="Q290"/>
    </row>
    <row r="291" spans="2:17" ht="15" x14ac:dyDescent="0.4">
      <c r="B291" s="277">
        <f>VLOOKUP(C291,Companies[],3,FALSE)</f>
        <v>30019775</v>
      </c>
      <c r="C291" s="184" t="s">
        <v>2029</v>
      </c>
      <c r="D291" s="50" t="s">
        <v>2021</v>
      </c>
      <c r="E291" s="264" t="s">
        <v>2738</v>
      </c>
      <c r="F291" s="50" t="s">
        <v>996</v>
      </c>
      <c r="G291" s="50" t="s">
        <v>999</v>
      </c>
      <c r="H291" s="184" t="s">
        <v>2382</v>
      </c>
      <c r="I291" s="264" t="s">
        <v>1196</v>
      </c>
      <c r="J291" s="183">
        <v>0</v>
      </c>
      <c r="K291" s="264"/>
      <c r="L291" s="264"/>
      <c r="M291" s="264"/>
      <c r="N291" s="264">
        <v>781158.08</v>
      </c>
      <c r="Q291"/>
    </row>
    <row r="292" spans="2:17" ht="15" x14ac:dyDescent="0.4">
      <c r="B292" s="277">
        <f>VLOOKUP(C292,Companies[],3,FALSE)</f>
        <v>30019775</v>
      </c>
      <c r="C292" s="184" t="s">
        <v>2029</v>
      </c>
      <c r="D292" s="50" t="s">
        <v>2021</v>
      </c>
      <c r="E292" s="264" t="s">
        <v>2738</v>
      </c>
      <c r="F292" s="50" t="s">
        <v>996</v>
      </c>
      <c r="G292" s="50" t="s">
        <v>999</v>
      </c>
      <c r="H292" s="184" t="s">
        <v>2383</v>
      </c>
      <c r="I292" s="264" t="s">
        <v>1196</v>
      </c>
      <c r="J292" s="183">
        <v>0</v>
      </c>
      <c r="K292" s="264"/>
      <c r="L292" s="264"/>
      <c r="M292" s="264"/>
      <c r="N292" s="264">
        <v>45799282.93</v>
      </c>
      <c r="Q292"/>
    </row>
    <row r="293" spans="2:17" ht="15" x14ac:dyDescent="0.4">
      <c r="B293" s="277">
        <f>VLOOKUP(C293,Companies[],3,FALSE)</f>
        <v>30019775</v>
      </c>
      <c r="C293" s="184" t="s">
        <v>2029</v>
      </c>
      <c r="D293" s="50" t="s">
        <v>2021</v>
      </c>
      <c r="E293" s="264" t="s">
        <v>2738</v>
      </c>
      <c r="F293" s="50" t="s">
        <v>996</v>
      </c>
      <c r="G293" s="50" t="s">
        <v>999</v>
      </c>
      <c r="H293" s="184" t="s">
        <v>2384</v>
      </c>
      <c r="I293" s="264" t="s">
        <v>1196</v>
      </c>
      <c r="J293" s="183">
        <v>0</v>
      </c>
      <c r="K293" s="264"/>
      <c r="L293" s="264"/>
      <c r="M293" s="264"/>
      <c r="N293" s="264">
        <v>2428756.5</v>
      </c>
      <c r="Q293"/>
    </row>
    <row r="294" spans="2:17" ht="15" x14ac:dyDescent="0.4">
      <c r="B294" s="277">
        <f>VLOOKUP(C294,Companies[],3,FALSE)</f>
        <v>30019775</v>
      </c>
      <c r="C294" s="184" t="s">
        <v>2029</v>
      </c>
      <c r="D294" s="50" t="s">
        <v>2021</v>
      </c>
      <c r="E294" s="264" t="s">
        <v>2738</v>
      </c>
      <c r="F294" s="50" t="s">
        <v>996</v>
      </c>
      <c r="G294" s="50" t="s">
        <v>999</v>
      </c>
      <c r="H294" s="184" t="s">
        <v>2385</v>
      </c>
      <c r="I294" s="264" t="s">
        <v>1196</v>
      </c>
      <c r="J294" s="183">
        <v>0</v>
      </c>
      <c r="K294" s="264"/>
      <c r="L294" s="264"/>
      <c r="M294" s="264"/>
      <c r="N294" s="264">
        <v>59479797.640000001</v>
      </c>
      <c r="Q294"/>
    </row>
    <row r="295" spans="2:17" ht="15" x14ac:dyDescent="0.4">
      <c r="B295" s="277">
        <f>VLOOKUP(C295,Companies[],3,FALSE)</f>
        <v>30019775</v>
      </c>
      <c r="C295" s="184" t="s">
        <v>2029</v>
      </c>
      <c r="D295" s="50" t="s">
        <v>2021</v>
      </c>
      <c r="E295" s="264" t="s">
        <v>2738</v>
      </c>
      <c r="F295" s="50" t="s">
        <v>996</v>
      </c>
      <c r="G295" s="50" t="s">
        <v>999</v>
      </c>
      <c r="H295" s="184" t="s">
        <v>2386</v>
      </c>
      <c r="I295" s="264" t="s">
        <v>1196</v>
      </c>
      <c r="J295" s="183">
        <v>0</v>
      </c>
      <c r="K295" s="264"/>
      <c r="L295" s="264"/>
      <c r="M295" s="264"/>
      <c r="N295" s="264">
        <v>3383403.65</v>
      </c>
      <c r="Q295"/>
    </row>
    <row r="296" spans="2:17" ht="15" x14ac:dyDescent="0.4">
      <c r="B296" s="277">
        <f>VLOOKUP(C296,Companies[],3,FALSE)</f>
        <v>30019775</v>
      </c>
      <c r="C296" s="184" t="s">
        <v>2029</v>
      </c>
      <c r="D296" s="50" t="s">
        <v>2021</v>
      </c>
      <c r="E296" s="264" t="s">
        <v>2738</v>
      </c>
      <c r="F296" s="50" t="s">
        <v>996</v>
      </c>
      <c r="G296" s="50" t="s">
        <v>999</v>
      </c>
      <c r="H296" s="184" t="s">
        <v>2387</v>
      </c>
      <c r="I296" s="264" t="s">
        <v>1196</v>
      </c>
      <c r="J296" s="183">
        <v>0</v>
      </c>
      <c r="K296" s="264"/>
      <c r="L296" s="264"/>
      <c r="M296" s="264"/>
      <c r="N296" s="264">
        <v>111185396.29000001</v>
      </c>
      <c r="Q296"/>
    </row>
    <row r="297" spans="2:17" ht="15" x14ac:dyDescent="0.4">
      <c r="B297" s="277">
        <f>VLOOKUP(C297,Companies[],3,FALSE)</f>
        <v>30019775</v>
      </c>
      <c r="C297" s="184" t="s">
        <v>2029</v>
      </c>
      <c r="D297" s="50" t="s">
        <v>2021</v>
      </c>
      <c r="E297" s="264" t="s">
        <v>2738</v>
      </c>
      <c r="F297" s="50" t="s">
        <v>996</v>
      </c>
      <c r="G297" s="50" t="s">
        <v>999</v>
      </c>
      <c r="H297" s="184" t="s">
        <v>2388</v>
      </c>
      <c r="I297" s="264" t="s">
        <v>1196</v>
      </c>
      <c r="J297" s="183">
        <v>0</v>
      </c>
      <c r="K297" s="264"/>
      <c r="L297" s="264"/>
      <c r="M297" s="264"/>
      <c r="N297" s="264">
        <v>42080789.340000004</v>
      </c>
      <c r="Q297"/>
    </row>
    <row r="298" spans="2:17" ht="15" x14ac:dyDescent="0.4">
      <c r="B298" s="277">
        <f>VLOOKUP(C298,Companies[],3,FALSE)</f>
        <v>30019775</v>
      </c>
      <c r="C298" s="184" t="s">
        <v>2029</v>
      </c>
      <c r="D298" s="50" t="s">
        <v>2021</v>
      </c>
      <c r="E298" s="264" t="s">
        <v>2738</v>
      </c>
      <c r="F298" s="50" t="s">
        <v>996</v>
      </c>
      <c r="G298" s="50" t="s">
        <v>999</v>
      </c>
      <c r="H298" s="184" t="s">
        <v>2389</v>
      </c>
      <c r="I298" s="264" t="s">
        <v>1196</v>
      </c>
      <c r="J298" s="183">
        <v>0</v>
      </c>
      <c r="K298" s="264"/>
      <c r="L298" s="264"/>
      <c r="M298" s="264"/>
      <c r="N298" s="264">
        <v>204503.32</v>
      </c>
      <c r="Q298"/>
    </row>
    <row r="299" spans="2:17" ht="15" x14ac:dyDescent="0.4">
      <c r="B299" s="277">
        <f>VLOOKUP(C299,Companies[],3,FALSE)</f>
        <v>30019775</v>
      </c>
      <c r="C299" s="184" t="s">
        <v>2029</v>
      </c>
      <c r="D299" s="50" t="s">
        <v>2021</v>
      </c>
      <c r="E299" s="264" t="s">
        <v>2738</v>
      </c>
      <c r="F299" s="50" t="s">
        <v>996</v>
      </c>
      <c r="G299" s="50" t="s">
        <v>999</v>
      </c>
      <c r="H299" s="184" t="s">
        <v>2390</v>
      </c>
      <c r="I299" s="264" t="s">
        <v>1196</v>
      </c>
      <c r="J299" s="183">
        <v>0</v>
      </c>
      <c r="K299" s="264"/>
      <c r="L299" s="264"/>
      <c r="M299" s="264"/>
      <c r="N299" s="264">
        <v>73732858.739999995</v>
      </c>
      <c r="Q299"/>
    </row>
    <row r="300" spans="2:17" ht="15" x14ac:dyDescent="0.4">
      <c r="B300" s="277">
        <f>VLOOKUP(C300,Companies[],3,FALSE)</f>
        <v>30019775</v>
      </c>
      <c r="C300" s="184" t="s">
        <v>2029</v>
      </c>
      <c r="D300" s="50" t="s">
        <v>2021</v>
      </c>
      <c r="E300" s="264" t="s">
        <v>2738</v>
      </c>
      <c r="F300" s="50" t="s">
        <v>996</v>
      </c>
      <c r="G300" s="50" t="s">
        <v>999</v>
      </c>
      <c r="H300" s="184" t="s">
        <v>2391</v>
      </c>
      <c r="I300" s="264" t="s">
        <v>1196</v>
      </c>
      <c r="J300" s="183">
        <v>0</v>
      </c>
      <c r="K300" s="264"/>
      <c r="L300" s="264"/>
      <c r="M300" s="264"/>
      <c r="N300" s="264">
        <v>11707793.18</v>
      </c>
      <c r="Q300"/>
    </row>
    <row r="301" spans="2:17" ht="15" x14ac:dyDescent="0.4">
      <c r="B301" s="277">
        <f>VLOOKUP(C301,Companies[],3,FALSE)</f>
        <v>30019775</v>
      </c>
      <c r="C301" s="184" t="s">
        <v>2029</v>
      </c>
      <c r="D301" s="50" t="s">
        <v>2021</v>
      </c>
      <c r="E301" s="264" t="s">
        <v>2738</v>
      </c>
      <c r="F301" s="50" t="s">
        <v>996</v>
      </c>
      <c r="G301" s="50" t="s">
        <v>999</v>
      </c>
      <c r="H301" s="184" t="s">
        <v>2392</v>
      </c>
      <c r="I301" s="264" t="s">
        <v>1196</v>
      </c>
      <c r="J301" s="183">
        <v>0</v>
      </c>
      <c r="K301" s="264"/>
      <c r="L301" s="264"/>
      <c r="M301" s="264"/>
      <c r="N301" s="264">
        <v>11937018.9</v>
      </c>
      <c r="Q301"/>
    </row>
    <row r="302" spans="2:17" ht="15" x14ac:dyDescent="0.4">
      <c r="B302" s="277">
        <f>VLOOKUP(C302,Companies[],3,FALSE)</f>
        <v>30019775</v>
      </c>
      <c r="C302" s="184" t="s">
        <v>2029</v>
      </c>
      <c r="D302" s="50" t="s">
        <v>2021</v>
      </c>
      <c r="E302" s="264" t="s">
        <v>2738</v>
      </c>
      <c r="F302" s="50" t="s">
        <v>996</v>
      </c>
      <c r="G302" s="50" t="s">
        <v>999</v>
      </c>
      <c r="H302" s="184" t="s">
        <v>2393</v>
      </c>
      <c r="I302" s="264" t="s">
        <v>1196</v>
      </c>
      <c r="J302" s="183">
        <v>0</v>
      </c>
      <c r="K302" s="264"/>
      <c r="L302" s="264"/>
      <c r="M302" s="264"/>
      <c r="N302" s="264">
        <v>84594694.670000002</v>
      </c>
      <c r="Q302"/>
    </row>
    <row r="303" spans="2:17" ht="15" x14ac:dyDescent="0.4">
      <c r="B303" s="277">
        <f>VLOOKUP(C303,Companies[],3,FALSE)</f>
        <v>30019775</v>
      </c>
      <c r="C303" s="184" t="s">
        <v>2029</v>
      </c>
      <c r="D303" s="50" t="s">
        <v>2021</v>
      </c>
      <c r="E303" s="264" t="s">
        <v>2738</v>
      </c>
      <c r="F303" s="50" t="s">
        <v>996</v>
      </c>
      <c r="G303" s="50" t="s">
        <v>999</v>
      </c>
      <c r="H303" s="184" t="s">
        <v>2394</v>
      </c>
      <c r="I303" s="264" t="s">
        <v>1196</v>
      </c>
      <c r="J303" s="183">
        <v>0</v>
      </c>
      <c r="K303" s="264"/>
      <c r="L303" s="264"/>
      <c r="M303" s="264"/>
      <c r="N303" s="264">
        <v>8178843.96</v>
      </c>
      <c r="Q303"/>
    </row>
    <row r="304" spans="2:17" ht="15" x14ac:dyDescent="0.4">
      <c r="B304" s="277">
        <f>VLOOKUP(C304,Companies[],3,FALSE)</f>
        <v>30019775</v>
      </c>
      <c r="C304" s="184" t="s">
        <v>2029</v>
      </c>
      <c r="D304" s="50" t="s">
        <v>2021</v>
      </c>
      <c r="E304" s="264" t="s">
        <v>2738</v>
      </c>
      <c r="F304" s="50" t="s">
        <v>996</v>
      </c>
      <c r="G304" s="50" t="s">
        <v>999</v>
      </c>
      <c r="H304" s="184" t="s">
        <v>2395</v>
      </c>
      <c r="I304" s="264" t="s">
        <v>1196</v>
      </c>
      <c r="J304" s="183">
        <v>0</v>
      </c>
      <c r="K304" s="264"/>
      <c r="L304" s="264"/>
      <c r="M304" s="264"/>
      <c r="N304" s="264">
        <v>10174226.66</v>
      </c>
      <c r="Q304"/>
    </row>
    <row r="305" spans="2:17" ht="15" x14ac:dyDescent="0.4">
      <c r="B305" s="277">
        <f>VLOOKUP(C305,Companies[],3,FALSE)</f>
        <v>30019775</v>
      </c>
      <c r="C305" s="184" t="s">
        <v>2029</v>
      </c>
      <c r="D305" s="50" t="s">
        <v>2021</v>
      </c>
      <c r="E305" s="264" t="s">
        <v>2738</v>
      </c>
      <c r="F305" s="50" t="s">
        <v>996</v>
      </c>
      <c r="G305" s="50" t="s">
        <v>999</v>
      </c>
      <c r="H305" s="184" t="s">
        <v>2396</v>
      </c>
      <c r="I305" s="264" t="s">
        <v>1196</v>
      </c>
      <c r="J305" s="183">
        <v>0</v>
      </c>
      <c r="K305" s="264"/>
      <c r="L305" s="264"/>
      <c r="M305" s="264"/>
      <c r="N305" s="264">
        <v>294609.82</v>
      </c>
      <c r="Q305"/>
    </row>
    <row r="306" spans="2:17" ht="15" x14ac:dyDescent="0.4">
      <c r="B306" s="277">
        <f>VLOOKUP(C306,Companies[],3,FALSE)</f>
        <v>30019775</v>
      </c>
      <c r="C306" s="184" t="s">
        <v>2029</v>
      </c>
      <c r="D306" s="50" t="s">
        <v>2021</v>
      </c>
      <c r="E306" s="264" t="s">
        <v>2738</v>
      </c>
      <c r="F306" s="50" t="s">
        <v>996</v>
      </c>
      <c r="G306" s="50" t="s">
        <v>999</v>
      </c>
      <c r="H306" s="184" t="s">
        <v>2397</v>
      </c>
      <c r="I306" s="264" t="s">
        <v>1196</v>
      </c>
      <c r="J306" s="183">
        <v>0</v>
      </c>
      <c r="K306" s="264"/>
      <c r="L306" s="264"/>
      <c r="M306" s="264"/>
      <c r="N306" s="264">
        <v>207552656.84999999</v>
      </c>
      <c r="Q306"/>
    </row>
    <row r="307" spans="2:17" ht="15" x14ac:dyDescent="0.4">
      <c r="B307" s="277">
        <f>VLOOKUP(C307,Companies[],3,FALSE)</f>
        <v>30019775</v>
      </c>
      <c r="C307" s="184" t="s">
        <v>2029</v>
      </c>
      <c r="D307" s="50" t="s">
        <v>2021</v>
      </c>
      <c r="E307" s="264" t="s">
        <v>2738</v>
      </c>
      <c r="F307" s="50" t="s">
        <v>996</v>
      </c>
      <c r="G307" s="50" t="s">
        <v>999</v>
      </c>
      <c r="H307" s="184" t="s">
        <v>2398</v>
      </c>
      <c r="I307" s="264" t="s">
        <v>1196</v>
      </c>
      <c r="J307" s="183">
        <v>0</v>
      </c>
      <c r="K307" s="264"/>
      <c r="L307" s="264"/>
      <c r="M307" s="264"/>
      <c r="N307" s="264">
        <v>18119345.039999999</v>
      </c>
      <c r="Q307"/>
    </row>
    <row r="308" spans="2:17" ht="15" x14ac:dyDescent="0.4">
      <c r="B308" s="277">
        <f>VLOOKUP(C308,Companies[],3,FALSE)</f>
        <v>30019775</v>
      </c>
      <c r="C308" s="184" t="s">
        <v>2029</v>
      </c>
      <c r="D308" s="50" t="s">
        <v>2021</v>
      </c>
      <c r="E308" s="264" t="s">
        <v>2738</v>
      </c>
      <c r="F308" s="50" t="s">
        <v>996</v>
      </c>
      <c r="G308" s="50" t="s">
        <v>999</v>
      </c>
      <c r="H308" s="184" t="s">
        <v>2399</v>
      </c>
      <c r="I308" s="264" t="s">
        <v>1196</v>
      </c>
      <c r="J308" s="183">
        <v>0</v>
      </c>
      <c r="K308" s="264"/>
      <c r="L308" s="264"/>
      <c r="M308" s="264"/>
      <c r="N308" s="264">
        <v>282806240.11000001</v>
      </c>
      <c r="Q308"/>
    </row>
    <row r="309" spans="2:17" ht="15" x14ac:dyDescent="0.4">
      <c r="B309" s="277">
        <f>VLOOKUP(C309,Companies[],3,FALSE)</f>
        <v>30019775</v>
      </c>
      <c r="C309" s="184" t="s">
        <v>2029</v>
      </c>
      <c r="D309" s="50" t="s">
        <v>2021</v>
      </c>
      <c r="E309" s="264" t="s">
        <v>2738</v>
      </c>
      <c r="F309" s="50" t="s">
        <v>996</v>
      </c>
      <c r="G309" s="50" t="s">
        <v>999</v>
      </c>
      <c r="H309" s="184" t="s">
        <v>2400</v>
      </c>
      <c r="I309" s="264" t="s">
        <v>1196</v>
      </c>
      <c r="J309" s="183">
        <v>0</v>
      </c>
      <c r="K309" s="264"/>
      <c r="L309" s="264"/>
      <c r="M309" s="264"/>
      <c r="N309" s="264">
        <v>1153088592.27</v>
      </c>
      <c r="Q309"/>
    </row>
    <row r="310" spans="2:17" ht="15" x14ac:dyDescent="0.4">
      <c r="B310" s="277">
        <f>VLOOKUP(C310,Companies[],3,FALSE)</f>
        <v>30019775</v>
      </c>
      <c r="C310" s="184" t="s">
        <v>2029</v>
      </c>
      <c r="D310" s="50" t="s">
        <v>2021</v>
      </c>
      <c r="E310" s="264" t="s">
        <v>2738</v>
      </c>
      <c r="F310" s="50" t="s">
        <v>996</v>
      </c>
      <c r="G310" s="50" t="s">
        <v>999</v>
      </c>
      <c r="H310" s="184" t="s">
        <v>2401</v>
      </c>
      <c r="I310" s="264" t="s">
        <v>1196</v>
      </c>
      <c r="J310" s="183">
        <v>0</v>
      </c>
      <c r="K310" s="264"/>
      <c r="L310" s="264"/>
      <c r="M310" s="264"/>
      <c r="N310" s="264">
        <v>152390125.99000001</v>
      </c>
      <c r="Q310"/>
    </row>
    <row r="311" spans="2:17" ht="15" x14ac:dyDescent="0.4">
      <c r="B311" s="277">
        <f>VLOOKUP(C311,Companies[],3,FALSE)</f>
        <v>30019775</v>
      </c>
      <c r="C311" s="184" t="s">
        <v>2029</v>
      </c>
      <c r="D311" s="50" t="s">
        <v>2021</v>
      </c>
      <c r="E311" s="264" t="s">
        <v>2738</v>
      </c>
      <c r="F311" s="50" t="s">
        <v>996</v>
      </c>
      <c r="G311" s="50" t="s">
        <v>999</v>
      </c>
      <c r="H311" s="184" t="s">
        <v>2402</v>
      </c>
      <c r="I311" s="264" t="s">
        <v>1196</v>
      </c>
      <c r="J311" s="183">
        <v>0</v>
      </c>
      <c r="K311" s="264"/>
      <c r="L311" s="264"/>
      <c r="M311" s="264"/>
      <c r="N311" s="264">
        <v>316724049.89999998</v>
      </c>
      <c r="Q311"/>
    </row>
    <row r="312" spans="2:17" ht="15" x14ac:dyDescent="0.4">
      <c r="B312" s="277">
        <f>VLOOKUP(C312,Companies[],3,FALSE)</f>
        <v>30019775</v>
      </c>
      <c r="C312" s="184" t="s">
        <v>2029</v>
      </c>
      <c r="D312" s="50" t="s">
        <v>2021</v>
      </c>
      <c r="E312" s="264" t="s">
        <v>2738</v>
      </c>
      <c r="F312" s="50" t="s">
        <v>996</v>
      </c>
      <c r="G312" s="50" t="s">
        <v>999</v>
      </c>
      <c r="H312" s="184" t="s">
        <v>2403</v>
      </c>
      <c r="I312" s="264" t="s">
        <v>1196</v>
      </c>
      <c r="J312" s="183">
        <v>0</v>
      </c>
      <c r="K312" s="264"/>
      <c r="L312" s="264"/>
      <c r="M312" s="264"/>
      <c r="N312" s="264">
        <v>91984045.700000003</v>
      </c>
      <c r="Q312"/>
    </row>
    <row r="313" spans="2:17" ht="15" x14ac:dyDescent="0.4">
      <c r="B313" s="277">
        <f>VLOOKUP(C313,Companies[],3,FALSE)</f>
        <v>30019775</v>
      </c>
      <c r="C313" s="184" t="s">
        <v>2029</v>
      </c>
      <c r="D313" s="50" t="s">
        <v>2021</v>
      </c>
      <c r="E313" s="264" t="s">
        <v>2738</v>
      </c>
      <c r="F313" s="50" t="s">
        <v>996</v>
      </c>
      <c r="G313" s="50" t="s">
        <v>999</v>
      </c>
      <c r="H313" s="184" t="s">
        <v>2404</v>
      </c>
      <c r="I313" s="264" t="s">
        <v>1196</v>
      </c>
      <c r="J313" s="183">
        <v>0</v>
      </c>
      <c r="K313" s="264"/>
      <c r="L313" s="264"/>
      <c r="M313" s="264"/>
      <c r="N313" s="264">
        <v>153001.45000000001</v>
      </c>
      <c r="Q313"/>
    </row>
    <row r="314" spans="2:17" ht="15" x14ac:dyDescent="0.4">
      <c r="B314" s="277">
        <f>VLOOKUP(C314,Companies[],3,FALSE)</f>
        <v>30019775</v>
      </c>
      <c r="C314" s="184" t="s">
        <v>2029</v>
      </c>
      <c r="D314" s="50" t="s">
        <v>2021</v>
      </c>
      <c r="E314" s="264" t="s">
        <v>2738</v>
      </c>
      <c r="F314" s="50" t="s">
        <v>996</v>
      </c>
      <c r="G314" s="50" t="s">
        <v>999</v>
      </c>
      <c r="H314" s="184" t="s">
        <v>2405</v>
      </c>
      <c r="I314" s="264" t="s">
        <v>1196</v>
      </c>
      <c r="J314" s="183">
        <v>0</v>
      </c>
      <c r="K314" s="264"/>
      <c r="L314" s="264"/>
      <c r="M314" s="264"/>
      <c r="N314" s="264">
        <v>12042399.48</v>
      </c>
      <c r="Q314"/>
    </row>
    <row r="315" spans="2:17" ht="15" x14ac:dyDescent="0.4">
      <c r="B315" s="277">
        <f>VLOOKUP(C315,Companies[],3,FALSE)</f>
        <v>30019775</v>
      </c>
      <c r="C315" s="184" t="s">
        <v>2029</v>
      </c>
      <c r="D315" s="50" t="s">
        <v>2021</v>
      </c>
      <c r="E315" s="264" t="s">
        <v>2738</v>
      </c>
      <c r="F315" s="50" t="s">
        <v>996</v>
      </c>
      <c r="G315" s="50" t="s">
        <v>999</v>
      </c>
      <c r="H315" s="184" t="s">
        <v>2406</v>
      </c>
      <c r="I315" s="264" t="s">
        <v>1196</v>
      </c>
      <c r="J315" s="183">
        <v>0</v>
      </c>
      <c r="K315" s="264"/>
      <c r="L315" s="264"/>
      <c r="M315" s="264"/>
      <c r="N315" s="264">
        <v>91987255.950000003</v>
      </c>
      <c r="Q315"/>
    </row>
    <row r="316" spans="2:17" ht="15" x14ac:dyDescent="0.4">
      <c r="B316" s="277">
        <f>VLOOKUP(C316,Companies[],3,FALSE)</f>
        <v>30019775</v>
      </c>
      <c r="C316" s="184" t="s">
        <v>2029</v>
      </c>
      <c r="D316" s="50" t="s">
        <v>2021</v>
      </c>
      <c r="E316" s="264" t="s">
        <v>2738</v>
      </c>
      <c r="F316" s="50" t="s">
        <v>996</v>
      </c>
      <c r="G316" s="50" t="s">
        <v>999</v>
      </c>
      <c r="H316" s="184" t="s">
        <v>2407</v>
      </c>
      <c r="I316" s="264" t="s">
        <v>1196</v>
      </c>
      <c r="J316" s="183">
        <v>0</v>
      </c>
      <c r="K316" s="264"/>
      <c r="L316" s="264"/>
      <c r="M316" s="264"/>
      <c r="N316" s="264">
        <v>2084475722.5999999</v>
      </c>
      <c r="Q316"/>
    </row>
    <row r="317" spans="2:17" ht="15" x14ac:dyDescent="0.4">
      <c r="B317" s="277">
        <f>VLOOKUP(C317,Companies[],3,FALSE)</f>
        <v>30019775</v>
      </c>
      <c r="C317" s="184" t="s">
        <v>2029</v>
      </c>
      <c r="D317" s="50" t="s">
        <v>2021</v>
      </c>
      <c r="E317" s="264" t="s">
        <v>2738</v>
      </c>
      <c r="F317" s="50" t="s">
        <v>996</v>
      </c>
      <c r="G317" s="50" t="s">
        <v>999</v>
      </c>
      <c r="H317" s="184" t="s">
        <v>2408</v>
      </c>
      <c r="I317" s="264" t="s">
        <v>1196</v>
      </c>
      <c r="J317" s="183">
        <v>0</v>
      </c>
      <c r="K317" s="264"/>
      <c r="L317" s="264"/>
      <c r="M317" s="264"/>
      <c r="N317" s="264">
        <v>2021778.7</v>
      </c>
      <c r="Q317"/>
    </row>
    <row r="318" spans="2:17" ht="15" x14ac:dyDescent="0.4">
      <c r="B318" s="277">
        <f>VLOOKUP(C318,Companies[],3,FALSE)</f>
        <v>30019775</v>
      </c>
      <c r="C318" s="184" t="s">
        <v>2029</v>
      </c>
      <c r="D318" s="50" t="s">
        <v>2021</v>
      </c>
      <c r="E318" s="264" t="s">
        <v>2738</v>
      </c>
      <c r="F318" s="50" t="s">
        <v>996</v>
      </c>
      <c r="G318" s="50" t="s">
        <v>999</v>
      </c>
      <c r="H318" s="184" t="s">
        <v>2409</v>
      </c>
      <c r="I318" s="264" t="s">
        <v>1196</v>
      </c>
      <c r="J318" s="183">
        <v>0</v>
      </c>
      <c r="K318" s="264"/>
      <c r="L318" s="264"/>
      <c r="M318" s="264"/>
      <c r="N318" s="264">
        <v>17400582.390000001</v>
      </c>
      <c r="Q318"/>
    </row>
    <row r="319" spans="2:17" ht="15" x14ac:dyDescent="0.4">
      <c r="B319" s="277">
        <f>VLOOKUP(C319,Companies[],3,FALSE)</f>
        <v>30019775</v>
      </c>
      <c r="C319" s="184" t="s">
        <v>2029</v>
      </c>
      <c r="D319" s="50" t="s">
        <v>2021</v>
      </c>
      <c r="E319" s="264" t="s">
        <v>2738</v>
      </c>
      <c r="F319" s="50" t="s">
        <v>996</v>
      </c>
      <c r="G319" s="50" t="s">
        <v>999</v>
      </c>
      <c r="H319" s="184" t="s">
        <v>2410</v>
      </c>
      <c r="I319" s="264" t="s">
        <v>1196</v>
      </c>
      <c r="J319" s="183">
        <v>0</v>
      </c>
      <c r="K319" s="264"/>
      <c r="L319" s="264"/>
      <c r="M319" s="264"/>
      <c r="N319" s="264">
        <v>858162883.69000006</v>
      </c>
      <c r="Q319"/>
    </row>
    <row r="320" spans="2:17" ht="15" x14ac:dyDescent="0.4">
      <c r="B320" s="277">
        <f>VLOOKUP(C320,Companies[],3,FALSE)</f>
        <v>30019775</v>
      </c>
      <c r="C320" s="184" t="s">
        <v>2029</v>
      </c>
      <c r="D320" s="50" t="s">
        <v>2021</v>
      </c>
      <c r="E320" s="264" t="s">
        <v>2738</v>
      </c>
      <c r="F320" s="50" t="s">
        <v>996</v>
      </c>
      <c r="G320" s="50" t="s">
        <v>999</v>
      </c>
      <c r="H320" s="184" t="s">
        <v>2411</v>
      </c>
      <c r="I320" s="264" t="s">
        <v>1196</v>
      </c>
      <c r="J320" s="183">
        <v>0</v>
      </c>
      <c r="K320" s="264"/>
      <c r="L320" s="264"/>
      <c r="M320" s="264"/>
      <c r="N320" s="264">
        <v>63520588.310000002</v>
      </c>
      <c r="Q320"/>
    </row>
    <row r="321" spans="2:17" ht="15" x14ac:dyDescent="0.4">
      <c r="B321" s="277">
        <f>VLOOKUP(C321,Companies[],3,FALSE)</f>
        <v>30019775</v>
      </c>
      <c r="C321" s="184" t="s">
        <v>2029</v>
      </c>
      <c r="D321" s="50" t="s">
        <v>2021</v>
      </c>
      <c r="E321" s="264" t="s">
        <v>2738</v>
      </c>
      <c r="F321" s="50" t="s">
        <v>996</v>
      </c>
      <c r="G321" s="50" t="s">
        <v>999</v>
      </c>
      <c r="H321" s="184" t="s">
        <v>2412</v>
      </c>
      <c r="I321" s="264" t="s">
        <v>1196</v>
      </c>
      <c r="J321" s="183">
        <v>0</v>
      </c>
      <c r="K321" s="264"/>
      <c r="L321" s="264"/>
      <c r="M321" s="264"/>
      <c r="N321" s="264">
        <v>57589469.340000004</v>
      </c>
      <c r="Q321"/>
    </row>
    <row r="322" spans="2:17" ht="15" x14ac:dyDescent="0.4">
      <c r="B322" s="277">
        <f>VLOOKUP(C322,Companies[],3,FALSE)</f>
        <v>30019775</v>
      </c>
      <c r="C322" s="184" t="s">
        <v>2029</v>
      </c>
      <c r="D322" s="50" t="s">
        <v>2021</v>
      </c>
      <c r="E322" s="264" t="s">
        <v>2738</v>
      </c>
      <c r="F322" s="50" t="s">
        <v>996</v>
      </c>
      <c r="G322" s="50" t="s">
        <v>999</v>
      </c>
      <c r="H322" s="184" t="s">
        <v>2413</v>
      </c>
      <c r="I322" s="264" t="s">
        <v>1196</v>
      </c>
      <c r="J322" s="183">
        <v>0</v>
      </c>
      <c r="K322" s="264"/>
      <c r="L322" s="264"/>
      <c r="M322" s="264"/>
      <c r="N322" s="264">
        <v>98589377.290000007</v>
      </c>
      <c r="Q322"/>
    </row>
    <row r="323" spans="2:17" ht="15" x14ac:dyDescent="0.4">
      <c r="B323" s="277">
        <f>VLOOKUP(C323,Companies[],3,FALSE)</f>
        <v>30019775</v>
      </c>
      <c r="C323" s="184" t="s">
        <v>2029</v>
      </c>
      <c r="D323" s="50" t="s">
        <v>2021</v>
      </c>
      <c r="E323" s="264" t="s">
        <v>2738</v>
      </c>
      <c r="F323" s="50" t="s">
        <v>996</v>
      </c>
      <c r="G323" s="50" t="s">
        <v>999</v>
      </c>
      <c r="H323" s="184" t="s">
        <v>2414</v>
      </c>
      <c r="I323" s="264" t="s">
        <v>1196</v>
      </c>
      <c r="J323" s="183">
        <v>0</v>
      </c>
      <c r="K323" s="264"/>
      <c r="L323" s="264"/>
      <c r="M323" s="264"/>
      <c r="N323" s="264">
        <v>162996341.97999999</v>
      </c>
      <c r="Q323"/>
    </row>
    <row r="324" spans="2:17" ht="15" x14ac:dyDescent="0.4">
      <c r="B324" s="277">
        <f>VLOOKUP(C324,Companies[],3,FALSE)</f>
        <v>30019775</v>
      </c>
      <c r="C324" s="184" t="s">
        <v>2029</v>
      </c>
      <c r="D324" s="50" t="s">
        <v>2021</v>
      </c>
      <c r="E324" s="264" t="s">
        <v>2738</v>
      </c>
      <c r="F324" s="50" t="s">
        <v>996</v>
      </c>
      <c r="G324" s="50" t="s">
        <v>999</v>
      </c>
      <c r="H324" s="184" t="s">
        <v>2415</v>
      </c>
      <c r="I324" s="264" t="s">
        <v>1196</v>
      </c>
      <c r="J324" s="183">
        <v>0</v>
      </c>
      <c r="K324" s="264"/>
      <c r="L324" s="264"/>
      <c r="M324" s="264"/>
      <c r="N324" s="264">
        <v>3455311.75</v>
      </c>
      <c r="Q324"/>
    </row>
    <row r="325" spans="2:17" ht="15" x14ac:dyDescent="0.4">
      <c r="B325" s="277">
        <f>VLOOKUP(C325,Companies[],3,FALSE)</f>
        <v>30019775</v>
      </c>
      <c r="C325" s="184" t="s">
        <v>2029</v>
      </c>
      <c r="D325" s="50" t="s">
        <v>2021</v>
      </c>
      <c r="E325" s="264" t="s">
        <v>2738</v>
      </c>
      <c r="F325" s="50" t="s">
        <v>996</v>
      </c>
      <c r="G325" s="50" t="s">
        <v>999</v>
      </c>
      <c r="H325" s="184" t="s">
        <v>2416</v>
      </c>
      <c r="I325" s="264" t="s">
        <v>1196</v>
      </c>
      <c r="J325" s="183">
        <v>0</v>
      </c>
      <c r="K325" s="264"/>
      <c r="L325" s="264"/>
      <c r="M325" s="264"/>
      <c r="N325" s="264">
        <v>482172518.18000001</v>
      </c>
      <c r="Q325"/>
    </row>
    <row r="326" spans="2:17" ht="15" x14ac:dyDescent="0.4">
      <c r="B326" s="277">
        <f>VLOOKUP(C326,Companies[],3,FALSE)</f>
        <v>30019775</v>
      </c>
      <c r="C326" s="184" t="s">
        <v>2029</v>
      </c>
      <c r="D326" s="50" t="s">
        <v>2021</v>
      </c>
      <c r="E326" s="264" t="s">
        <v>2738</v>
      </c>
      <c r="F326" s="50" t="s">
        <v>996</v>
      </c>
      <c r="G326" s="50" t="s">
        <v>999</v>
      </c>
      <c r="H326" s="184" t="s">
        <v>2417</v>
      </c>
      <c r="I326" s="264" t="s">
        <v>1196</v>
      </c>
      <c r="J326" s="183">
        <v>0</v>
      </c>
      <c r="K326" s="264"/>
      <c r="L326" s="264"/>
      <c r="M326" s="264"/>
      <c r="N326" s="264">
        <v>330059221.22000003</v>
      </c>
      <c r="Q326"/>
    </row>
    <row r="327" spans="2:17" ht="15" x14ac:dyDescent="0.4">
      <c r="B327" s="277">
        <f>VLOOKUP(C327,Companies[],3,FALSE)</f>
        <v>30019775</v>
      </c>
      <c r="C327" s="184" t="s">
        <v>2029</v>
      </c>
      <c r="D327" s="50" t="s">
        <v>2021</v>
      </c>
      <c r="E327" s="264" t="s">
        <v>2738</v>
      </c>
      <c r="F327" s="50" t="s">
        <v>996</v>
      </c>
      <c r="G327" s="50" t="s">
        <v>999</v>
      </c>
      <c r="H327" s="184" t="s">
        <v>2418</v>
      </c>
      <c r="I327" s="264" t="s">
        <v>1196</v>
      </c>
      <c r="J327" s="183">
        <v>0</v>
      </c>
      <c r="K327" s="264"/>
      <c r="L327" s="264"/>
      <c r="M327" s="264"/>
      <c r="N327" s="264">
        <v>177850479.83000001</v>
      </c>
      <c r="Q327"/>
    </row>
    <row r="328" spans="2:17" ht="15" x14ac:dyDescent="0.4">
      <c r="B328" s="277">
        <f>VLOOKUP(C328,Companies[],3,FALSE)</f>
        <v>30019775</v>
      </c>
      <c r="C328" s="184" t="s">
        <v>2029</v>
      </c>
      <c r="D328" s="50" t="s">
        <v>2021</v>
      </c>
      <c r="E328" s="264" t="s">
        <v>2738</v>
      </c>
      <c r="F328" s="50" t="s">
        <v>996</v>
      </c>
      <c r="G328" s="50" t="s">
        <v>999</v>
      </c>
      <c r="H328" s="184" t="s">
        <v>2419</v>
      </c>
      <c r="I328" s="264" t="s">
        <v>1196</v>
      </c>
      <c r="J328" s="183">
        <v>0</v>
      </c>
      <c r="K328" s="264"/>
      <c r="L328" s="264"/>
      <c r="M328" s="264"/>
      <c r="N328" s="264">
        <v>1101611.8600000001</v>
      </c>
      <c r="Q328"/>
    </row>
    <row r="329" spans="2:17" ht="15" x14ac:dyDescent="0.4">
      <c r="B329" s="277">
        <f>VLOOKUP(C329,Companies[],3,FALSE)</f>
        <v>30019775</v>
      </c>
      <c r="C329" s="184" t="s">
        <v>2029</v>
      </c>
      <c r="D329" s="50" t="s">
        <v>2021</v>
      </c>
      <c r="E329" s="264" t="s">
        <v>2738</v>
      </c>
      <c r="F329" s="50" t="s">
        <v>996</v>
      </c>
      <c r="G329" s="50" t="s">
        <v>999</v>
      </c>
      <c r="H329" s="184" t="s">
        <v>2420</v>
      </c>
      <c r="I329" s="264" t="s">
        <v>1196</v>
      </c>
      <c r="J329" s="183">
        <v>0</v>
      </c>
      <c r="K329" s="264"/>
      <c r="L329" s="264"/>
      <c r="M329" s="264"/>
      <c r="N329" s="264">
        <v>3050267.81</v>
      </c>
      <c r="Q329"/>
    </row>
    <row r="330" spans="2:17" ht="15" x14ac:dyDescent="0.4">
      <c r="B330" s="277">
        <f>VLOOKUP(C330,Companies[],3,FALSE)</f>
        <v>30019775</v>
      </c>
      <c r="C330" s="184" t="s">
        <v>2029</v>
      </c>
      <c r="D330" s="50" t="s">
        <v>2021</v>
      </c>
      <c r="E330" s="264" t="s">
        <v>2738</v>
      </c>
      <c r="F330" s="50" t="s">
        <v>996</v>
      </c>
      <c r="G330" s="50" t="s">
        <v>999</v>
      </c>
      <c r="H330" s="184" t="s">
        <v>2421</v>
      </c>
      <c r="I330" s="264" t="s">
        <v>1196</v>
      </c>
      <c r="J330" s="183">
        <v>0</v>
      </c>
      <c r="K330" s="264"/>
      <c r="L330" s="264"/>
      <c r="M330" s="264"/>
      <c r="N330" s="264">
        <v>999423136.12</v>
      </c>
      <c r="Q330"/>
    </row>
    <row r="331" spans="2:17" ht="15" x14ac:dyDescent="0.4">
      <c r="B331" s="277">
        <f>VLOOKUP(C331,Companies[],3,FALSE)</f>
        <v>30019775</v>
      </c>
      <c r="C331" s="184" t="s">
        <v>2029</v>
      </c>
      <c r="D331" s="50" t="s">
        <v>2021</v>
      </c>
      <c r="E331" s="264" t="s">
        <v>2738</v>
      </c>
      <c r="F331" s="50" t="s">
        <v>996</v>
      </c>
      <c r="G331" s="50" t="s">
        <v>999</v>
      </c>
      <c r="H331" s="184" t="s">
        <v>2422</v>
      </c>
      <c r="I331" s="264" t="s">
        <v>1196</v>
      </c>
      <c r="J331" s="183">
        <v>0</v>
      </c>
      <c r="K331" s="264"/>
      <c r="L331" s="264"/>
      <c r="M331" s="264"/>
      <c r="N331" s="264">
        <v>48855404.07</v>
      </c>
      <c r="Q331"/>
    </row>
    <row r="332" spans="2:17" ht="15" x14ac:dyDescent="0.4">
      <c r="B332" s="277">
        <f>VLOOKUP(C332,Companies[],3,FALSE)</f>
        <v>30019775</v>
      </c>
      <c r="C332" s="184" t="s">
        <v>2029</v>
      </c>
      <c r="D332" s="50" t="s">
        <v>2021</v>
      </c>
      <c r="E332" s="264" t="s">
        <v>2738</v>
      </c>
      <c r="F332" s="50" t="s">
        <v>996</v>
      </c>
      <c r="G332" s="50" t="s">
        <v>999</v>
      </c>
      <c r="H332" s="184" t="s">
        <v>2423</v>
      </c>
      <c r="I332" s="264" t="s">
        <v>1196</v>
      </c>
      <c r="J332" s="183">
        <v>0</v>
      </c>
      <c r="K332" s="264"/>
      <c r="L332" s="264"/>
      <c r="M332" s="264"/>
      <c r="N332" s="264">
        <v>342806612.19999999</v>
      </c>
      <c r="Q332"/>
    </row>
    <row r="333" spans="2:17" ht="15" x14ac:dyDescent="0.4">
      <c r="B333" s="277">
        <f>VLOOKUP(C333,Companies[],3,FALSE)</f>
        <v>30019775</v>
      </c>
      <c r="C333" s="184" t="s">
        <v>2029</v>
      </c>
      <c r="D333" s="50" t="s">
        <v>2021</v>
      </c>
      <c r="E333" s="264" t="s">
        <v>2738</v>
      </c>
      <c r="F333" s="50" t="s">
        <v>996</v>
      </c>
      <c r="G333" s="50" t="s">
        <v>999</v>
      </c>
      <c r="H333" s="184" t="s">
        <v>2424</v>
      </c>
      <c r="I333" s="264" t="s">
        <v>1196</v>
      </c>
      <c r="J333" s="183">
        <v>0</v>
      </c>
      <c r="K333" s="264"/>
      <c r="L333" s="264"/>
      <c r="M333" s="264"/>
      <c r="N333" s="264">
        <v>233688726.24000001</v>
      </c>
      <c r="Q333"/>
    </row>
    <row r="334" spans="2:17" ht="15" x14ac:dyDescent="0.4">
      <c r="B334" s="277">
        <f>VLOOKUP(C334,Companies[],3,FALSE)</f>
        <v>30019775</v>
      </c>
      <c r="C334" s="184" t="s">
        <v>2029</v>
      </c>
      <c r="D334" s="50" t="s">
        <v>2021</v>
      </c>
      <c r="E334" s="264" t="s">
        <v>2738</v>
      </c>
      <c r="F334" s="50" t="s">
        <v>996</v>
      </c>
      <c r="G334" s="50" t="s">
        <v>999</v>
      </c>
      <c r="H334" s="184" t="s">
        <v>2425</v>
      </c>
      <c r="I334" s="264" t="s">
        <v>1196</v>
      </c>
      <c r="J334" s="183">
        <v>0</v>
      </c>
      <c r="K334" s="264"/>
      <c r="L334" s="264"/>
      <c r="M334" s="264"/>
      <c r="N334" s="264">
        <v>23855688.940000001</v>
      </c>
      <c r="Q334"/>
    </row>
    <row r="335" spans="2:17" ht="15" x14ac:dyDescent="0.4">
      <c r="B335" s="277">
        <f>VLOOKUP(C335,Companies[],3,FALSE)</f>
        <v>30019775</v>
      </c>
      <c r="C335" s="184" t="s">
        <v>2029</v>
      </c>
      <c r="D335" s="50" t="s">
        <v>2021</v>
      </c>
      <c r="E335" s="264" t="s">
        <v>2738</v>
      </c>
      <c r="F335" s="50" t="s">
        <v>996</v>
      </c>
      <c r="G335" s="50" t="s">
        <v>999</v>
      </c>
      <c r="H335" s="184" t="s">
        <v>2426</v>
      </c>
      <c r="I335" s="264" t="s">
        <v>1196</v>
      </c>
      <c r="J335" s="183">
        <v>0</v>
      </c>
      <c r="K335" s="264"/>
      <c r="L335" s="264"/>
      <c r="M335" s="264"/>
      <c r="N335" s="264">
        <v>19108632.789999999</v>
      </c>
      <c r="Q335"/>
    </row>
    <row r="336" spans="2:17" ht="15" x14ac:dyDescent="0.4">
      <c r="B336" s="277">
        <f>VLOOKUP(C336,Companies[],3,FALSE)</f>
        <v>30019775</v>
      </c>
      <c r="C336" s="184" t="s">
        <v>2029</v>
      </c>
      <c r="D336" s="50" t="s">
        <v>2021</v>
      </c>
      <c r="E336" s="264" t="s">
        <v>2738</v>
      </c>
      <c r="F336" s="50" t="s">
        <v>996</v>
      </c>
      <c r="G336" s="50" t="s">
        <v>999</v>
      </c>
      <c r="H336" s="184" t="s">
        <v>2427</v>
      </c>
      <c r="I336" s="264" t="s">
        <v>1196</v>
      </c>
      <c r="J336" s="183">
        <v>0</v>
      </c>
      <c r="K336" s="264"/>
      <c r="L336" s="264"/>
      <c r="M336" s="264"/>
      <c r="N336" s="264">
        <v>469721974.97000003</v>
      </c>
      <c r="Q336"/>
    </row>
    <row r="337" spans="2:17" ht="15" x14ac:dyDescent="0.4">
      <c r="B337" s="277">
        <f>VLOOKUP(C337,Companies[],3,FALSE)</f>
        <v>30019775</v>
      </c>
      <c r="C337" s="184" t="s">
        <v>2029</v>
      </c>
      <c r="D337" s="50" t="s">
        <v>2021</v>
      </c>
      <c r="E337" s="264" t="s">
        <v>2738</v>
      </c>
      <c r="F337" s="50" t="s">
        <v>996</v>
      </c>
      <c r="G337" s="50" t="s">
        <v>999</v>
      </c>
      <c r="H337" s="184" t="s">
        <v>2428</v>
      </c>
      <c r="I337" s="264" t="s">
        <v>1196</v>
      </c>
      <c r="J337" s="183">
        <v>0</v>
      </c>
      <c r="K337" s="264"/>
      <c r="L337" s="264"/>
      <c r="M337" s="264"/>
      <c r="N337" s="264">
        <v>251403.51999999999</v>
      </c>
      <c r="Q337"/>
    </row>
    <row r="338" spans="2:17" ht="15" x14ac:dyDescent="0.4">
      <c r="B338" s="277">
        <f>VLOOKUP(C338,Companies[],3,FALSE)</f>
        <v>30019775</v>
      </c>
      <c r="C338" s="184" t="s">
        <v>2029</v>
      </c>
      <c r="D338" s="50" t="s">
        <v>2021</v>
      </c>
      <c r="E338" s="264" t="s">
        <v>2738</v>
      </c>
      <c r="F338" s="50" t="s">
        <v>996</v>
      </c>
      <c r="G338" s="50" t="s">
        <v>999</v>
      </c>
      <c r="H338" s="184" t="s">
        <v>2429</v>
      </c>
      <c r="I338" s="264" t="s">
        <v>1196</v>
      </c>
      <c r="J338" s="183">
        <v>0</v>
      </c>
      <c r="K338" s="264"/>
      <c r="L338" s="264"/>
      <c r="M338" s="264"/>
      <c r="N338" s="264">
        <v>34705669.280000001</v>
      </c>
      <c r="Q338"/>
    </row>
    <row r="339" spans="2:17" ht="15" x14ac:dyDescent="0.4">
      <c r="B339" s="277">
        <f>VLOOKUP(C339,Companies[],3,FALSE)</f>
        <v>30019775</v>
      </c>
      <c r="C339" s="184" t="s">
        <v>2029</v>
      </c>
      <c r="D339" s="50" t="s">
        <v>2021</v>
      </c>
      <c r="E339" s="264" t="s">
        <v>2738</v>
      </c>
      <c r="F339" s="50" t="s">
        <v>996</v>
      </c>
      <c r="G339" s="50" t="s">
        <v>999</v>
      </c>
      <c r="H339" s="184" t="s">
        <v>2430</v>
      </c>
      <c r="I339" s="264" t="s">
        <v>1196</v>
      </c>
      <c r="J339" s="183">
        <v>0</v>
      </c>
      <c r="K339" s="264"/>
      <c r="L339" s="264"/>
      <c r="M339" s="264"/>
      <c r="N339" s="264">
        <v>205702257.94</v>
      </c>
      <c r="Q339"/>
    </row>
    <row r="340" spans="2:17" ht="15" x14ac:dyDescent="0.4">
      <c r="B340" s="277">
        <f>VLOOKUP(C340,Companies[],3,FALSE)</f>
        <v>30019775</v>
      </c>
      <c r="C340" s="184" t="s">
        <v>2029</v>
      </c>
      <c r="D340" s="50" t="s">
        <v>2021</v>
      </c>
      <c r="E340" s="264" t="s">
        <v>2738</v>
      </c>
      <c r="F340" s="50" t="s">
        <v>996</v>
      </c>
      <c r="G340" s="50" t="s">
        <v>999</v>
      </c>
      <c r="H340" s="184" t="s">
        <v>2431</v>
      </c>
      <c r="I340" s="264" t="s">
        <v>1196</v>
      </c>
      <c r="J340" s="183">
        <v>0</v>
      </c>
      <c r="K340" s="264"/>
      <c r="L340" s="264"/>
      <c r="M340" s="264"/>
      <c r="N340" s="264">
        <v>150285191.41</v>
      </c>
      <c r="Q340"/>
    </row>
    <row r="341" spans="2:17" ht="15" x14ac:dyDescent="0.4">
      <c r="B341" s="277">
        <f>VLOOKUP(C341,Companies[],3,FALSE)</f>
        <v>30019775</v>
      </c>
      <c r="C341" s="184" t="s">
        <v>2029</v>
      </c>
      <c r="D341" s="50" t="s">
        <v>2021</v>
      </c>
      <c r="E341" s="264" t="s">
        <v>2738</v>
      </c>
      <c r="F341" s="50" t="s">
        <v>996</v>
      </c>
      <c r="G341" s="50" t="s">
        <v>999</v>
      </c>
      <c r="H341" s="184" t="s">
        <v>2432</v>
      </c>
      <c r="I341" s="264" t="s">
        <v>1196</v>
      </c>
      <c r="J341" s="183">
        <v>0</v>
      </c>
      <c r="K341" s="264"/>
      <c r="L341" s="264"/>
      <c r="M341" s="264"/>
      <c r="N341" s="264">
        <v>12255279.109999999</v>
      </c>
      <c r="Q341"/>
    </row>
    <row r="342" spans="2:17" ht="15" x14ac:dyDescent="0.4">
      <c r="B342" s="277">
        <f>VLOOKUP(C342,Companies[],3,FALSE)</f>
        <v>30019775</v>
      </c>
      <c r="C342" s="184" t="s">
        <v>2029</v>
      </c>
      <c r="D342" s="50" t="s">
        <v>2021</v>
      </c>
      <c r="E342" s="264" t="s">
        <v>2738</v>
      </c>
      <c r="F342" s="50" t="s">
        <v>996</v>
      </c>
      <c r="G342" s="50" t="s">
        <v>999</v>
      </c>
      <c r="H342" s="184" t="s">
        <v>2433</v>
      </c>
      <c r="I342" s="264" t="s">
        <v>1196</v>
      </c>
      <c r="J342" s="183">
        <v>0</v>
      </c>
      <c r="K342" s="264"/>
      <c r="L342" s="264"/>
      <c r="M342" s="264"/>
      <c r="N342" s="264">
        <v>29227034.010000002</v>
      </c>
      <c r="Q342"/>
    </row>
    <row r="343" spans="2:17" ht="15" x14ac:dyDescent="0.4">
      <c r="B343" s="277">
        <f>VLOOKUP(C343,Companies[],3,FALSE)</f>
        <v>30019775</v>
      </c>
      <c r="C343" s="184" t="s">
        <v>2029</v>
      </c>
      <c r="D343" s="50" t="s">
        <v>2021</v>
      </c>
      <c r="E343" s="264" t="s">
        <v>2738</v>
      </c>
      <c r="F343" s="50" t="s">
        <v>996</v>
      </c>
      <c r="G343" s="50" t="s">
        <v>999</v>
      </c>
      <c r="H343" s="184" t="s">
        <v>2434</v>
      </c>
      <c r="I343" s="264" t="s">
        <v>1196</v>
      </c>
      <c r="J343" s="183">
        <v>0</v>
      </c>
      <c r="K343" s="264"/>
      <c r="L343" s="264"/>
      <c r="M343" s="264"/>
      <c r="N343" s="264">
        <v>212757768.43000001</v>
      </c>
      <c r="Q343"/>
    </row>
    <row r="344" spans="2:17" ht="15" x14ac:dyDescent="0.4">
      <c r="B344" s="277">
        <f>VLOOKUP(C344,Companies[],3,FALSE)</f>
        <v>30019775</v>
      </c>
      <c r="C344" s="184" t="s">
        <v>2029</v>
      </c>
      <c r="D344" s="50" t="s">
        <v>2021</v>
      </c>
      <c r="E344" s="264" t="s">
        <v>2738</v>
      </c>
      <c r="F344" s="50" t="s">
        <v>996</v>
      </c>
      <c r="G344" s="50" t="s">
        <v>999</v>
      </c>
      <c r="H344" s="184" t="s">
        <v>2435</v>
      </c>
      <c r="I344" s="264" t="s">
        <v>1196</v>
      </c>
      <c r="J344" s="183">
        <v>0</v>
      </c>
      <c r="K344" s="264"/>
      <c r="L344" s="264"/>
      <c r="M344" s="264"/>
      <c r="N344" s="264">
        <v>83821929.890000001</v>
      </c>
      <c r="Q344"/>
    </row>
    <row r="345" spans="2:17" ht="15" x14ac:dyDescent="0.4">
      <c r="B345" s="277">
        <f>VLOOKUP(C345,Companies[],3,FALSE)</f>
        <v>30019775</v>
      </c>
      <c r="C345" s="184" t="s">
        <v>2029</v>
      </c>
      <c r="D345" s="50" t="s">
        <v>2021</v>
      </c>
      <c r="E345" s="264" t="s">
        <v>2738</v>
      </c>
      <c r="F345" s="50" t="s">
        <v>996</v>
      </c>
      <c r="G345" s="50" t="s">
        <v>999</v>
      </c>
      <c r="H345" s="184" t="s">
        <v>2436</v>
      </c>
      <c r="I345" s="264" t="s">
        <v>1196</v>
      </c>
      <c r="J345" s="183">
        <v>0</v>
      </c>
      <c r="K345" s="264"/>
      <c r="L345" s="264"/>
      <c r="M345" s="264"/>
      <c r="N345" s="264">
        <v>136642865.5</v>
      </c>
      <c r="Q345"/>
    </row>
    <row r="346" spans="2:17" ht="15" x14ac:dyDescent="0.4">
      <c r="B346" s="277">
        <f>VLOOKUP(C346,Companies[],3,FALSE)</f>
        <v>30019775</v>
      </c>
      <c r="C346" s="184" t="s">
        <v>2029</v>
      </c>
      <c r="D346" s="50" t="s">
        <v>2021</v>
      </c>
      <c r="E346" s="264" t="s">
        <v>2738</v>
      </c>
      <c r="F346" s="50" t="s">
        <v>996</v>
      </c>
      <c r="G346" s="50" t="s">
        <v>999</v>
      </c>
      <c r="H346" s="184" t="s">
        <v>2437</v>
      </c>
      <c r="I346" s="264" t="s">
        <v>1196</v>
      </c>
      <c r="J346" s="183">
        <v>0</v>
      </c>
      <c r="K346" s="264"/>
      <c r="L346" s="264"/>
      <c r="M346" s="264"/>
      <c r="N346" s="264">
        <v>17330028.75</v>
      </c>
      <c r="Q346"/>
    </row>
    <row r="347" spans="2:17" ht="15" x14ac:dyDescent="0.4">
      <c r="B347" s="277">
        <f>VLOOKUP(C347,Companies[],3,FALSE)</f>
        <v>30019775</v>
      </c>
      <c r="C347" s="184" t="s">
        <v>2029</v>
      </c>
      <c r="D347" s="50" t="s">
        <v>2021</v>
      </c>
      <c r="E347" s="264" t="s">
        <v>2738</v>
      </c>
      <c r="F347" s="50" t="s">
        <v>996</v>
      </c>
      <c r="G347" s="50" t="s">
        <v>999</v>
      </c>
      <c r="H347" s="184" t="s">
        <v>2438</v>
      </c>
      <c r="I347" s="264" t="s">
        <v>1196</v>
      </c>
      <c r="J347" s="183">
        <v>0</v>
      </c>
      <c r="K347" s="264"/>
      <c r="L347" s="264"/>
      <c r="M347" s="264"/>
      <c r="N347" s="264">
        <v>130597683.86</v>
      </c>
      <c r="Q347"/>
    </row>
    <row r="348" spans="2:17" ht="15" x14ac:dyDescent="0.4">
      <c r="B348" s="277">
        <f>VLOOKUP(C348,Companies[],3,FALSE)</f>
        <v>30019775</v>
      </c>
      <c r="C348" s="184" t="s">
        <v>2029</v>
      </c>
      <c r="D348" s="50" t="s">
        <v>2021</v>
      </c>
      <c r="E348" s="264" t="s">
        <v>2738</v>
      </c>
      <c r="F348" s="50" t="s">
        <v>996</v>
      </c>
      <c r="G348" s="50" t="s">
        <v>999</v>
      </c>
      <c r="H348" s="184" t="s">
        <v>2439</v>
      </c>
      <c r="I348" s="264" t="s">
        <v>1196</v>
      </c>
      <c r="J348" s="183">
        <v>0</v>
      </c>
      <c r="K348" s="264"/>
      <c r="L348" s="264"/>
      <c r="M348" s="264"/>
      <c r="N348" s="264">
        <v>768780139.36000001</v>
      </c>
      <c r="Q348"/>
    </row>
    <row r="349" spans="2:17" ht="15" x14ac:dyDescent="0.4">
      <c r="B349" s="277">
        <f>VLOOKUP(C349,Companies[],3,FALSE)</f>
        <v>30019775</v>
      </c>
      <c r="C349" s="184" t="s">
        <v>2029</v>
      </c>
      <c r="D349" s="50" t="s">
        <v>2021</v>
      </c>
      <c r="E349" s="264" t="s">
        <v>2738</v>
      </c>
      <c r="F349" s="50" t="s">
        <v>996</v>
      </c>
      <c r="G349" s="50" t="s">
        <v>999</v>
      </c>
      <c r="H349" s="184" t="s">
        <v>2440</v>
      </c>
      <c r="I349" s="264" t="s">
        <v>1196</v>
      </c>
      <c r="J349" s="183">
        <v>0</v>
      </c>
      <c r="K349" s="264"/>
      <c r="L349" s="264"/>
      <c r="M349" s="264"/>
      <c r="N349" s="264">
        <v>6426639.4500000002</v>
      </c>
      <c r="Q349"/>
    </row>
    <row r="350" spans="2:17" ht="15" x14ac:dyDescent="0.4">
      <c r="B350" s="277">
        <f>VLOOKUP(C350,Companies[],3,FALSE)</f>
        <v>30019775</v>
      </c>
      <c r="C350" s="184" t="s">
        <v>2029</v>
      </c>
      <c r="D350" s="50" t="s">
        <v>2021</v>
      </c>
      <c r="E350" s="264" t="s">
        <v>2738</v>
      </c>
      <c r="F350" s="50" t="s">
        <v>996</v>
      </c>
      <c r="G350" s="50" t="s">
        <v>999</v>
      </c>
      <c r="H350" s="184" t="s">
        <v>2441</v>
      </c>
      <c r="I350" s="264" t="s">
        <v>1196</v>
      </c>
      <c r="J350" s="183">
        <v>0</v>
      </c>
      <c r="K350" s="264"/>
      <c r="L350" s="264"/>
      <c r="M350" s="264"/>
      <c r="N350" s="264">
        <v>53345988.780000001</v>
      </c>
      <c r="Q350"/>
    </row>
    <row r="351" spans="2:17" ht="15" x14ac:dyDescent="0.4">
      <c r="B351" s="277">
        <f>VLOOKUP(C351,Companies[],3,FALSE)</f>
        <v>30019775</v>
      </c>
      <c r="C351" s="184" t="s">
        <v>2029</v>
      </c>
      <c r="D351" s="50" t="s">
        <v>2021</v>
      </c>
      <c r="E351" s="264" t="s">
        <v>2738</v>
      </c>
      <c r="F351" s="50" t="s">
        <v>996</v>
      </c>
      <c r="G351" s="50" t="s">
        <v>999</v>
      </c>
      <c r="H351" s="184" t="s">
        <v>2442</v>
      </c>
      <c r="I351" s="264" t="s">
        <v>1196</v>
      </c>
      <c r="J351" s="183">
        <v>0</v>
      </c>
      <c r="K351" s="264"/>
      <c r="L351" s="264"/>
      <c r="M351" s="264"/>
      <c r="N351" s="264">
        <v>9159708.5700000003</v>
      </c>
      <c r="Q351"/>
    </row>
    <row r="352" spans="2:17" ht="15" x14ac:dyDescent="0.4">
      <c r="B352" s="277">
        <f>VLOOKUP(C352,Companies[],3,FALSE)</f>
        <v>30019775</v>
      </c>
      <c r="C352" s="184" t="s">
        <v>2029</v>
      </c>
      <c r="D352" s="50" t="s">
        <v>2021</v>
      </c>
      <c r="E352" s="264" t="s">
        <v>2738</v>
      </c>
      <c r="F352" s="50" t="s">
        <v>996</v>
      </c>
      <c r="G352" s="50" t="s">
        <v>999</v>
      </c>
      <c r="H352" s="184" t="s">
        <v>2443</v>
      </c>
      <c r="I352" s="264" t="s">
        <v>1196</v>
      </c>
      <c r="J352" s="183">
        <v>0</v>
      </c>
      <c r="K352" s="264"/>
      <c r="L352" s="264"/>
      <c r="M352" s="264"/>
      <c r="N352" s="264">
        <v>32654058.850000001</v>
      </c>
      <c r="Q352"/>
    </row>
    <row r="353" spans="2:17" ht="15" x14ac:dyDescent="0.4">
      <c r="B353" s="277">
        <f>VLOOKUP(C353,Companies[],3,FALSE)</f>
        <v>30019775</v>
      </c>
      <c r="C353" s="184" t="s">
        <v>2029</v>
      </c>
      <c r="D353" s="50" t="s">
        <v>2021</v>
      </c>
      <c r="E353" s="264" t="s">
        <v>2738</v>
      </c>
      <c r="F353" s="50" t="s">
        <v>996</v>
      </c>
      <c r="G353" s="50" t="s">
        <v>999</v>
      </c>
      <c r="H353" s="184" t="s">
        <v>2444</v>
      </c>
      <c r="I353" s="264" t="s">
        <v>1196</v>
      </c>
      <c r="J353" s="183">
        <v>0</v>
      </c>
      <c r="K353" s="264"/>
      <c r="L353" s="264"/>
      <c r="M353" s="264"/>
      <c r="N353" s="264">
        <v>29371304.640000001</v>
      </c>
      <c r="Q353"/>
    </row>
    <row r="354" spans="2:17" ht="15" x14ac:dyDescent="0.4">
      <c r="B354" s="277">
        <f>VLOOKUP(C354,Companies[],3,FALSE)</f>
        <v>30019775</v>
      </c>
      <c r="C354" s="184" t="s">
        <v>2029</v>
      </c>
      <c r="D354" s="50" t="s">
        <v>2021</v>
      </c>
      <c r="E354" s="264" t="s">
        <v>2738</v>
      </c>
      <c r="F354" s="50" t="s">
        <v>996</v>
      </c>
      <c r="G354" s="50" t="s">
        <v>999</v>
      </c>
      <c r="H354" s="184" t="s">
        <v>2445</v>
      </c>
      <c r="I354" s="264" t="s">
        <v>1196</v>
      </c>
      <c r="J354" s="183">
        <v>0</v>
      </c>
      <c r="K354" s="264"/>
      <c r="L354" s="264"/>
      <c r="M354" s="264"/>
      <c r="N354" s="264">
        <v>29623314.800000001</v>
      </c>
      <c r="Q354"/>
    </row>
    <row r="355" spans="2:17" ht="15" x14ac:dyDescent="0.4">
      <c r="B355" s="277">
        <f>VLOOKUP(C355,Companies[],3,FALSE)</f>
        <v>30019775</v>
      </c>
      <c r="C355" s="184" t="s">
        <v>2029</v>
      </c>
      <c r="D355" s="50" t="s">
        <v>2021</v>
      </c>
      <c r="E355" s="264" t="s">
        <v>2738</v>
      </c>
      <c r="F355" s="50" t="s">
        <v>996</v>
      </c>
      <c r="G355" s="50" t="s">
        <v>999</v>
      </c>
      <c r="H355" s="184" t="s">
        <v>2446</v>
      </c>
      <c r="I355" s="264" t="s">
        <v>1196</v>
      </c>
      <c r="J355" s="183">
        <v>0</v>
      </c>
      <c r="K355" s="264"/>
      <c r="L355" s="264"/>
      <c r="M355" s="264"/>
      <c r="N355" s="264">
        <v>48433049.689999998</v>
      </c>
      <c r="Q355"/>
    </row>
    <row r="356" spans="2:17" ht="15" x14ac:dyDescent="0.4">
      <c r="B356" s="277">
        <f>VLOOKUP(C356,Companies[],3,FALSE)</f>
        <v>30019775</v>
      </c>
      <c r="C356" s="184" t="s">
        <v>2029</v>
      </c>
      <c r="D356" s="50" t="s">
        <v>2021</v>
      </c>
      <c r="E356" s="264" t="s">
        <v>2738</v>
      </c>
      <c r="F356" s="50" t="s">
        <v>996</v>
      </c>
      <c r="G356" s="50" t="s">
        <v>999</v>
      </c>
      <c r="H356" s="184" t="s">
        <v>2447</v>
      </c>
      <c r="I356" s="264" t="s">
        <v>1196</v>
      </c>
      <c r="J356" s="183">
        <v>0</v>
      </c>
      <c r="K356" s="264"/>
      <c r="L356" s="264"/>
      <c r="M356" s="264"/>
      <c r="N356" s="264">
        <v>163946024.18000001</v>
      </c>
      <c r="Q356"/>
    </row>
    <row r="357" spans="2:17" ht="15" x14ac:dyDescent="0.4">
      <c r="B357" s="277">
        <f>VLOOKUP(C357,Companies[],3,FALSE)</f>
        <v>30019775</v>
      </c>
      <c r="C357" s="184" t="s">
        <v>2029</v>
      </c>
      <c r="D357" s="50" t="s">
        <v>2021</v>
      </c>
      <c r="E357" s="264" t="s">
        <v>2738</v>
      </c>
      <c r="F357" s="50" t="s">
        <v>996</v>
      </c>
      <c r="G357" s="50" t="s">
        <v>999</v>
      </c>
      <c r="H357" s="184" t="s">
        <v>2448</v>
      </c>
      <c r="I357" s="264" t="s">
        <v>1196</v>
      </c>
      <c r="J357" s="183">
        <v>0</v>
      </c>
      <c r="K357" s="264"/>
      <c r="L357" s="264"/>
      <c r="M357" s="264"/>
      <c r="N357" s="264">
        <v>20983397.260000002</v>
      </c>
      <c r="Q357"/>
    </row>
    <row r="358" spans="2:17" ht="15" x14ac:dyDescent="0.4">
      <c r="B358" s="277">
        <f>VLOOKUP(C358,Companies[],3,FALSE)</f>
        <v>30019775</v>
      </c>
      <c r="C358" s="184" t="s">
        <v>2029</v>
      </c>
      <c r="D358" s="50" t="s">
        <v>2021</v>
      </c>
      <c r="E358" s="264" t="s">
        <v>2738</v>
      </c>
      <c r="F358" s="50" t="s">
        <v>996</v>
      </c>
      <c r="G358" s="50" t="s">
        <v>999</v>
      </c>
      <c r="H358" s="184" t="s">
        <v>2449</v>
      </c>
      <c r="I358" s="264" t="s">
        <v>1196</v>
      </c>
      <c r="J358" s="183">
        <v>0</v>
      </c>
      <c r="K358" s="264"/>
      <c r="L358" s="264"/>
      <c r="M358" s="264"/>
      <c r="N358" s="264">
        <v>179556693.38</v>
      </c>
      <c r="Q358"/>
    </row>
    <row r="359" spans="2:17" ht="15" x14ac:dyDescent="0.4">
      <c r="B359" s="277">
        <f>VLOOKUP(C359,Companies[],3,FALSE)</f>
        <v>30019775</v>
      </c>
      <c r="C359" s="184" t="s">
        <v>2029</v>
      </c>
      <c r="D359" s="50" t="s">
        <v>2021</v>
      </c>
      <c r="E359" s="264" t="s">
        <v>2738</v>
      </c>
      <c r="F359" s="50" t="s">
        <v>996</v>
      </c>
      <c r="G359" s="50" t="s">
        <v>999</v>
      </c>
      <c r="H359" s="184" t="s">
        <v>2450</v>
      </c>
      <c r="I359" s="264" t="s">
        <v>1196</v>
      </c>
      <c r="J359" s="183">
        <v>0</v>
      </c>
      <c r="K359" s="264"/>
      <c r="L359" s="264"/>
      <c r="M359" s="264"/>
      <c r="N359" s="264">
        <v>10044.51</v>
      </c>
      <c r="Q359"/>
    </row>
    <row r="360" spans="2:17" ht="15" x14ac:dyDescent="0.4">
      <c r="B360" s="277">
        <f>VLOOKUP(C360,Companies[],3,FALSE)</f>
        <v>30019775</v>
      </c>
      <c r="C360" s="184" t="s">
        <v>2029</v>
      </c>
      <c r="D360" s="50" t="s">
        <v>2021</v>
      </c>
      <c r="E360" s="264" t="s">
        <v>2738</v>
      </c>
      <c r="F360" s="50" t="s">
        <v>996</v>
      </c>
      <c r="G360" s="50" t="s">
        <v>999</v>
      </c>
      <c r="H360" s="184" t="s">
        <v>2451</v>
      </c>
      <c r="I360" s="264" t="s">
        <v>1196</v>
      </c>
      <c r="J360" s="183">
        <v>0</v>
      </c>
      <c r="K360" s="264"/>
      <c r="L360" s="264"/>
      <c r="M360" s="264"/>
      <c r="N360" s="264">
        <v>9917960.4700000007</v>
      </c>
      <c r="Q360"/>
    </row>
    <row r="361" spans="2:17" ht="15" x14ac:dyDescent="0.4">
      <c r="B361" s="277">
        <f>VLOOKUP(C361,Companies[],3,FALSE)</f>
        <v>30019775</v>
      </c>
      <c r="C361" s="184" t="s">
        <v>2029</v>
      </c>
      <c r="D361" s="50" t="s">
        <v>2021</v>
      </c>
      <c r="E361" s="264" t="s">
        <v>2738</v>
      </c>
      <c r="F361" s="50" t="s">
        <v>996</v>
      </c>
      <c r="G361" s="50" t="s">
        <v>999</v>
      </c>
      <c r="H361" s="184" t="s">
        <v>2452</v>
      </c>
      <c r="I361" s="264" t="s">
        <v>1196</v>
      </c>
      <c r="J361" s="183">
        <v>0</v>
      </c>
      <c r="K361" s="264"/>
      <c r="L361" s="264"/>
      <c r="M361" s="264"/>
      <c r="N361" s="264">
        <v>2863881.83</v>
      </c>
      <c r="Q361"/>
    </row>
    <row r="362" spans="2:17" ht="15" x14ac:dyDescent="0.4">
      <c r="B362" s="277">
        <f>VLOOKUP(C362,Companies[],3,FALSE)</f>
        <v>30019775</v>
      </c>
      <c r="C362" s="184" t="s">
        <v>2029</v>
      </c>
      <c r="D362" s="50" t="s">
        <v>2021</v>
      </c>
      <c r="E362" s="264" t="s">
        <v>2738</v>
      </c>
      <c r="F362" s="50" t="s">
        <v>996</v>
      </c>
      <c r="G362" s="50" t="s">
        <v>999</v>
      </c>
      <c r="H362" s="184" t="s">
        <v>2453</v>
      </c>
      <c r="I362" s="264" t="s">
        <v>1196</v>
      </c>
      <c r="J362" s="183">
        <v>0</v>
      </c>
      <c r="K362" s="264"/>
      <c r="L362" s="264"/>
      <c r="M362" s="264"/>
      <c r="N362" s="264">
        <v>383223.52</v>
      </c>
      <c r="Q362"/>
    </row>
    <row r="363" spans="2:17" ht="15" x14ac:dyDescent="0.4">
      <c r="B363" s="277">
        <f>VLOOKUP(C363,Companies[],3,FALSE)</f>
        <v>30019775</v>
      </c>
      <c r="C363" s="184" t="s">
        <v>2029</v>
      </c>
      <c r="D363" s="50" t="s">
        <v>2021</v>
      </c>
      <c r="E363" s="264" t="s">
        <v>2738</v>
      </c>
      <c r="F363" s="50" t="s">
        <v>996</v>
      </c>
      <c r="G363" s="50" t="s">
        <v>999</v>
      </c>
      <c r="H363" s="184" t="s">
        <v>2454</v>
      </c>
      <c r="I363" s="264" t="s">
        <v>1196</v>
      </c>
      <c r="J363" s="183">
        <v>0</v>
      </c>
      <c r="K363" s="264"/>
      <c r="L363" s="264"/>
      <c r="M363" s="264"/>
      <c r="N363" s="264">
        <v>7709219.8399999999</v>
      </c>
      <c r="Q363"/>
    </row>
    <row r="364" spans="2:17" ht="15" x14ac:dyDescent="0.4">
      <c r="B364" s="277">
        <f>VLOOKUP(C364,Companies[],3,FALSE)</f>
        <v>30019775</v>
      </c>
      <c r="C364" s="184" t="s">
        <v>2029</v>
      </c>
      <c r="D364" s="50" t="s">
        <v>2021</v>
      </c>
      <c r="E364" s="264" t="s">
        <v>2738</v>
      </c>
      <c r="F364" s="50" t="s">
        <v>996</v>
      </c>
      <c r="G364" s="50" t="s">
        <v>999</v>
      </c>
      <c r="H364" s="184" t="s">
        <v>2455</v>
      </c>
      <c r="I364" s="264" t="s">
        <v>1196</v>
      </c>
      <c r="J364" s="183">
        <v>0</v>
      </c>
      <c r="K364" s="264"/>
      <c r="L364" s="264"/>
      <c r="M364" s="264"/>
      <c r="N364" s="264">
        <v>39177902.740000002</v>
      </c>
      <c r="Q364"/>
    </row>
    <row r="365" spans="2:17" ht="15" x14ac:dyDescent="0.4">
      <c r="B365" s="277">
        <f>VLOOKUP(C365,Companies[],3,FALSE)</f>
        <v>30019775</v>
      </c>
      <c r="C365" s="184" t="s">
        <v>2029</v>
      </c>
      <c r="D365" s="50" t="s">
        <v>2021</v>
      </c>
      <c r="E365" s="264" t="s">
        <v>2738</v>
      </c>
      <c r="F365" s="50" t="s">
        <v>996</v>
      </c>
      <c r="G365" s="50" t="s">
        <v>999</v>
      </c>
      <c r="H365" s="184" t="s">
        <v>2456</v>
      </c>
      <c r="I365" s="264" t="s">
        <v>1196</v>
      </c>
      <c r="J365" s="183">
        <v>0</v>
      </c>
      <c r="K365" s="264"/>
      <c r="L365" s="264"/>
      <c r="M365" s="264"/>
      <c r="N365" s="264">
        <v>6439946.0800000001</v>
      </c>
      <c r="Q365"/>
    </row>
    <row r="366" spans="2:17" ht="15" x14ac:dyDescent="0.4">
      <c r="B366" s="277">
        <f>VLOOKUP(C366,Companies[],3,FALSE)</f>
        <v>30019775</v>
      </c>
      <c r="C366" s="184" t="s">
        <v>2029</v>
      </c>
      <c r="D366" s="50" t="s">
        <v>2021</v>
      </c>
      <c r="E366" s="264" t="s">
        <v>2738</v>
      </c>
      <c r="F366" s="50" t="s">
        <v>996</v>
      </c>
      <c r="G366" s="50" t="s">
        <v>999</v>
      </c>
      <c r="H366" s="184" t="s">
        <v>2457</v>
      </c>
      <c r="I366" s="264" t="s">
        <v>1196</v>
      </c>
      <c r="J366" s="183">
        <v>0</v>
      </c>
      <c r="K366" s="264"/>
      <c r="L366" s="264"/>
      <c r="M366" s="264"/>
      <c r="N366" s="264">
        <v>28175901.829999998</v>
      </c>
      <c r="Q366"/>
    </row>
    <row r="367" spans="2:17" ht="15" x14ac:dyDescent="0.4">
      <c r="B367" s="277">
        <f>VLOOKUP(C367,Companies[],3,FALSE)</f>
        <v>30019775</v>
      </c>
      <c r="C367" s="184" t="s">
        <v>2029</v>
      </c>
      <c r="D367" s="50" t="s">
        <v>2021</v>
      </c>
      <c r="E367" s="264" t="s">
        <v>2738</v>
      </c>
      <c r="F367" s="50" t="s">
        <v>996</v>
      </c>
      <c r="G367" s="50" t="s">
        <v>999</v>
      </c>
      <c r="H367" s="184" t="s">
        <v>2458</v>
      </c>
      <c r="I367" s="264" t="s">
        <v>1196</v>
      </c>
      <c r="J367" s="183">
        <v>0</v>
      </c>
      <c r="K367" s="264"/>
      <c r="L367" s="264"/>
      <c r="M367" s="264"/>
      <c r="N367" s="264">
        <v>35673269.810000002</v>
      </c>
      <c r="Q367"/>
    </row>
    <row r="368" spans="2:17" ht="15" x14ac:dyDescent="0.4">
      <c r="B368" s="277">
        <f>VLOOKUP(C368,Companies[],3,FALSE)</f>
        <v>30019775</v>
      </c>
      <c r="C368" s="184" t="s">
        <v>2029</v>
      </c>
      <c r="D368" s="50" t="s">
        <v>2021</v>
      </c>
      <c r="E368" s="264" t="s">
        <v>2738</v>
      </c>
      <c r="F368" s="50" t="s">
        <v>996</v>
      </c>
      <c r="G368" s="50" t="s">
        <v>999</v>
      </c>
      <c r="H368" s="184" t="s">
        <v>2459</v>
      </c>
      <c r="I368" s="264" t="s">
        <v>1196</v>
      </c>
      <c r="J368" s="183">
        <v>0</v>
      </c>
      <c r="K368" s="264"/>
      <c r="L368" s="264"/>
      <c r="M368" s="264"/>
      <c r="N368" s="264">
        <v>205417.1</v>
      </c>
      <c r="Q368"/>
    </row>
    <row r="369" spans="2:17" ht="15" x14ac:dyDescent="0.4">
      <c r="B369" s="277">
        <f>VLOOKUP(C369,Companies[],3,FALSE)</f>
        <v>30019775</v>
      </c>
      <c r="C369" s="184" t="s">
        <v>2029</v>
      </c>
      <c r="D369" s="50" t="s">
        <v>2021</v>
      </c>
      <c r="E369" s="264" t="s">
        <v>2738</v>
      </c>
      <c r="F369" s="50" t="s">
        <v>996</v>
      </c>
      <c r="G369" s="50" t="s">
        <v>999</v>
      </c>
      <c r="H369" s="184" t="s">
        <v>2460</v>
      </c>
      <c r="I369" s="264" t="s">
        <v>1196</v>
      </c>
      <c r="J369" s="183">
        <v>0</v>
      </c>
      <c r="K369" s="264"/>
      <c r="L369" s="264"/>
      <c r="M369" s="264"/>
      <c r="N369" s="264">
        <v>14693.17</v>
      </c>
      <c r="Q369"/>
    </row>
    <row r="370" spans="2:17" ht="15" x14ac:dyDescent="0.4">
      <c r="B370" s="277">
        <f>VLOOKUP(C370,Companies[],3,FALSE)</f>
        <v>30019775</v>
      </c>
      <c r="C370" s="184" t="s">
        <v>2029</v>
      </c>
      <c r="D370" s="50" t="s">
        <v>2021</v>
      </c>
      <c r="E370" s="264" t="s">
        <v>2738</v>
      </c>
      <c r="F370" s="50" t="s">
        <v>996</v>
      </c>
      <c r="G370" s="50" t="s">
        <v>999</v>
      </c>
      <c r="H370" s="184" t="s">
        <v>2461</v>
      </c>
      <c r="I370" s="264" t="s">
        <v>1196</v>
      </c>
      <c r="J370" s="183">
        <v>0</v>
      </c>
      <c r="K370" s="264"/>
      <c r="L370" s="264"/>
      <c r="M370" s="264"/>
      <c r="N370" s="264">
        <v>51134249.780000001</v>
      </c>
      <c r="Q370"/>
    </row>
    <row r="371" spans="2:17" ht="15" x14ac:dyDescent="0.4">
      <c r="B371" s="277">
        <f>VLOOKUP(C371,Companies[],3,FALSE)</f>
        <v>30019775</v>
      </c>
      <c r="C371" s="184" t="s">
        <v>2029</v>
      </c>
      <c r="D371" s="50" t="s">
        <v>2021</v>
      </c>
      <c r="E371" s="264" t="s">
        <v>2738</v>
      </c>
      <c r="F371" s="50" t="s">
        <v>996</v>
      </c>
      <c r="G371" s="50" t="s">
        <v>999</v>
      </c>
      <c r="H371" s="184" t="s">
        <v>2462</v>
      </c>
      <c r="I371" s="264" t="s">
        <v>1196</v>
      </c>
      <c r="J371" s="183">
        <v>0</v>
      </c>
      <c r="K371" s="264"/>
      <c r="L371" s="264"/>
      <c r="M371" s="264"/>
      <c r="N371" s="264">
        <v>4560961.99</v>
      </c>
      <c r="Q371"/>
    </row>
    <row r="372" spans="2:17" ht="15" x14ac:dyDescent="0.4">
      <c r="B372" s="277">
        <f>VLOOKUP(C372,Companies[],3,FALSE)</f>
        <v>30019775</v>
      </c>
      <c r="C372" s="184" t="s">
        <v>2029</v>
      </c>
      <c r="D372" s="50" t="s">
        <v>2021</v>
      </c>
      <c r="E372" s="264" t="s">
        <v>2738</v>
      </c>
      <c r="F372" s="50" t="s">
        <v>996</v>
      </c>
      <c r="G372" s="50" t="s">
        <v>999</v>
      </c>
      <c r="H372" s="184" t="s">
        <v>2463</v>
      </c>
      <c r="I372" s="264" t="s">
        <v>1196</v>
      </c>
      <c r="J372" s="183">
        <v>0</v>
      </c>
      <c r="K372" s="264"/>
      <c r="L372" s="264"/>
      <c r="M372" s="264"/>
      <c r="N372" s="264">
        <v>2287789.46</v>
      </c>
      <c r="Q372"/>
    </row>
    <row r="373" spans="2:17" ht="15" x14ac:dyDescent="0.4">
      <c r="B373" s="277">
        <f>VLOOKUP(C373,Companies[],3,FALSE)</f>
        <v>30019775</v>
      </c>
      <c r="C373" s="184" t="s">
        <v>2029</v>
      </c>
      <c r="D373" s="50" t="s">
        <v>2021</v>
      </c>
      <c r="E373" s="264" t="s">
        <v>2738</v>
      </c>
      <c r="F373" s="50" t="s">
        <v>996</v>
      </c>
      <c r="G373" s="50" t="s">
        <v>999</v>
      </c>
      <c r="H373" s="184" t="s">
        <v>2464</v>
      </c>
      <c r="I373" s="264" t="s">
        <v>1196</v>
      </c>
      <c r="J373" s="183">
        <v>0</v>
      </c>
      <c r="K373" s="264"/>
      <c r="L373" s="264"/>
      <c r="M373" s="264"/>
      <c r="N373" s="264">
        <v>263341996.84999999</v>
      </c>
      <c r="Q373"/>
    </row>
    <row r="374" spans="2:17" ht="15" x14ac:dyDescent="0.4">
      <c r="B374" s="277">
        <f>VLOOKUP(C374,Companies[],3,FALSE)</f>
        <v>30019775</v>
      </c>
      <c r="C374" s="184" t="s">
        <v>2029</v>
      </c>
      <c r="D374" s="50" t="s">
        <v>2021</v>
      </c>
      <c r="E374" s="264" t="s">
        <v>2738</v>
      </c>
      <c r="F374" s="50" t="s">
        <v>996</v>
      </c>
      <c r="G374" s="50" t="s">
        <v>999</v>
      </c>
      <c r="H374" s="184" t="s">
        <v>2465</v>
      </c>
      <c r="I374" s="264" t="s">
        <v>1196</v>
      </c>
      <c r="J374" s="183">
        <v>0</v>
      </c>
      <c r="K374" s="264"/>
      <c r="L374" s="264"/>
      <c r="M374" s="264"/>
      <c r="N374" s="264">
        <v>7966365.5199999996</v>
      </c>
      <c r="Q374"/>
    </row>
    <row r="375" spans="2:17" ht="15" x14ac:dyDescent="0.4">
      <c r="B375" s="277">
        <f>VLOOKUP(C375,Companies[],3,FALSE)</f>
        <v>30019775</v>
      </c>
      <c r="C375" s="184" t="s">
        <v>2029</v>
      </c>
      <c r="D375" s="50" t="s">
        <v>2021</v>
      </c>
      <c r="E375" s="264" t="s">
        <v>2738</v>
      </c>
      <c r="F375" s="50" t="s">
        <v>996</v>
      </c>
      <c r="G375" s="50" t="s">
        <v>999</v>
      </c>
      <c r="H375" s="184" t="s">
        <v>2466</v>
      </c>
      <c r="I375" s="264" t="s">
        <v>1196</v>
      </c>
      <c r="J375" s="183">
        <v>0</v>
      </c>
      <c r="K375" s="264"/>
      <c r="L375" s="264"/>
      <c r="M375" s="264"/>
      <c r="N375" s="264">
        <v>54136184.770000003</v>
      </c>
      <c r="Q375"/>
    </row>
    <row r="376" spans="2:17" ht="15" x14ac:dyDescent="0.4">
      <c r="B376" s="277">
        <f>VLOOKUP(C376,Companies[],3,FALSE)</f>
        <v>30019775</v>
      </c>
      <c r="C376" s="184" t="s">
        <v>2029</v>
      </c>
      <c r="D376" s="50" t="s">
        <v>2021</v>
      </c>
      <c r="E376" s="264" t="s">
        <v>2738</v>
      </c>
      <c r="F376" s="50" t="s">
        <v>996</v>
      </c>
      <c r="G376" s="50" t="s">
        <v>999</v>
      </c>
      <c r="H376" s="184" t="s">
        <v>2467</v>
      </c>
      <c r="I376" s="264" t="s">
        <v>1196</v>
      </c>
      <c r="J376" s="183">
        <v>0</v>
      </c>
      <c r="K376" s="264"/>
      <c r="L376" s="264"/>
      <c r="M376" s="264"/>
      <c r="N376" s="264">
        <v>148.66</v>
      </c>
      <c r="Q376"/>
    </row>
    <row r="377" spans="2:17" ht="15" x14ac:dyDescent="0.4">
      <c r="B377" s="277">
        <f>VLOOKUP(C377,Companies[],3,FALSE)</f>
        <v>30019775</v>
      </c>
      <c r="C377" s="184" t="s">
        <v>2029</v>
      </c>
      <c r="D377" s="50" t="s">
        <v>2021</v>
      </c>
      <c r="E377" s="264" t="s">
        <v>2738</v>
      </c>
      <c r="F377" s="50" t="s">
        <v>996</v>
      </c>
      <c r="G377" s="50" t="s">
        <v>999</v>
      </c>
      <c r="H377" s="184" t="s">
        <v>2468</v>
      </c>
      <c r="I377" s="264" t="s">
        <v>1196</v>
      </c>
      <c r="J377" s="183">
        <v>0</v>
      </c>
      <c r="K377" s="264"/>
      <c r="L377" s="264"/>
      <c r="M377" s="264"/>
      <c r="N377" s="264">
        <v>3922569.51</v>
      </c>
      <c r="Q377"/>
    </row>
    <row r="378" spans="2:17" ht="15" x14ac:dyDescent="0.4">
      <c r="B378" s="277">
        <f>VLOOKUP(C378,Companies[],3,FALSE)</f>
        <v>30019775</v>
      </c>
      <c r="C378" s="184" t="s">
        <v>2029</v>
      </c>
      <c r="D378" s="50" t="s">
        <v>2021</v>
      </c>
      <c r="E378" s="264" t="s">
        <v>2738</v>
      </c>
      <c r="F378" s="50" t="s">
        <v>996</v>
      </c>
      <c r="G378" s="50" t="s">
        <v>999</v>
      </c>
      <c r="H378" s="184" t="s">
        <v>2469</v>
      </c>
      <c r="I378" s="264" t="s">
        <v>1196</v>
      </c>
      <c r="J378" s="183">
        <v>0</v>
      </c>
      <c r="K378" s="264"/>
      <c r="L378" s="264"/>
      <c r="M378" s="264"/>
      <c r="N378" s="264">
        <v>4423756.08</v>
      </c>
      <c r="Q378"/>
    </row>
    <row r="379" spans="2:17" ht="15" x14ac:dyDescent="0.4">
      <c r="B379" s="277">
        <f>VLOOKUP(C379,Companies[],3,FALSE)</f>
        <v>30019775</v>
      </c>
      <c r="C379" s="184" t="s">
        <v>2029</v>
      </c>
      <c r="D379" s="50" t="s">
        <v>2021</v>
      </c>
      <c r="E379" s="264" t="s">
        <v>2738</v>
      </c>
      <c r="F379" s="50" t="s">
        <v>996</v>
      </c>
      <c r="G379" s="50" t="s">
        <v>999</v>
      </c>
      <c r="H379" s="184" t="s">
        <v>2470</v>
      </c>
      <c r="I379" s="264" t="s">
        <v>1196</v>
      </c>
      <c r="J379" s="183">
        <v>0</v>
      </c>
      <c r="K379" s="264"/>
      <c r="L379" s="264"/>
      <c r="M379" s="264"/>
      <c r="N379" s="264">
        <v>14283237.050000001</v>
      </c>
      <c r="Q379"/>
    </row>
    <row r="380" spans="2:17" ht="15" x14ac:dyDescent="0.4">
      <c r="B380" s="277">
        <f>VLOOKUP(C380,Companies[],3,FALSE)</f>
        <v>30019775</v>
      </c>
      <c r="C380" s="184" t="s">
        <v>2029</v>
      </c>
      <c r="D380" s="50" t="s">
        <v>2021</v>
      </c>
      <c r="E380" s="264" t="s">
        <v>2738</v>
      </c>
      <c r="F380" s="50" t="s">
        <v>996</v>
      </c>
      <c r="G380" s="50" t="s">
        <v>999</v>
      </c>
      <c r="H380" s="184" t="s">
        <v>2471</v>
      </c>
      <c r="I380" s="264" t="s">
        <v>1196</v>
      </c>
      <c r="J380" s="183">
        <v>0</v>
      </c>
      <c r="K380" s="264"/>
      <c r="L380" s="264"/>
      <c r="M380" s="264"/>
      <c r="N380" s="264">
        <v>161672.59</v>
      </c>
      <c r="Q380"/>
    </row>
    <row r="381" spans="2:17" ht="15" x14ac:dyDescent="0.4">
      <c r="B381" s="277">
        <f>VLOOKUP(C381,Companies[],3,FALSE)</f>
        <v>30019775</v>
      </c>
      <c r="C381" s="184" t="s">
        <v>2029</v>
      </c>
      <c r="D381" s="50" t="s">
        <v>2021</v>
      </c>
      <c r="E381" s="264" t="s">
        <v>2738</v>
      </c>
      <c r="F381" s="50" t="s">
        <v>996</v>
      </c>
      <c r="G381" s="50" t="s">
        <v>999</v>
      </c>
      <c r="H381" s="184" t="s">
        <v>2472</v>
      </c>
      <c r="I381" s="264" t="s">
        <v>1196</v>
      </c>
      <c r="J381" s="183">
        <v>0</v>
      </c>
      <c r="K381" s="264"/>
      <c r="L381" s="264"/>
      <c r="M381" s="264"/>
      <c r="N381" s="264">
        <v>36257324.469999999</v>
      </c>
      <c r="Q381"/>
    </row>
    <row r="382" spans="2:17" ht="15" x14ac:dyDescent="0.4">
      <c r="B382" s="277">
        <f>VLOOKUP(C382,Companies[],3,FALSE)</f>
        <v>30019775</v>
      </c>
      <c r="C382" s="184" t="s">
        <v>2029</v>
      </c>
      <c r="D382" s="50" t="s">
        <v>2021</v>
      </c>
      <c r="E382" s="264" t="s">
        <v>2738</v>
      </c>
      <c r="F382" s="50" t="s">
        <v>996</v>
      </c>
      <c r="G382" s="50" t="s">
        <v>999</v>
      </c>
      <c r="H382" s="184" t="s">
        <v>2473</v>
      </c>
      <c r="I382" s="264" t="s">
        <v>1196</v>
      </c>
      <c r="J382" s="183">
        <v>0</v>
      </c>
      <c r="K382" s="264"/>
      <c r="L382" s="264"/>
      <c r="M382" s="264"/>
      <c r="N382" s="264">
        <v>2216437.46</v>
      </c>
      <c r="Q382"/>
    </row>
    <row r="383" spans="2:17" ht="15" x14ac:dyDescent="0.4">
      <c r="B383" s="277">
        <f>VLOOKUP(C383,Companies[],3,FALSE)</f>
        <v>30019775</v>
      </c>
      <c r="C383" s="184" t="s">
        <v>2029</v>
      </c>
      <c r="D383" s="50" t="s">
        <v>2021</v>
      </c>
      <c r="E383" s="264" t="s">
        <v>2738</v>
      </c>
      <c r="F383" s="50" t="s">
        <v>996</v>
      </c>
      <c r="G383" s="50" t="s">
        <v>999</v>
      </c>
      <c r="H383" s="184" t="s">
        <v>2474</v>
      </c>
      <c r="I383" s="264" t="s">
        <v>1196</v>
      </c>
      <c r="J383" s="183">
        <v>0</v>
      </c>
      <c r="K383" s="264"/>
      <c r="L383" s="264"/>
      <c r="M383" s="264"/>
      <c r="N383" s="264">
        <v>24231724.25</v>
      </c>
      <c r="Q383"/>
    </row>
    <row r="384" spans="2:17" ht="15" x14ac:dyDescent="0.4">
      <c r="B384" s="277">
        <f>VLOOKUP(C384,Companies[],3,FALSE)</f>
        <v>30019775</v>
      </c>
      <c r="C384" s="184" t="s">
        <v>2029</v>
      </c>
      <c r="D384" s="50" t="s">
        <v>2021</v>
      </c>
      <c r="E384" s="264" t="s">
        <v>2738</v>
      </c>
      <c r="F384" s="50" t="s">
        <v>996</v>
      </c>
      <c r="G384" s="50" t="s">
        <v>999</v>
      </c>
      <c r="H384" s="184" t="s">
        <v>2475</v>
      </c>
      <c r="I384" s="264" t="s">
        <v>1196</v>
      </c>
      <c r="J384" s="183">
        <v>0</v>
      </c>
      <c r="K384" s="264"/>
      <c r="L384" s="264"/>
      <c r="M384" s="264"/>
      <c r="N384" s="264">
        <v>38213080.340000004</v>
      </c>
      <c r="Q384"/>
    </row>
    <row r="385" spans="2:17" ht="15" x14ac:dyDescent="0.4">
      <c r="B385" s="277">
        <f>VLOOKUP(C385,Companies[],3,FALSE)</f>
        <v>30019775</v>
      </c>
      <c r="C385" s="184" t="s">
        <v>2029</v>
      </c>
      <c r="D385" s="50" t="s">
        <v>2021</v>
      </c>
      <c r="E385" s="264" t="s">
        <v>2738</v>
      </c>
      <c r="F385" s="50" t="s">
        <v>996</v>
      </c>
      <c r="G385" s="50" t="s">
        <v>999</v>
      </c>
      <c r="H385" s="184" t="s">
        <v>2476</v>
      </c>
      <c r="I385" s="264" t="s">
        <v>1196</v>
      </c>
      <c r="J385" s="183">
        <v>0</v>
      </c>
      <c r="K385" s="264"/>
      <c r="L385" s="264"/>
      <c r="M385" s="264"/>
      <c r="N385" s="264">
        <v>10214182.91</v>
      </c>
      <c r="Q385"/>
    </row>
    <row r="386" spans="2:17" ht="15" x14ac:dyDescent="0.4">
      <c r="B386" s="277">
        <f>VLOOKUP(C386,Companies[],3,FALSE)</f>
        <v>30019775</v>
      </c>
      <c r="C386" s="184" t="s">
        <v>2029</v>
      </c>
      <c r="D386" s="50" t="s">
        <v>2021</v>
      </c>
      <c r="E386" s="264" t="s">
        <v>2738</v>
      </c>
      <c r="F386" s="50" t="s">
        <v>996</v>
      </c>
      <c r="G386" s="50" t="s">
        <v>999</v>
      </c>
      <c r="H386" s="184" t="s">
        <v>2477</v>
      </c>
      <c r="I386" s="264" t="s">
        <v>1196</v>
      </c>
      <c r="J386" s="183">
        <v>0</v>
      </c>
      <c r="K386" s="264"/>
      <c r="L386" s="264"/>
      <c r="M386" s="264"/>
      <c r="N386" s="264">
        <v>56140991.25</v>
      </c>
      <c r="Q386"/>
    </row>
    <row r="387" spans="2:17" ht="15" x14ac:dyDescent="0.4">
      <c r="B387" s="277">
        <f>VLOOKUP(C387,Companies[],3,FALSE)</f>
        <v>30019775</v>
      </c>
      <c r="C387" s="184" t="s">
        <v>2029</v>
      </c>
      <c r="D387" s="50" t="s">
        <v>2021</v>
      </c>
      <c r="E387" s="264" t="s">
        <v>2738</v>
      </c>
      <c r="F387" s="50" t="s">
        <v>996</v>
      </c>
      <c r="G387" s="50" t="s">
        <v>999</v>
      </c>
      <c r="H387" s="184" t="s">
        <v>2478</v>
      </c>
      <c r="I387" s="264" t="s">
        <v>1196</v>
      </c>
      <c r="J387" s="183">
        <v>0</v>
      </c>
      <c r="K387" s="264"/>
      <c r="L387" s="264"/>
      <c r="M387" s="264"/>
      <c r="N387" s="264">
        <v>23523576.289999999</v>
      </c>
      <c r="Q387"/>
    </row>
    <row r="388" spans="2:17" ht="15" x14ac:dyDescent="0.4">
      <c r="B388" s="277">
        <f>VLOOKUP(C388,Companies[],3,FALSE)</f>
        <v>30019775</v>
      </c>
      <c r="C388" s="184" t="s">
        <v>2029</v>
      </c>
      <c r="D388" s="50" t="s">
        <v>2021</v>
      </c>
      <c r="E388" s="264" t="s">
        <v>2738</v>
      </c>
      <c r="F388" s="50" t="s">
        <v>996</v>
      </c>
      <c r="G388" s="50" t="s">
        <v>999</v>
      </c>
      <c r="H388" s="184" t="s">
        <v>2479</v>
      </c>
      <c r="I388" s="264" t="s">
        <v>1196</v>
      </c>
      <c r="J388" s="183">
        <v>0</v>
      </c>
      <c r="K388" s="264"/>
      <c r="L388" s="264"/>
      <c r="M388" s="264"/>
      <c r="N388" s="264">
        <v>166821.19</v>
      </c>
      <c r="Q388"/>
    </row>
    <row r="389" spans="2:17" ht="15" x14ac:dyDescent="0.4">
      <c r="B389" s="277">
        <f>VLOOKUP(C389,Companies[],3,FALSE)</f>
        <v>30019775</v>
      </c>
      <c r="C389" s="184" t="s">
        <v>2029</v>
      </c>
      <c r="D389" s="50" t="s">
        <v>2021</v>
      </c>
      <c r="E389" s="264" t="s">
        <v>2738</v>
      </c>
      <c r="F389" s="50" t="s">
        <v>996</v>
      </c>
      <c r="G389" s="50" t="s">
        <v>999</v>
      </c>
      <c r="H389" s="184" t="s">
        <v>2480</v>
      </c>
      <c r="I389" s="264" t="s">
        <v>1196</v>
      </c>
      <c r="J389" s="183">
        <v>0</v>
      </c>
      <c r="K389" s="264"/>
      <c r="L389" s="264"/>
      <c r="M389" s="264"/>
      <c r="N389" s="264">
        <v>4214739.55</v>
      </c>
      <c r="Q389"/>
    </row>
    <row r="390" spans="2:17" ht="15" x14ac:dyDescent="0.4">
      <c r="B390" s="277">
        <f>VLOOKUP(C390,Companies[],3,FALSE)</f>
        <v>30019775</v>
      </c>
      <c r="C390" s="184" t="s">
        <v>2029</v>
      </c>
      <c r="D390" s="50" t="s">
        <v>2021</v>
      </c>
      <c r="E390" s="264" t="s">
        <v>2738</v>
      </c>
      <c r="F390" s="50" t="s">
        <v>996</v>
      </c>
      <c r="G390" s="50" t="s">
        <v>999</v>
      </c>
      <c r="H390" s="184" t="s">
        <v>2481</v>
      </c>
      <c r="I390" s="264" t="s">
        <v>1196</v>
      </c>
      <c r="J390" s="183">
        <v>0</v>
      </c>
      <c r="K390" s="264"/>
      <c r="L390" s="264"/>
      <c r="M390" s="264"/>
      <c r="N390" s="264">
        <v>21510477.550000001</v>
      </c>
      <c r="Q390"/>
    </row>
    <row r="391" spans="2:17" ht="15" x14ac:dyDescent="0.4">
      <c r="B391" s="277">
        <f>VLOOKUP(C391,Companies[],3,FALSE)</f>
        <v>30019775</v>
      </c>
      <c r="C391" s="184" t="s">
        <v>2029</v>
      </c>
      <c r="D391" s="50" t="s">
        <v>2021</v>
      </c>
      <c r="E391" s="264" t="s">
        <v>2738</v>
      </c>
      <c r="F391" s="50" t="s">
        <v>996</v>
      </c>
      <c r="G391" s="50" t="s">
        <v>999</v>
      </c>
      <c r="H391" s="184" t="s">
        <v>2482</v>
      </c>
      <c r="I391" s="264" t="s">
        <v>1196</v>
      </c>
      <c r="J391" s="183">
        <v>0</v>
      </c>
      <c r="K391" s="264"/>
      <c r="L391" s="264"/>
      <c r="M391" s="264"/>
      <c r="N391" s="264">
        <v>1675974.34</v>
      </c>
      <c r="Q391"/>
    </row>
    <row r="392" spans="2:17" ht="15" x14ac:dyDescent="0.4">
      <c r="B392" s="277">
        <f>VLOOKUP(C392,Companies[],3,FALSE)</f>
        <v>30019775</v>
      </c>
      <c r="C392" s="184" t="s">
        <v>2029</v>
      </c>
      <c r="D392" s="50" t="s">
        <v>2021</v>
      </c>
      <c r="E392" s="264" t="s">
        <v>2738</v>
      </c>
      <c r="F392" s="50" t="s">
        <v>996</v>
      </c>
      <c r="G392" s="50" t="s">
        <v>999</v>
      </c>
      <c r="H392" s="184" t="s">
        <v>2483</v>
      </c>
      <c r="I392" s="264" t="s">
        <v>1196</v>
      </c>
      <c r="J392" s="183">
        <v>0</v>
      </c>
      <c r="K392" s="264"/>
      <c r="L392" s="264"/>
      <c r="M392" s="264"/>
      <c r="N392" s="264">
        <v>19706776.25</v>
      </c>
      <c r="Q392"/>
    </row>
    <row r="393" spans="2:17" ht="15" x14ac:dyDescent="0.4">
      <c r="B393" s="277">
        <f>VLOOKUP(C393,Companies[],3,FALSE)</f>
        <v>30019775</v>
      </c>
      <c r="C393" s="184" t="s">
        <v>2029</v>
      </c>
      <c r="D393" s="50" t="s">
        <v>2021</v>
      </c>
      <c r="E393" s="264" t="s">
        <v>2738</v>
      </c>
      <c r="F393" s="50" t="s">
        <v>996</v>
      </c>
      <c r="G393" s="50" t="s">
        <v>999</v>
      </c>
      <c r="H393" s="184" t="s">
        <v>2484</v>
      </c>
      <c r="I393" s="264" t="s">
        <v>1196</v>
      </c>
      <c r="J393" s="183">
        <v>0</v>
      </c>
      <c r="K393" s="264"/>
      <c r="L393" s="264"/>
      <c r="M393" s="264"/>
      <c r="N393" s="264">
        <v>85598729.890000001</v>
      </c>
      <c r="Q393"/>
    </row>
    <row r="394" spans="2:17" ht="15" x14ac:dyDescent="0.4">
      <c r="B394" s="277">
        <f>VLOOKUP(C394,Companies[],3,FALSE)</f>
        <v>30019775</v>
      </c>
      <c r="C394" s="184" t="s">
        <v>2029</v>
      </c>
      <c r="D394" s="50" t="s">
        <v>2021</v>
      </c>
      <c r="E394" s="264" t="s">
        <v>2738</v>
      </c>
      <c r="F394" s="50" t="s">
        <v>996</v>
      </c>
      <c r="G394" s="50" t="s">
        <v>999</v>
      </c>
      <c r="H394" s="184" t="s">
        <v>2485</v>
      </c>
      <c r="I394" s="264" t="s">
        <v>1196</v>
      </c>
      <c r="J394" s="183">
        <v>0</v>
      </c>
      <c r="K394" s="264"/>
      <c r="L394" s="264"/>
      <c r="M394" s="264"/>
      <c r="N394" s="264">
        <v>720845.75</v>
      </c>
      <c r="Q394"/>
    </row>
    <row r="395" spans="2:17" ht="15" x14ac:dyDescent="0.4">
      <c r="B395" s="277">
        <f>VLOOKUP(C395,Companies[],3,FALSE)</f>
        <v>30019775</v>
      </c>
      <c r="C395" s="184" t="s">
        <v>2029</v>
      </c>
      <c r="D395" s="50" t="s">
        <v>2021</v>
      </c>
      <c r="E395" s="264" t="s">
        <v>2738</v>
      </c>
      <c r="F395" s="50" t="s">
        <v>996</v>
      </c>
      <c r="G395" s="50" t="s">
        <v>999</v>
      </c>
      <c r="H395" s="184" t="s">
        <v>2486</v>
      </c>
      <c r="I395" s="264" t="s">
        <v>1196</v>
      </c>
      <c r="J395" s="183">
        <v>0</v>
      </c>
      <c r="K395" s="264"/>
      <c r="L395" s="264"/>
      <c r="M395" s="264"/>
      <c r="N395" s="264">
        <v>51805.84</v>
      </c>
      <c r="Q395"/>
    </row>
    <row r="396" spans="2:17" ht="15" x14ac:dyDescent="0.4">
      <c r="B396" s="277">
        <f>VLOOKUP(C396,Companies[],3,FALSE)</f>
        <v>30019775</v>
      </c>
      <c r="C396" s="184" t="s">
        <v>2029</v>
      </c>
      <c r="D396" s="50" t="s">
        <v>2021</v>
      </c>
      <c r="E396" s="264" t="s">
        <v>2738</v>
      </c>
      <c r="F396" s="50" t="s">
        <v>996</v>
      </c>
      <c r="G396" s="50" t="s">
        <v>999</v>
      </c>
      <c r="H396" s="184" t="s">
        <v>2487</v>
      </c>
      <c r="I396" s="264" t="s">
        <v>1196</v>
      </c>
      <c r="J396" s="183">
        <v>0</v>
      </c>
      <c r="K396" s="264"/>
      <c r="L396" s="264"/>
      <c r="M396" s="264"/>
      <c r="N396" s="264">
        <v>43954590.979999997</v>
      </c>
      <c r="Q396"/>
    </row>
    <row r="397" spans="2:17" ht="15" x14ac:dyDescent="0.4">
      <c r="B397" s="277">
        <f>VLOOKUP(C397,Companies[],3,FALSE)</f>
        <v>30019775</v>
      </c>
      <c r="C397" s="184" t="s">
        <v>2029</v>
      </c>
      <c r="D397" s="50" t="s">
        <v>2021</v>
      </c>
      <c r="E397" s="264" t="s">
        <v>2738</v>
      </c>
      <c r="F397" s="50" t="s">
        <v>996</v>
      </c>
      <c r="G397" s="50" t="s">
        <v>999</v>
      </c>
      <c r="H397" s="184" t="s">
        <v>2488</v>
      </c>
      <c r="I397" s="264" t="s">
        <v>1196</v>
      </c>
      <c r="J397" s="183">
        <v>0</v>
      </c>
      <c r="K397" s="264"/>
      <c r="L397" s="264"/>
      <c r="M397" s="264"/>
      <c r="N397" s="264">
        <v>186031057.69</v>
      </c>
      <c r="Q397"/>
    </row>
    <row r="398" spans="2:17" ht="15" x14ac:dyDescent="0.4">
      <c r="B398" s="277">
        <f>VLOOKUP(C398,Companies[],3,FALSE)</f>
        <v>30019775</v>
      </c>
      <c r="C398" s="184" t="s">
        <v>2029</v>
      </c>
      <c r="D398" s="50" t="s">
        <v>2021</v>
      </c>
      <c r="E398" s="264" t="s">
        <v>2738</v>
      </c>
      <c r="F398" s="50" t="s">
        <v>996</v>
      </c>
      <c r="G398" s="50" t="s">
        <v>999</v>
      </c>
      <c r="H398" s="184" t="s">
        <v>2489</v>
      </c>
      <c r="I398" s="264" t="s">
        <v>1196</v>
      </c>
      <c r="J398" s="183">
        <v>0</v>
      </c>
      <c r="K398" s="264"/>
      <c r="L398" s="264"/>
      <c r="M398" s="264"/>
      <c r="N398" s="264">
        <v>3692299.24</v>
      </c>
      <c r="Q398"/>
    </row>
    <row r="399" spans="2:17" ht="15" x14ac:dyDescent="0.4">
      <c r="B399" s="277">
        <f>VLOOKUP(C399,Companies[],3,FALSE)</f>
        <v>30019775</v>
      </c>
      <c r="C399" s="184" t="s">
        <v>2029</v>
      </c>
      <c r="D399" s="50" t="s">
        <v>2021</v>
      </c>
      <c r="E399" s="264" t="s">
        <v>2738</v>
      </c>
      <c r="F399" s="50" t="s">
        <v>996</v>
      </c>
      <c r="G399" s="50" t="s">
        <v>999</v>
      </c>
      <c r="H399" s="184" t="s">
        <v>2490</v>
      </c>
      <c r="I399" s="264" t="s">
        <v>1196</v>
      </c>
      <c r="J399" s="183">
        <v>0</v>
      </c>
      <c r="K399" s="264"/>
      <c r="L399" s="264"/>
      <c r="M399" s="264"/>
      <c r="N399" s="264">
        <v>27397568.530000001</v>
      </c>
      <c r="Q399"/>
    </row>
    <row r="400" spans="2:17" ht="15" x14ac:dyDescent="0.4">
      <c r="B400" s="277">
        <f>VLOOKUP(C400,Companies[],3,FALSE)</f>
        <v>30019775</v>
      </c>
      <c r="C400" s="184" t="s">
        <v>2029</v>
      </c>
      <c r="D400" s="50" t="s">
        <v>2021</v>
      </c>
      <c r="E400" s="264" t="s">
        <v>2738</v>
      </c>
      <c r="F400" s="50" t="s">
        <v>996</v>
      </c>
      <c r="G400" s="50" t="s">
        <v>999</v>
      </c>
      <c r="H400" s="184" t="s">
        <v>2491</v>
      </c>
      <c r="I400" s="264" t="s">
        <v>1196</v>
      </c>
      <c r="J400" s="183">
        <v>0</v>
      </c>
      <c r="K400" s="264"/>
      <c r="L400" s="264"/>
      <c r="M400" s="264"/>
      <c r="N400" s="264">
        <v>2272089.0299999998</v>
      </c>
      <c r="Q400"/>
    </row>
    <row r="401" spans="2:17" ht="15" x14ac:dyDescent="0.4">
      <c r="B401" s="277">
        <f>VLOOKUP(C401,Companies[],3,FALSE)</f>
        <v>30019775</v>
      </c>
      <c r="C401" s="184" t="s">
        <v>2029</v>
      </c>
      <c r="D401" s="50" t="s">
        <v>2021</v>
      </c>
      <c r="E401" s="264" t="s">
        <v>2738</v>
      </c>
      <c r="F401" s="50" t="s">
        <v>996</v>
      </c>
      <c r="G401" s="50" t="s">
        <v>999</v>
      </c>
      <c r="H401" s="184" t="s">
        <v>2492</v>
      </c>
      <c r="I401" s="264" t="s">
        <v>1196</v>
      </c>
      <c r="J401" s="183">
        <v>0</v>
      </c>
      <c r="K401" s="264"/>
      <c r="L401" s="264"/>
      <c r="M401" s="264"/>
      <c r="N401" s="264">
        <v>17031903.309999999</v>
      </c>
      <c r="Q401"/>
    </row>
    <row r="402" spans="2:17" ht="15" x14ac:dyDescent="0.4">
      <c r="B402" s="277">
        <f>VLOOKUP(C402,Companies[],3,FALSE)</f>
        <v>30019775</v>
      </c>
      <c r="C402" s="184" t="s">
        <v>2029</v>
      </c>
      <c r="D402" s="50" t="s">
        <v>2021</v>
      </c>
      <c r="E402" s="264" t="s">
        <v>2738</v>
      </c>
      <c r="F402" s="50" t="s">
        <v>996</v>
      </c>
      <c r="G402" s="50" t="s">
        <v>999</v>
      </c>
      <c r="H402" s="184" t="s">
        <v>2493</v>
      </c>
      <c r="I402" s="264" t="s">
        <v>1196</v>
      </c>
      <c r="J402" s="183">
        <v>0</v>
      </c>
      <c r="K402" s="264"/>
      <c r="L402" s="264"/>
      <c r="M402" s="264"/>
      <c r="N402" s="264">
        <v>7579493.9100000001</v>
      </c>
      <c r="Q402"/>
    </row>
    <row r="403" spans="2:17" ht="15" x14ac:dyDescent="0.4">
      <c r="B403" s="277">
        <f>VLOOKUP(C403,Companies[],3,FALSE)</f>
        <v>30019775</v>
      </c>
      <c r="C403" s="184" t="s">
        <v>2029</v>
      </c>
      <c r="D403" s="50" t="s">
        <v>2021</v>
      </c>
      <c r="E403" s="264" t="s">
        <v>2738</v>
      </c>
      <c r="F403" s="50" t="s">
        <v>996</v>
      </c>
      <c r="G403" s="50" t="s">
        <v>999</v>
      </c>
      <c r="H403" s="184" t="s">
        <v>2494</v>
      </c>
      <c r="I403" s="264" t="s">
        <v>1196</v>
      </c>
      <c r="J403" s="183">
        <v>0</v>
      </c>
      <c r="K403" s="264"/>
      <c r="L403" s="264"/>
      <c r="M403" s="264"/>
      <c r="N403" s="264">
        <v>199254543.68000001</v>
      </c>
      <c r="Q403"/>
    </row>
    <row r="404" spans="2:17" ht="15" x14ac:dyDescent="0.4">
      <c r="B404" s="277">
        <f>VLOOKUP(C404,Companies[],3,FALSE)</f>
        <v>30019775</v>
      </c>
      <c r="C404" s="184" t="s">
        <v>2029</v>
      </c>
      <c r="D404" s="50" t="s">
        <v>2021</v>
      </c>
      <c r="E404" s="264" t="s">
        <v>2738</v>
      </c>
      <c r="F404" s="50" t="s">
        <v>996</v>
      </c>
      <c r="G404" s="50" t="s">
        <v>999</v>
      </c>
      <c r="H404" s="184" t="s">
        <v>2495</v>
      </c>
      <c r="I404" s="264" t="s">
        <v>1196</v>
      </c>
      <c r="J404" s="183">
        <v>0</v>
      </c>
      <c r="K404" s="264"/>
      <c r="L404" s="264"/>
      <c r="M404" s="264"/>
      <c r="N404" s="264">
        <v>258183602.19999999</v>
      </c>
      <c r="Q404"/>
    </row>
    <row r="405" spans="2:17" ht="15" x14ac:dyDescent="0.4">
      <c r="B405" s="277">
        <f>VLOOKUP(C405,Companies[],3,FALSE)</f>
        <v>30019775</v>
      </c>
      <c r="C405" s="184" t="s">
        <v>2029</v>
      </c>
      <c r="D405" s="50" t="s">
        <v>2021</v>
      </c>
      <c r="E405" s="264" t="s">
        <v>2738</v>
      </c>
      <c r="F405" s="50" t="s">
        <v>996</v>
      </c>
      <c r="G405" s="50" t="s">
        <v>999</v>
      </c>
      <c r="H405" s="184" t="s">
        <v>2496</v>
      </c>
      <c r="I405" s="264" t="s">
        <v>1196</v>
      </c>
      <c r="J405" s="183">
        <v>0</v>
      </c>
      <c r="K405" s="264"/>
      <c r="L405" s="264"/>
      <c r="M405" s="264"/>
      <c r="N405" s="264">
        <v>602286.81999999995</v>
      </c>
      <c r="Q405"/>
    </row>
    <row r="406" spans="2:17" ht="15" x14ac:dyDescent="0.4">
      <c r="B406" s="277">
        <f>VLOOKUP(C406,Companies[],3,FALSE)</f>
        <v>30019775</v>
      </c>
      <c r="C406" s="184" t="s">
        <v>2029</v>
      </c>
      <c r="D406" s="50" t="s">
        <v>2021</v>
      </c>
      <c r="E406" s="264" t="s">
        <v>2738</v>
      </c>
      <c r="F406" s="50" t="s">
        <v>996</v>
      </c>
      <c r="G406" s="50" t="s">
        <v>999</v>
      </c>
      <c r="H406" s="184" t="s">
        <v>2497</v>
      </c>
      <c r="I406" s="264" t="s">
        <v>1196</v>
      </c>
      <c r="J406" s="183">
        <v>0</v>
      </c>
      <c r="K406" s="264"/>
      <c r="L406" s="264"/>
      <c r="M406" s="264"/>
      <c r="N406" s="264">
        <v>78302178.939999998</v>
      </c>
      <c r="Q406"/>
    </row>
    <row r="407" spans="2:17" ht="15" x14ac:dyDescent="0.4">
      <c r="B407" s="277">
        <f>VLOOKUP(C407,Companies[],3,FALSE)</f>
        <v>30019775</v>
      </c>
      <c r="C407" s="184" t="s">
        <v>2029</v>
      </c>
      <c r="D407" s="50" t="s">
        <v>2021</v>
      </c>
      <c r="E407" s="264" t="s">
        <v>2738</v>
      </c>
      <c r="F407" s="50" t="s">
        <v>996</v>
      </c>
      <c r="G407" s="50" t="s">
        <v>999</v>
      </c>
      <c r="H407" s="184" t="s">
        <v>2498</v>
      </c>
      <c r="I407" s="264" t="s">
        <v>1196</v>
      </c>
      <c r="J407" s="183">
        <v>0</v>
      </c>
      <c r="K407" s="264"/>
      <c r="L407" s="264"/>
      <c r="M407" s="264"/>
      <c r="N407" s="264">
        <v>1439141.88</v>
      </c>
      <c r="Q407"/>
    </row>
    <row r="408" spans="2:17" ht="15" x14ac:dyDescent="0.4">
      <c r="B408" s="277">
        <f>VLOOKUP(C408,Companies[],3,FALSE)</f>
        <v>30019775</v>
      </c>
      <c r="C408" s="184" t="s">
        <v>2029</v>
      </c>
      <c r="D408" s="50" t="s">
        <v>2021</v>
      </c>
      <c r="E408" s="264" t="s">
        <v>2738</v>
      </c>
      <c r="F408" s="50" t="s">
        <v>996</v>
      </c>
      <c r="G408" s="50" t="s">
        <v>999</v>
      </c>
      <c r="H408" s="184" t="s">
        <v>2499</v>
      </c>
      <c r="I408" s="264" t="s">
        <v>1196</v>
      </c>
      <c r="J408" s="183">
        <v>0</v>
      </c>
      <c r="K408" s="264"/>
      <c r="L408" s="264"/>
      <c r="M408" s="264"/>
      <c r="N408" s="264">
        <v>5188597.6399999997</v>
      </c>
      <c r="Q408"/>
    </row>
    <row r="409" spans="2:17" ht="15" x14ac:dyDescent="0.4">
      <c r="B409" s="277">
        <f>VLOOKUP(C409,Companies[],3,FALSE)</f>
        <v>30019775</v>
      </c>
      <c r="C409" s="184" t="s">
        <v>2029</v>
      </c>
      <c r="D409" s="50" t="s">
        <v>2021</v>
      </c>
      <c r="E409" s="264" t="s">
        <v>2738</v>
      </c>
      <c r="F409" s="50" t="s">
        <v>996</v>
      </c>
      <c r="G409" s="50" t="s">
        <v>999</v>
      </c>
      <c r="H409" s="184" t="s">
        <v>2500</v>
      </c>
      <c r="I409" s="264" t="s">
        <v>1196</v>
      </c>
      <c r="J409" s="183">
        <v>0</v>
      </c>
      <c r="K409" s="264"/>
      <c r="L409" s="264"/>
      <c r="M409" s="264"/>
      <c r="N409" s="264">
        <v>1170163.29</v>
      </c>
      <c r="Q409"/>
    </row>
    <row r="410" spans="2:17" ht="15" x14ac:dyDescent="0.4">
      <c r="B410" s="277">
        <f>VLOOKUP(C410,Companies[],3,FALSE)</f>
        <v>30019775</v>
      </c>
      <c r="C410" s="184" t="s">
        <v>2029</v>
      </c>
      <c r="D410" s="50" t="s">
        <v>2021</v>
      </c>
      <c r="E410" s="264" t="s">
        <v>2738</v>
      </c>
      <c r="F410" s="50" t="s">
        <v>996</v>
      </c>
      <c r="G410" s="50" t="s">
        <v>999</v>
      </c>
      <c r="H410" s="184" t="s">
        <v>2501</v>
      </c>
      <c r="I410" s="264" t="s">
        <v>1196</v>
      </c>
      <c r="J410" s="183">
        <v>0</v>
      </c>
      <c r="K410" s="264"/>
      <c r="L410" s="264"/>
      <c r="M410" s="264"/>
      <c r="N410" s="264">
        <v>64741866.149999999</v>
      </c>
      <c r="Q410"/>
    </row>
    <row r="411" spans="2:17" ht="15" x14ac:dyDescent="0.4">
      <c r="B411" s="277">
        <f>VLOOKUP(C411,Companies[],3,FALSE)</f>
        <v>30019775</v>
      </c>
      <c r="C411" s="184" t="s">
        <v>2029</v>
      </c>
      <c r="D411" s="50" t="s">
        <v>2021</v>
      </c>
      <c r="E411" s="264" t="s">
        <v>2738</v>
      </c>
      <c r="F411" s="50" t="s">
        <v>996</v>
      </c>
      <c r="G411" s="50" t="s">
        <v>999</v>
      </c>
      <c r="H411" s="184" t="s">
        <v>2502</v>
      </c>
      <c r="I411" s="264" t="s">
        <v>1196</v>
      </c>
      <c r="J411" s="183">
        <v>0</v>
      </c>
      <c r="K411" s="264"/>
      <c r="L411" s="264"/>
      <c r="M411" s="264"/>
      <c r="N411" s="264">
        <v>57794.62</v>
      </c>
      <c r="Q411"/>
    </row>
    <row r="412" spans="2:17" ht="15" x14ac:dyDescent="0.4">
      <c r="B412" s="277">
        <f>VLOOKUP(C412,Companies[],3,FALSE)</f>
        <v>30019775</v>
      </c>
      <c r="C412" s="184" t="s">
        <v>2029</v>
      </c>
      <c r="D412" s="50" t="s">
        <v>2021</v>
      </c>
      <c r="E412" s="264" t="s">
        <v>2738</v>
      </c>
      <c r="F412" s="50" t="s">
        <v>996</v>
      </c>
      <c r="G412" s="50" t="s">
        <v>999</v>
      </c>
      <c r="H412" s="184" t="s">
        <v>2503</v>
      </c>
      <c r="I412" s="264" t="s">
        <v>1196</v>
      </c>
      <c r="J412" s="183">
        <v>0</v>
      </c>
      <c r="K412" s="264"/>
      <c r="L412" s="264"/>
      <c r="M412" s="264"/>
      <c r="N412" s="264">
        <v>18054244.75</v>
      </c>
      <c r="Q412"/>
    </row>
    <row r="413" spans="2:17" ht="15" x14ac:dyDescent="0.4">
      <c r="B413" s="277">
        <f>VLOOKUP(C413,Companies[],3,FALSE)</f>
        <v>30019775</v>
      </c>
      <c r="C413" s="184" t="s">
        <v>2029</v>
      </c>
      <c r="D413" s="50" t="s">
        <v>2021</v>
      </c>
      <c r="E413" s="264" t="s">
        <v>2738</v>
      </c>
      <c r="F413" s="50" t="s">
        <v>996</v>
      </c>
      <c r="G413" s="50" t="s">
        <v>999</v>
      </c>
      <c r="H413" s="184" t="s">
        <v>2504</v>
      </c>
      <c r="I413" s="264" t="s">
        <v>1196</v>
      </c>
      <c r="J413" s="183">
        <v>0</v>
      </c>
      <c r="K413" s="264"/>
      <c r="L413" s="264"/>
      <c r="M413" s="264"/>
      <c r="N413" s="264">
        <v>1912070.01</v>
      </c>
      <c r="Q413"/>
    </row>
    <row r="414" spans="2:17" ht="15" x14ac:dyDescent="0.4">
      <c r="B414" s="277">
        <f>VLOOKUP(C414,Companies[],3,FALSE)</f>
        <v>30019775</v>
      </c>
      <c r="C414" s="184" t="s">
        <v>2029</v>
      </c>
      <c r="D414" s="50" t="s">
        <v>2021</v>
      </c>
      <c r="E414" s="264" t="s">
        <v>2738</v>
      </c>
      <c r="F414" s="50" t="s">
        <v>996</v>
      </c>
      <c r="G414" s="50" t="s">
        <v>999</v>
      </c>
      <c r="H414" s="184" t="s">
        <v>2505</v>
      </c>
      <c r="I414" s="264" t="s">
        <v>1196</v>
      </c>
      <c r="J414" s="183">
        <v>0</v>
      </c>
      <c r="K414" s="264"/>
      <c r="L414" s="264"/>
      <c r="M414" s="264"/>
      <c r="N414" s="264">
        <v>337383092.80000001</v>
      </c>
      <c r="Q414"/>
    </row>
    <row r="415" spans="2:17" ht="15" x14ac:dyDescent="0.4">
      <c r="B415" s="277">
        <f>VLOOKUP(C415,Companies[],3,FALSE)</f>
        <v>30019775</v>
      </c>
      <c r="C415" s="184" t="s">
        <v>2029</v>
      </c>
      <c r="D415" s="50" t="s">
        <v>2021</v>
      </c>
      <c r="E415" s="264" t="s">
        <v>2738</v>
      </c>
      <c r="F415" s="50" t="s">
        <v>996</v>
      </c>
      <c r="G415" s="50" t="s">
        <v>999</v>
      </c>
      <c r="H415" s="184" t="s">
        <v>2506</v>
      </c>
      <c r="I415" s="264" t="s">
        <v>1196</v>
      </c>
      <c r="J415" s="183">
        <v>0</v>
      </c>
      <c r="K415" s="264"/>
      <c r="L415" s="264"/>
      <c r="M415" s="264"/>
      <c r="N415" s="264">
        <v>229034.93</v>
      </c>
      <c r="Q415"/>
    </row>
    <row r="416" spans="2:17" ht="15" x14ac:dyDescent="0.4">
      <c r="B416" s="277">
        <f>VLOOKUP(C416,Companies[],3,FALSE)</f>
        <v>30019775</v>
      </c>
      <c r="C416" s="184" t="s">
        <v>2029</v>
      </c>
      <c r="D416" s="50" t="s">
        <v>2021</v>
      </c>
      <c r="E416" s="264" t="s">
        <v>2738</v>
      </c>
      <c r="F416" s="50" t="s">
        <v>996</v>
      </c>
      <c r="G416" s="50" t="s">
        <v>999</v>
      </c>
      <c r="H416" s="184" t="s">
        <v>2507</v>
      </c>
      <c r="I416" s="264" t="s">
        <v>1196</v>
      </c>
      <c r="J416" s="183">
        <v>0</v>
      </c>
      <c r="K416" s="264"/>
      <c r="L416" s="264"/>
      <c r="M416" s="264"/>
      <c r="N416" s="264">
        <v>9240704.6300000008</v>
      </c>
      <c r="Q416"/>
    </row>
    <row r="417" spans="2:17" ht="15" x14ac:dyDescent="0.4">
      <c r="B417" s="277">
        <f>VLOOKUP(C417,Companies[],3,FALSE)</f>
        <v>30019775</v>
      </c>
      <c r="C417" s="184" t="s">
        <v>2029</v>
      </c>
      <c r="D417" s="50" t="s">
        <v>2021</v>
      </c>
      <c r="E417" s="264" t="s">
        <v>2738</v>
      </c>
      <c r="F417" s="50" t="s">
        <v>996</v>
      </c>
      <c r="G417" s="50" t="s">
        <v>999</v>
      </c>
      <c r="H417" s="184" t="s">
        <v>2508</v>
      </c>
      <c r="I417" s="264" t="s">
        <v>1196</v>
      </c>
      <c r="J417" s="183">
        <v>0</v>
      </c>
      <c r="K417" s="264"/>
      <c r="L417" s="264"/>
      <c r="M417" s="264"/>
      <c r="N417" s="264">
        <v>5754941.9000000004</v>
      </c>
      <c r="Q417"/>
    </row>
    <row r="418" spans="2:17" ht="15" x14ac:dyDescent="0.4">
      <c r="B418" s="277">
        <f>VLOOKUP(C418,Companies[],3,FALSE)</f>
        <v>30019775</v>
      </c>
      <c r="C418" s="184" t="s">
        <v>2029</v>
      </c>
      <c r="D418" s="50" t="s">
        <v>2021</v>
      </c>
      <c r="E418" s="264" t="s">
        <v>2738</v>
      </c>
      <c r="F418" s="50" t="s">
        <v>996</v>
      </c>
      <c r="G418" s="50" t="s">
        <v>999</v>
      </c>
      <c r="H418" s="184" t="s">
        <v>2509</v>
      </c>
      <c r="I418" s="264" t="s">
        <v>1196</v>
      </c>
      <c r="J418" s="183">
        <v>0</v>
      </c>
      <c r="K418" s="264"/>
      <c r="L418" s="264"/>
      <c r="M418" s="264"/>
      <c r="N418" s="264">
        <v>9330067.0399999991</v>
      </c>
      <c r="Q418"/>
    </row>
    <row r="419" spans="2:17" ht="15" x14ac:dyDescent="0.4">
      <c r="B419" s="277">
        <f>VLOOKUP(C419,Companies[],3,FALSE)</f>
        <v>30019775</v>
      </c>
      <c r="C419" s="184" t="s">
        <v>2029</v>
      </c>
      <c r="D419" s="50" t="s">
        <v>2021</v>
      </c>
      <c r="E419" s="264" t="s">
        <v>2738</v>
      </c>
      <c r="F419" s="50" t="s">
        <v>996</v>
      </c>
      <c r="G419" s="50" t="s">
        <v>999</v>
      </c>
      <c r="H419" s="184" t="s">
        <v>2510</v>
      </c>
      <c r="I419" s="264" t="s">
        <v>1196</v>
      </c>
      <c r="J419" s="183">
        <v>0</v>
      </c>
      <c r="K419" s="264"/>
      <c r="L419" s="264"/>
      <c r="M419" s="264"/>
      <c r="N419" s="264">
        <v>4394872.16</v>
      </c>
      <c r="Q419"/>
    </row>
    <row r="420" spans="2:17" ht="15" x14ac:dyDescent="0.4">
      <c r="B420" s="277">
        <f>VLOOKUP(C420,Companies[],3,FALSE)</f>
        <v>30019775</v>
      </c>
      <c r="C420" s="184" t="s">
        <v>2029</v>
      </c>
      <c r="D420" s="50" t="s">
        <v>2021</v>
      </c>
      <c r="E420" s="264" t="s">
        <v>2738</v>
      </c>
      <c r="F420" s="50" t="s">
        <v>996</v>
      </c>
      <c r="G420" s="50" t="s">
        <v>999</v>
      </c>
      <c r="H420" s="184" t="s">
        <v>2511</v>
      </c>
      <c r="I420" s="264" t="s">
        <v>1196</v>
      </c>
      <c r="J420" s="183">
        <v>0</v>
      </c>
      <c r="K420" s="264"/>
      <c r="L420" s="264"/>
      <c r="M420" s="264"/>
      <c r="N420" s="264">
        <v>5078411.76</v>
      </c>
      <c r="Q420"/>
    </row>
    <row r="421" spans="2:17" ht="15" x14ac:dyDescent="0.4">
      <c r="B421" s="277">
        <f>VLOOKUP(C421,Companies[],3,FALSE)</f>
        <v>30019775</v>
      </c>
      <c r="C421" s="184" t="s">
        <v>2029</v>
      </c>
      <c r="D421" s="50" t="s">
        <v>2021</v>
      </c>
      <c r="E421" s="264" t="s">
        <v>2738</v>
      </c>
      <c r="F421" s="50" t="s">
        <v>996</v>
      </c>
      <c r="G421" s="50" t="s">
        <v>999</v>
      </c>
      <c r="H421" s="184" t="s">
        <v>2512</v>
      </c>
      <c r="I421" s="264" t="s">
        <v>1196</v>
      </c>
      <c r="J421" s="183">
        <v>0</v>
      </c>
      <c r="K421" s="264"/>
      <c r="L421" s="264"/>
      <c r="M421" s="264"/>
      <c r="N421" s="264">
        <v>70594.039999999994</v>
      </c>
      <c r="Q421"/>
    </row>
    <row r="422" spans="2:17" ht="15" x14ac:dyDescent="0.4">
      <c r="B422" s="277">
        <f>VLOOKUP(C422,Companies[],3,FALSE)</f>
        <v>30019775</v>
      </c>
      <c r="C422" s="184" t="s">
        <v>2029</v>
      </c>
      <c r="D422" s="50" t="s">
        <v>2021</v>
      </c>
      <c r="E422" s="264" t="s">
        <v>2738</v>
      </c>
      <c r="F422" s="50" t="s">
        <v>996</v>
      </c>
      <c r="G422" s="50" t="s">
        <v>999</v>
      </c>
      <c r="H422" s="184" t="s">
        <v>2372</v>
      </c>
      <c r="I422" s="264" t="s">
        <v>1196</v>
      </c>
      <c r="J422" s="183">
        <v>0</v>
      </c>
      <c r="K422" s="264"/>
      <c r="L422" s="264"/>
      <c r="M422" s="264"/>
      <c r="N422" s="264">
        <v>422508.32</v>
      </c>
      <c r="Q422"/>
    </row>
    <row r="423" spans="2:17" ht="15" x14ac:dyDescent="0.4">
      <c r="B423" s="277">
        <f>VLOOKUP(C423,Companies[],3,FALSE)</f>
        <v>30019775</v>
      </c>
      <c r="C423" s="184" t="s">
        <v>2029</v>
      </c>
      <c r="D423" s="50" t="s">
        <v>2021</v>
      </c>
      <c r="E423" s="264" t="s">
        <v>2738</v>
      </c>
      <c r="F423" s="50" t="s">
        <v>996</v>
      </c>
      <c r="G423" s="50" t="s">
        <v>999</v>
      </c>
      <c r="H423" s="184" t="s">
        <v>2376</v>
      </c>
      <c r="I423" s="264" t="s">
        <v>1196</v>
      </c>
      <c r="J423" s="183">
        <v>0</v>
      </c>
      <c r="K423" s="264"/>
      <c r="L423" s="264"/>
      <c r="M423" s="264"/>
      <c r="N423" s="264">
        <v>27954.15</v>
      </c>
      <c r="Q423"/>
    </row>
    <row r="424" spans="2:17" ht="15" x14ac:dyDescent="0.4">
      <c r="B424" s="277">
        <f>VLOOKUP(C424,Companies[],3,FALSE)</f>
        <v>30019775</v>
      </c>
      <c r="C424" s="184" t="s">
        <v>2029</v>
      </c>
      <c r="D424" s="50" t="s">
        <v>2021</v>
      </c>
      <c r="E424" s="264" t="s">
        <v>2738</v>
      </c>
      <c r="F424" s="50" t="s">
        <v>996</v>
      </c>
      <c r="G424" s="50" t="s">
        <v>999</v>
      </c>
      <c r="H424" s="184" t="s">
        <v>2381</v>
      </c>
      <c r="I424" s="264" t="s">
        <v>1196</v>
      </c>
      <c r="J424" s="183">
        <v>0</v>
      </c>
      <c r="K424" s="264"/>
      <c r="L424" s="264"/>
      <c r="M424" s="264"/>
      <c r="N424" s="264">
        <v>65236.989999999991</v>
      </c>
      <c r="Q424"/>
    </row>
    <row r="425" spans="2:17" ht="15" x14ac:dyDescent="0.4">
      <c r="B425" s="277">
        <f>VLOOKUP(C425,Companies[],3,FALSE)</f>
        <v>30019775</v>
      </c>
      <c r="C425" s="184" t="s">
        <v>2029</v>
      </c>
      <c r="D425" s="50" t="s">
        <v>2021</v>
      </c>
      <c r="E425" s="264" t="s">
        <v>2738</v>
      </c>
      <c r="F425" s="50" t="s">
        <v>996</v>
      </c>
      <c r="G425" s="50" t="s">
        <v>999</v>
      </c>
      <c r="H425" s="184" t="s">
        <v>2385</v>
      </c>
      <c r="I425" s="264" t="s">
        <v>1196</v>
      </c>
      <c r="J425" s="183">
        <v>0</v>
      </c>
      <c r="K425" s="264"/>
      <c r="L425" s="264"/>
      <c r="M425" s="264"/>
      <c r="N425" s="264">
        <v>3181187.95</v>
      </c>
      <c r="Q425"/>
    </row>
    <row r="426" spans="2:17" ht="15" x14ac:dyDescent="0.4">
      <c r="B426" s="277">
        <f>VLOOKUP(C426,Companies[],3,FALSE)</f>
        <v>30019775</v>
      </c>
      <c r="C426" s="184" t="s">
        <v>2029</v>
      </c>
      <c r="D426" s="50" t="s">
        <v>2021</v>
      </c>
      <c r="E426" s="264" t="s">
        <v>2738</v>
      </c>
      <c r="F426" s="50" t="s">
        <v>996</v>
      </c>
      <c r="G426" s="50" t="s">
        <v>999</v>
      </c>
      <c r="H426" s="184" t="s">
        <v>2387</v>
      </c>
      <c r="I426" s="264" t="s">
        <v>1196</v>
      </c>
      <c r="J426" s="183">
        <v>0</v>
      </c>
      <c r="K426" s="264"/>
      <c r="L426" s="264"/>
      <c r="M426" s="264"/>
      <c r="N426" s="264">
        <v>5223631.57</v>
      </c>
      <c r="Q426"/>
    </row>
    <row r="427" spans="2:17" ht="15" x14ac:dyDescent="0.4">
      <c r="B427" s="277">
        <f>VLOOKUP(C427,Companies[],3,FALSE)</f>
        <v>30019775</v>
      </c>
      <c r="C427" s="184" t="s">
        <v>2029</v>
      </c>
      <c r="D427" s="50" t="s">
        <v>2021</v>
      </c>
      <c r="E427" s="264" t="s">
        <v>2738</v>
      </c>
      <c r="F427" s="50" t="s">
        <v>996</v>
      </c>
      <c r="G427" s="50" t="s">
        <v>999</v>
      </c>
      <c r="H427" s="184" t="s">
        <v>2397</v>
      </c>
      <c r="I427" s="264" t="s">
        <v>1196</v>
      </c>
      <c r="J427" s="183">
        <v>0</v>
      </c>
      <c r="K427" s="264"/>
      <c r="L427" s="264"/>
      <c r="M427" s="264"/>
      <c r="N427" s="264">
        <v>9149972.0299999993</v>
      </c>
      <c r="Q427"/>
    </row>
    <row r="428" spans="2:17" ht="15" x14ac:dyDescent="0.4">
      <c r="B428" s="277">
        <f>VLOOKUP(C428,Companies[],3,FALSE)</f>
        <v>30019775</v>
      </c>
      <c r="C428" s="184" t="s">
        <v>2029</v>
      </c>
      <c r="D428" s="50" t="s">
        <v>2021</v>
      </c>
      <c r="E428" s="264" t="s">
        <v>2738</v>
      </c>
      <c r="F428" s="50" t="s">
        <v>996</v>
      </c>
      <c r="G428" s="50" t="s">
        <v>999</v>
      </c>
      <c r="H428" s="184" t="s">
        <v>2398</v>
      </c>
      <c r="I428" s="264" t="s">
        <v>1196</v>
      </c>
      <c r="J428" s="183">
        <v>0</v>
      </c>
      <c r="K428" s="264"/>
      <c r="L428" s="264"/>
      <c r="M428" s="264"/>
      <c r="N428" s="264">
        <v>5820.78</v>
      </c>
      <c r="Q428"/>
    </row>
    <row r="429" spans="2:17" ht="15" x14ac:dyDescent="0.4">
      <c r="B429" s="277">
        <f>VLOOKUP(C429,Companies[],3,FALSE)</f>
        <v>30019775</v>
      </c>
      <c r="C429" s="184" t="s">
        <v>2029</v>
      </c>
      <c r="D429" s="50" t="s">
        <v>2021</v>
      </c>
      <c r="E429" s="264" t="s">
        <v>2738</v>
      </c>
      <c r="F429" s="50" t="s">
        <v>996</v>
      </c>
      <c r="G429" s="50" t="s">
        <v>999</v>
      </c>
      <c r="H429" s="184" t="s">
        <v>2399</v>
      </c>
      <c r="I429" s="264" t="s">
        <v>1196</v>
      </c>
      <c r="J429" s="183">
        <v>0</v>
      </c>
      <c r="K429" s="264"/>
      <c r="L429" s="264"/>
      <c r="M429" s="264"/>
      <c r="N429" s="264">
        <v>1147256.17</v>
      </c>
      <c r="Q429"/>
    </row>
    <row r="430" spans="2:17" ht="15" x14ac:dyDescent="0.4">
      <c r="B430" s="277">
        <f>VLOOKUP(C430,Companies[],3,FALSE)</f>
        <v>30019775</v>
      </c>
      <c r="C430" s="184" t="s">
        <v>2029</v>
      </c>
      <c r="D430" s="50" t="s">
        <v>2021</v>
      </c>
      <c r="E430" s="264" t="s">
        <v>2738</v>
      </c>
      <c r="F430" s="50" t="s">
        <v>996</v>
      </c>
      <c r="G430" s="50" t="s">
        <v>999</v>
      </c>
      <c r="H430" s="184" t="s">
        <v>2400</v>
      </c>
      <c r="I430" s="264" t="s">
        <v>1196</v>
      </c>
      <c r="J430" s="183">
        <v>0</v>
      </c>
      <c r="K430" s="264"/>
      <c r="L430" s="264"/>
      <c r="M430" s="264"/>
      <c r="N430" s="264">
        <v>192731436.65000001</v>
      </c>
      <c r="Q430"/>
    </row>
    <row r="431" spans="2:17" ht="15" x14ac:dyDescent="0.4">
      <c r="B431" s="277">
        <f>VLOOKUP(C431,Companies[],3,FALSE)</f>
        <v>30019775</v>
      </c>
      <c r="C431" s="184" t="s">
        <v>2029</v>
      </c>
      <c r="D431" s="50" t="s">
        <v>2021</v>
      </c>
      <c r="E431" s="264" t="s">
        <v>2738</v>
      </c>
      <c r="F431" s="50" t="s">
        <v>996</v>
      </c>
      <c r="G431" s="50" t="s">
        <v>999</v>
      </c>
      <c r="H431" s="184" t="s">
        <v>2401</v>
      </c>
      <c r="I431" s="264" t="s">
        <v>1196</v>
      </c>
      <c r="J431" s="183">
        <v>0</v>
      </c>
      <c r="K431" s="264"/>
      <c r="L431" s="264"/>
      <c r="M431" s="264"/>
      <c r="N431" s="264">
        <v>13042654.83</v>
      </c>
      <c r="Q431"/>
    </row>
    <row r="432" spans="2:17" ht="15" x14ac:dyDescent="0.4">
      <c r="B432" s="277">
        <f>VLOOKUP(C432,Companies[],3,FALSE)</f>
        <v>30019775</v>
      </c>
      <c r="C432" s="184" t="s">
        <v>2029</v>
      </c>
      <c r="D432" s="50" t="s">
        <v>2021</v>
      </c>
      <c r="E432" s="264" t="s">
        <v>2738</v>
      </c>
      <c r="F432" s="50" t="s">
        <v>996</v>
      </c>
      <c r="G432" s="50" t="s">
        <v>999</v>
      </c>
      <c r="H432" s="184" t="s">
        <v>2402</v>
      </c>
      <c r="I432" s="264" t="s">
        <v>1196</v>
      </c>
      <c r="J432" s="183">
        <v>0</v>
      </c>
      <c r="K432" s="264"/>
      <c r="L432" s="264"/>
      <c r="M432" s="264"/>
      <c r="N432" s="264">
        <v>9550728.5899999999</v>
      </c>
      <c r="Q432"/>
    </row>
    <row r="433" spans="2:17" ht="15" x14ac:dyDescent="0.4">
      <c r="B433" s="277">
        <f>VLOOKUP(C433,Companies[],3,FALSE)</f>
        <v>30019775</v>
      </c>
      <c r="C433" s="184" t="s">
        <v>2029</v>
      </c>
      <c r="D433" s="50" t="s">
        <v>2021</v>
      </c>
      <c r="E433" s="264" t="s">
        <v>2738</v>
      </c>
      <c r="F433" s="50" t="s">
        <v>996</v>
      </c>
      <c r="G433" s="50" t="s">
        <v>999</v>
      </c>
      <c r="H433" s="184" t="s">
        <v>2403</v>
      </c>
      <c r="I433" s="264" t="s">
        <v>1196</v>
      </c>
      <c r="J433" s="183">
        <v>0</v>
      </c>
      <c r="K433" s="264"/>
      <c r="L433" s="264"/>
      <c r="M433" s="264"/>
      <c r="N433" s="264">
        <v>19146512.039999999</v>
      </c>
      <c r="Q433"/>
    </row>
    <row r="434" spans="2:17" ht="15" x14ac:dyDescent="0.4">
      <c r="B434" s="277">
        <f>VLOOKUP(C434,Companies[],3,FALSE)</f>
        <v>30019775</v>
      </c>
      <c r="C434" s="184" t="s">
        <v>2029</v>
      </c>
      <c r="D434" s="50" t="s">
        <v>2021</v>
      </c>
      <c r="E434" s="264" t="s">
        <v>2738</v>
      </c>
      <c r="F434" s="50" t="s">
        <v>996</v>
      </c>
      <c r="G434" s="50" t="s">
        <v>999</v>
      </c>
      <c r="H434" s="184" t="s">
        <v>2407</v>
      </c>
      <c r="I434" s="264" t="s">
        <v>1196</v>
      </c>
      <c r="J434" s="183">
        <v>0</v>
      </c>
      <c r="K434" s="264"/>
      <c r="L434" s="264"/>
      <c r="M434" s="264"/>
      <c r="N434" s="264">
        <v>5837315.5300000003</v>
      </c>
      <c r="Q434"/>
    </row>
    <row r="435" spans="2:17" ht="15" x14ac:dyDescent="0.4">
      <c r="B435" s="277">
        <f>VLOOKUP(C435,Companies[],3,FALSE)</f>
        <v>30019775</v>
      </c>
      <c r="C435" s="184" t="s">
        <v>2029</v>
      </c>
      <c r="D435" s="50" t="s">
        <v>2021</v>
      </c>
      <c r="E435" s="264" t="s">
        <v>2738</v>
      </c>
      <c r="F435" s="50" t="s">
        <v>996</v>
      </c>
      <c r="G435" s="50" t="s">
        <v>999</v>
      </c>
      <c r="H435" s="184" t="s">
        <v>2410</v>
      </c>
      <c r="I435" s="264" t="s">
        <v>1196</v>
      </c>
      <c r="J435" s="183">
        <v>0</v>
      </c>
      <c r="K435" s="264"/>
      <c r="L435" s="264"/>
      <c r="M435" s="264"/>
      <c r="N435" s="264">
        <v>28486976.379999999</v>
      </c>
      <c r="Q435"/>
    </row>
    <row r="436" spans="2:17" ht="15" x14ac:dyDescent="0.4">
      <c r="B436" s="277">
        <f>VLOOKUP(C436,Companies[],3,FALSE)</f>
        <v>30019775</v>
      </c>
      <c r="C436" s="184" t="s">
        <v>2029</v>
      </c>
      <c r="D436" s="50" t="s">
        <v>2021</v>
      </c>
      <c r="E436" s="264" t="s">
        <v>2738</v>
      </c>
      <c r="F436" s="50" t="s">
        <v>996</v>
      </c>
      <c r="G436" s="50" t="s">
        <v>999</v>
      </c>
      <c r="H436" s="184" t="s">
        <v>2411</v>
      </c>
      <c r="I436" s="264" t="s">
        <v>1196</v>
      </c>
      <c r="J436" s="183">
        <v>0</v>
      </c>
      <c r="K436" s="264"/>
      <c r="L436" s="264"/>
      <c r="M436" s="264"/>
      <c r="N436" s="264">
        <v>1518740.35</v>
      </c>
      <c r="Q436"/>
    </row>
    <row r="437" spans="2:17" ht="15" x14ac:dyDescent="0.4">
      <c r="B437" s="277">
        <f>VLOOKUP(C437,Companies[],3,FALSE)</f>
        <v>30019775</v>
      </c>
      <c r="C437" s="184" t="s">
        <v>2029</v>
      </c>
      <c r="D437" s="50" t="s">
        <v>2021</v>
      </c>
      <c r="E437" s="264" t="s">
        <v>2738</v>
      </c>
      <c r="F437" s="50" t="s">
        <v>996</v>
      </c>
      <c r="G437" s="50" t="s">
        <v>999</v>
      </c>
      <c r="H437" s="184" t="s">
        <v>2412</v>
      </c>
      <c r="I437" s="264" t="s">
        <v>1196</v>
      </c>
      <c r="J437" s="183">
        <v>0</v>
      </c>
      <c r="K437" s="264"/>
      <c r="L437" s="264"/>
      <c r="M437" s="264"/>
      <c r="N437" s="264">
        <v>3285218.71</v>
      </c>
      <c r="Q437"/>
    </row>
    <row r="438" spans="2:17" ht="15" x14ac:dyDescent="0.4">
      <c r="B438" s="277">
        <f>VLOOKUP(C438,Companies[],3,FALSE)</f>
        <v>30019775</v>
      </c>
      <c r="C438" s="184" t="s">
        <v>2029</v>
      </c>
      <c r="D438" s="50" t="s">
        <v>2021</v>
      </c>
      <c r="E438" s="264" t="s">
        <v>2738</v>
      </c>
      <c r="F438" s="50" t="s">
        <v>996</v>
      </c>
      <c r="G438" s="50" t="s">
        <v>999</v>
      </c>
      <c r="H438" s="184" t="s">
        <v>2413</v>
      </c>
      <c r="I438" s="264" t="s">
        <v>1196</v>
      </c>
      <c r="J438" s="183">
        <v>0</v>
      </c>
      <c r="K438" s="264"/>
      <c r="L438" s="264"/>
      <c r="M438" s="264"/>
      <c r="N438" s="264">
        <v>1929264.75</v>
      </c>
      <c r="Q438"/>
    </row>
    <row r="439" spans="2:17" ht="15" x14ac:dyDescent="0.4">
      <c r="B439" s="277">
        <f>VLOOKUP(C439,Companies[],3,FALSE)</f>
        <v>30019775</v>
      </c>
      <c r="C439" s="184" t="s">
        <v>2029</v>
      </c>
      <c r="D439" s="50" t="s">
        <v>2021</v>
      </c>
      <c r="E439" s="264" t="s">
        <v>2738</v>
      </c>
      <c r="F439" s="50" t="s">
        <v>996</v>
      </c>
      <c r="G439" s="50" t="s">
        <v>999</v>
      </c>
      <c r="H439" s="184" t="s">
        <v>2414</v>
      </c>
      <c r="I439" s="264" t="s">
        <v>1196</v>
      </c>
      <c r="J439" s="183">
        <v>0</v>
      </c>
      <c r="K439" s="264"/>
      <c r="L439" s="264"/>
      <c r="M439" s="264"/>
      <c r="N439" s="264">
        <v>13618361.449999999</v>
      </c>
      <c r="Q439"/>
    </row>
    <row r="440" spans="2:17" ht="15" x14ac:dyDescent="0.4">
      <c r="B440" s="277">
        <f>VLOOKUP(C440,Companies[],3,FALSE)</f>
        <v>30019775</v>
      </c>
      <c r="C440" s="184" t="s">
        <v>2029</v>
      </c>
      <c r="D440" s="50" t="s">
        <v>2021</v>
      </c>
      <c r="E440" s="264" t="s">
        <v>2738</v>
      </c>
      <c r="F440" s="50" t="s">
        <v>996</v>
      </c>
      <c r="G440" s="50" t="s">
        <v>999</v>
      </c>
      <c r="H440" s="184" t="s">
        <v>2416</v>
      </c>
      <c r="I440" s="264" t="s">
        <v>1196</v>
      </c>
      <c r="J440" s="183">
        <v>0</v>
      </c>
      <c r="K440" s="264"/>
      <c r="L440" s="264"/>
      <c r="M440" s="264"/>
      <c r="N440" s="264">
        <v>8343702.2400000002</v>
      </c>
      <c r="Q440"/>
    </row>
    <row r="441" spans="2:17" ht="15" x14ac:dyDescent="0.4">
      <c r="B441" s="277">
        <f>VLOOKUP(C441,Companies[],3,FALSE)</f>
        <v>30019775</v>
      </c>
      <c r="C441" s="184" t="s">
        <v>2029</v>
      </c>
      <c r="D441" s="50" t="s">
        <v>2021</v>
      </c>
      <c r="E441" s="264" t="s">
        <v>2738</v>
      </c>
      <c r="F441" s="50" t="s">
        <v>996</v>
      </c>
      <c r="G441" s="50" t="s">
        <v>999</v>
      </c>
      <c r="H441" s="184" t="s">
        <v>2417</v>
      </c>
      <c r="I441" s="264" t="s">
        <v>1196</v>
      </c>
      <c r="J441" s="183">
        <v>0</v>
      </c>
      <c r="K441" s="264"/>
      <c r="L441" s="264"/>
      <c r="M441" s="264"/>
      <c r="N441" s="264">
        <v>8189816.5700000003</v>
      </c>
      <c r="Q441"/>
    </row>
    <row r="442" spans="2:17" ht="15" x14ac:dyDescent="0.4">
      <c r="B442" s="277">
        <f>VLOOKUP(C442,Companies[],3,FALSE)</f>
        <v>30019775</v>
      </c>
      <c r="C442" s="184" t="s">
        <v>2029</v>
      </c>
      <c r="D442" s="50" t="s">
        <v>2021</v>
      </c>
      <c r="E442" s="264" t="s">
        <v>2738</v>
      </c>
      <c r="F442" s="50" t="s">
        <v>996</v>
      </c>
      <c r="G442" s="50" t="s">
        <v>999</v>
      </c>
      <c r="H442" s="184" t="s">
        <v>2418</v>
      </c>
      <c r="I442" s="264" t="s">
        <v>1196</v>
      </c>
      <c r="J442" s="183">
        <v>0</v>
      </c>
      <c r="K442" s="264"/>
      <c r="L442" s="264"/>
      <c r="M442" s="264"/>
      <c r="N442" s="264">
        <v>45499232.68</v>
      </c>
      <c r="Q442"/>
    </row>
    <row r="443" spans="2:17" ht="15" x14ac:dyDescent="0.4">
      <c r="B443" s="277">
        <f>VLOOKUP(C443,Companies[],3,FALSE)</f>
        <v>30019775</v>
      </c>
      <c r="C443" s="184" t="s">
        <v>2029</v>
      </c>
      <c r="D443" s="50" t="s">
        <v>2021</v>
      </c>
      <c r="E443" s="264" t="s">
        <v>2738</v>
      </c>
      <c r="F443" s="50" t="s">
        <v>996</v>
      </c>
      <c r="G443" s="50" t="s">
        <v>999</v>
      </c>
      <c r="H443" s="184" t="s">
        <v>2420</v>
      </c>
      <c r="I443" s="264" t="s">
        <v>1196</v>
      </c>
      <c r="J443" s="183">
        <v>0</v>
      </c>
      <c r="K443" s="264"/>
      <c r="L443" s="264"/>
      <c r="M443" s="264"/>
      <c r="N443" s="264">
        <v>106274.42</v>
      </c>
      <c r="Q443"/>
    </row>
    <row r="444" spans="2:17" ht="15" x14ac:dyDescent="0.4">
      <c r="B444" s="277">
        <f>VLOOKUP(C444,Companies[],3,FALSE)</f>
        <v>30019775</v>
      </c>
      <c r="C444" s="184" t="s">
        <v>2029</v>
      </c>
      <c r="D444" s="50" t="s">
        <v>2021</v>
      </c>
      <c r="E444" s="264" t="s">
        <v>2738</v>
      </c>
      <c r="F444" s="50" t="s">
        <v>996</v>
      </c>
      <c r="G444" s="50" t="s">
        <v>999</v>
      </c>
      <c r="H444" s="184" t="s">
        <v>2421</v>
      </c>
      <c r="I444" s="264" t="s">
        <v>1196</v>
      </c>
      <c r="J444" s="183">
        <v>0</v>
      </c>
      <c r="K444" s="264"/>
      <c r="L444" s="264"/>
      <c r="M444" s="264"/>
      <c r="N444" s="264">
        <v>44653435.380000003</v>
      </c>
      <c r="Q444"/>
    </row>
    <row r="445" spans="2:17" ht="15" x14ac:dyDescent="0.4">
      <c r="B445" s="277">
        <f>VLOOKUP(C445,Companies[],3,FALSE)</f>
        <v>30019775</v>
      </c>
      <c r="C445" s="184" t="s">
        <v>2029</v>
      </c>
      <c r="D445" s="50" t="s">
        <v>2021</v>
      </c>
      <c r="E445" s="264" t="s">
        <v>2738</v>
      </c>
      <c r="F445" s="50" t="s">
        <v>996</v>
      </c>
      <c r="G445" s="50" t="s">
        <v>999</v>
      </c>
      <c r="H445" s="184" t="s">
        <v>2422</v>
      </c>
      <c r="I445" s="264" t="s">
        <v>1196</v>
      </c>
      <c r="J445" s="183">
        <v>0</v>
      </c>
      <c r="K445" s="264"/>
      <c r="L445" s="264"/>
      <c r="M445" s="264"/>
      <c r="N445" s="264">
        <v>4001476.2</v>
      </c>
      <c r="Q445"/>
    </row>
    <row r="446" spans="2:17" ht="15" x14ac:dyDescent="0.4">
      <c r="B446" s="277">
        <f>VLOOKUP(C446,Companies[],3,FALSE)</f>
        <v>30019775</v>
      </c>
      <c r="C446" s="184" t="s">
        <v>2029</v>
      </c>
      <c r="D446" s="50" t="s">
        <v>2021</v>
      </c>
      <c r="E446" s="264" t="s">
        <v>2738</v>
      </c>
      <c r="F446" s="50" t="s">
        <v>996</v>
      </c>
      <c r="G446" s="50" t="s">
        <v>999</v>
      </c>
      <c r="H446" s="184" t="s">
        <v>2423</v>
      </c>
      <c r="I446" s="264" t="s">
        <v>1196</v>
      </c>
      <c r="J446" s="183">
        <v>0</v>
      </c>
      <c r="K446" s="264"/>
      <c r="L446" s="264"/>
      <c r="M446" s="264"/>
      <c r="N446" s="264">
        <v>10333117.49</v>
      </c>
      <c r="Q446"/>
    </row>
    <row r="447" spans="2:17" ht="15" x14ac:dyDescent="0.4">
      <c r="B447" s="277">
        <f>VLOOKUP(C447,Companies[],3,FALSE)</f>
        <v>30019775</v>
      </c>
      <c r="C447" s="184" t="s">
        <v>2029</v>
      </c>
      <c r="D447" s="50" t="s">
        <v>2021</v>
      </c>
      <c r="E447" s="264" t="s">
        <v>2738</v>
      </c>
      <c r="F447" s="50" t="s">
        <v>996</v>
      </c>
      <c r="G447" s="50" t="s">
        <v>999</v>
      </c>
      <c r="H447" s="184" t="s">
        <v>2424</v>
      </c>
      <c r="I447" s="264" t="s">
        <v>1196</v>
      </c>
      <c r="J447" s="183">
        <v>0</v>
      </c>
      <c r="K447" s="264"/>
      <c r="L447" s="264"/>
      <c r="M447" s="264"/>
      <c r="N447" s="264">
        <v>7340152.5199999996</v>
      </c>
      <c r="Q447"/>
    </row>
    <row r="448" spans="2:17" ht="15" x14ac:dyDescent="0.4">
      <c r="B448" s="277">
        <f>VLOOKUP(C448,Companies[],3,FALSE)</f>
        <v>30019775</v>
      </c>
      <c r="C448" s="184" t="s">
        <v>2029</v>
      </c>
      <c r="D448" s="50" t="s">
        <v>2021</v>
      </c>
      <c r="E448" s="264" t="s">
        <v>2738</v>
      </c>
      <c r="F448" s="50" t="s">
        <v>996</v>
      </c>
      <c r="G448" s="50" t="s">
        <v>999</v>
      </c>
      <c r="H448" s="184" t="s">
        <v>2425</v>
      </c>
      <c r="I448" s="264" t="s">
        <v>1196</v>
      </c>
      <c r="J448" s="183">
        <v>0</v>
      </c>
      <c r="K448" s="264"/>
      <c r="L448" s="264"/>
      <c r="M448" s="264"/>
      <c r="N448" s="264">
        <v>1139229.1299999999</v>
      </c>
      <c r="Q448"/>
    </row>
    <row r="449" spans="2:17" ht="15" x14ac:dyDescent="0.4">
      <c r="B449" s="277">
        <f>VLOOKUP(C449,Companies[],3,FALSE)</f>
        <v>30019775</v>
      </c>
      <c r="C449" s="184" t="s">
        <v>2029</v>
      </c>
      <c r="D449" s="50" t="s">
        <v>2021</v>
      </c>
      <c r="E449" s="264" t="s">
        <v>2738</v>
      </c>
      <c r="F449" s="50" t="s">
        <v>996</v>
      </c>
      <c r="G449" s="50" t="s">
        <v>999</v>
      </c>
      <c r="H449" s="184" t="s">
        <v>2426</v>
      </c>
      <c r="I449" s="264" t="s">
        <v>1196</v>
      </c>
      <c r="J449" s="183">
        <v>0</v>
      </c>
      <c r="K449" s="264"/>
      <c r="L449" s="264"/>
      <c r="M449" s="264"/>
      <c r="N449" s="264">
        <v>1296563.24</v>
      </c>
      <c r="Q449"/>
    </row>
    <row r="450" spans="2:17" ht="15" x14ac:dyDescent="0.4">
      <c r="B450" s="277">
        <f>VLOOKUP(C450,Companies[],3,FALSE)</f>
        <v>30019775</v>
      </c>
      <c r="C450" s="184" t="s">
        <v>2029</v>
      </c>
      <c r="D450" s="50" t="s">
        <v>2021</v>
      </c>
      <c r="E450" s="264" t="s">
        <v>2738</v>
      </c>
      <c r="F450" s="50" t="s">
        <v>996</v>
      </c>
      <c r="G450" s="50" t="s">
        <v>999</v>
      </c>
      <c r="H450" s="184" t="s">
        <v>2427</v>
      </c>
      <c r="I450" s="264" t="s">
        <v>1196</v>
      </c>
      <c r="J450" s="183">
        <v>0</v>
      </c>
      <c r="K450" s="264"/>
      <c r="L450" s="264"/>
      <c r="M450" s="264"/>
      <c r="N450" s="264">
        <v>141598767.97999999</v>
      </c>
      <c r="Q450"/>
    </row>
    <row r="451" spans="2:17" ht="15" x14ac:dyDescent="0.4">
      <c r="B451" s="277">
        <f>VLOOKUP(C451,Companies[],3,FALSE)</f>
        <v>30019775</v>
      </c>
      <c r="C451" s="184" t="s">
        <v>2029</v>
      </c>
      <c r="D451" s="50" t="s">
        <v>2021</v>
      </c>
      <c r="E451" s="264" t="s">
        <v>2738</v>
      </c>
      <c r="F451" s="50" t="s">
        <v>996</v>
      </c>
      <c r="G451" s="50" t="s">
        <v>999</v>
      </c>
      <c r="H451" s="184" t="s">
        <v>2429</v>
      </c>
      <c r="I451" s="264" t="s">
        <v>1196</v>
      </c>
      <c r="J451" s="183">
        <v>0</v>
      </c>
      <c r="K451" s="264"/>
      <c r="L451" s="264"/>
      <c r="M451" s="264"/>
      <c r="N451" s="264">
        <v>21507666.109999999</v>
      </c>
      <c r="Q451"/>
    </row>
    <row r="452" spans="2:17" ht="15" x14ac:dyDescent="0.4">
      <c r="B452" s="277">
        <f>VLOOKUP(C452,Companies[],3,FALSE)</f>
        <v>30019775</v>
      </c>
      <c r="C452" s="184" t="s">
        <v>2029</v>
      </c>
      <c r="D452" s="50" t="s">
        <v>2021</v>
      </c>
      <c r="E452" s="264" t="s">
        <v>2738</v>
      </c>
      <c r="F452" s="50" t="s">
        <v>996</v>
      </c>
      <c r="G452" s="50" t="s">
        <v>999</v>
      </c>
      <c r="H452" s="184" t="s">
        <v>2430</v>
      </c>
      <c r="I452" s="264" t="s">
        <v>1196</v>
      </c>
      <c r="J452" s="183">
        <v>0</v>
      </c>
      <c r="K452" s="264"/>
      <c r="L452" s="264"/>
      <c r="M452" s="264"/>
      <c r="N452" s="264">
        <v>3519705.59</v>
      </c>
      <c r="Q452"/>
    </row>
    <row r="453" spans="2:17" ht="15" x14ac:dyDescent="0.4">
      <c r="B453" s="277">
        <f>VLOOKUP(C453,Companies[],3,FALSE)</f>
        <v>30019775</v>
      </c>
      <c r="C453" s="184" t="s">
        <v>2029</v>
      </c>
      <c r="D453" s="50" t="s">
        <v>2021</v>
      </c>
      <c r="E453" s="264" t="s">
        <v>2738</v>
      </c>
      <c r="F453" s="50" t="s">
        <v>996</v>
      </c>
      <c r="G453" s="50" t="s">
        <v>999</v>
      </c>
      <c r="H453" s="184" t="s">
        <v>2431</v>
      </c>
      <c r="I453" s="264" t="s">
        <v>1196</v>
      </c>
      <c r="J453" s="183">
        <v>0</v>
      </c>
      <c r="K453" s="264"/>
      <c r="L453" s="264"/>
      <c r="M453" s="264"/>
      <c r="N453" s="264">
        <v>44637775.960000001</v>
      </c>
      <c r="Q453"/>
    </row>
    <row r="454" spans="2:17" ht="15" x14ac:dyDescent="0.4">
      <c r="B454" s="277">
        <f>VLOOKUP(C454,Companies[],3,FALSE)</f>
        <v>30019775</v>
      </c>
      <c r="C454" s="184" t="s">
        <v>2029</v>
      </c>
      <c r="D454" s="50" t="s">
        <v>2021</v>
      </c>
      <c r="E454" s="264" t="s">
        <v>2738</v>
      </c>
      <c r="F454" s="50" t="s">
        <v>996</v>
      </c>
      <c r="G454" s="50" t="s">
        <v>999</v>
      </c>
      <c r="H454" s="184" t="s">
        <v>2432</v>
      </c>
      <c r="I454" s="264" t="s">
        <v>1196</v>
      </c>
      <c r="J454" s="183">
        <v>0</v>
      </c>
      <c r="K454" s="264"/>
      <c r="L454" s="264"/>
      <c r="M454" s="264"/>
      <c r="N454" s="264">
        <v>1610914.91</v>
      </c>
      <c r="Q454"/>
    </row>
    <row r="455" spans="2:17" ht="15" x14ac:dyDescent="0.4">
      <c r="B455" s="277">
        <f>VLOOKUP(C455,Companies[],3,FALSE)</f>
        <v>30019775</v>
      </c>
      <c r="C455" s="184" t="s">
        <v>2029</v>
      </c>
      <c r="D455" s="50" t="s">
        <v>2021</v>
      </c>
      <c r="E455" s="264" t="s">
        <v>2738</v>
      </c>
      <c r="F455" s="50" t="s">
        <v>996</v>
      </c>
      <c r="G455" s="50" t="s">
        <v>999</v>
      </c>
      <c r="H455" s="184" t="s">
        <v>2433</v>
      </c>
      <c r="I455" s="264" t="s">
        <v>1196</v>
      </c>
      <c r="J455" s="183">
        <v>0</v>
      </c>
      <c r="K455" s="264"/>
      <c r="L455" s="264"/>
      <c r="M455" s="264"/>
      <c r="N455" s="264">
        <v>61230.02</v>
      </c>
      <c r="Q455"/>
    </row>
    <row r="456" spans="2:17" ht="15" x14ac:dyDescent="0.4">
      <c r="B456" s="277">
        <f>VLOOKUP(C456,Companies[],3,FALSE)</f>
        <v>30019775</v>
      </c>
      <c r="C456" s="184" t="s">
        <v>2029</v>
      </c>
      <c r="D456" s="50" t="s">
        <v>2021</v>
      </c>
      <c r="E456" s="264" t="s">
        <v>2738</v>
      </c>
      <c r="F456" s="50" t="s">
        <v>996</v>
      </c>
      <c r="G456" s="50" t="s">
        <v>999</v>
      </c>
      <c r="H456" s="184" t="s">
        <v>2434</v>
      </c>
      <c r="I456" s="264" t="s">
        <v>1196</v>
      </c>
      <c r="J456" s="183">
        <v>0</v>
      </c>
      <c r="K456" s="264"/>
      <c r="L456" s="264"/>
      <c r="M456" s="264"/>
      <c r="N456" s="264">
        <v>12698495.15</v>
      </c>
      <c r="Q456"/>
    </row>
    <row r="457" spans="2:17" ht="15" x14ac:dyDescent="0.4">
      <c r="B457" s="277">
        <f>VLOOKUP(C457,Companies[],3,FALSE)</f>
        <v>30019775</v>
      </c>
      <c r="C457" s="184" t="s">
        <v>2029</v>
      </c>
      <c r="D457" s="50" t="s">
        <v>2021</v>
      </c>
      <c r="E457" s="264" t="s">
        <v>2738</v>
      </c>
      <c r="F457" s="50" t="s">
        <v>996</v>
      </c>
      <c r="G457" s="50" t="s">
        <v>999</v>
      </c>
      <c r="H457" s="184" t="s">
        <v>2435</v>
      </c>
      <c r="I457" s="264" t="s">
        <v>1196</v>
      </c>
      <c r="J457" s="183">
        <v>0</v>
      </c>
      <c r="K457" s="264"/>
      <c r="L457" s="264"/>
      <c r="M457" s="264"/>
      <c r="N457" s="264">
        <v>17715087.949999999</v>
      </c>
      <c r="Q457"/>
    </row>
    <row r="458" spans="2:17" ht="15" x14ac:dyDescent="0.4">
      <c r="B458" s="277">
        <f>VLOOKUP(C458,Companies[],3,FALSE)</f>
        <v>30019775</v>
      </c>
      <c r="C458" s="184" t="s">
        <v>2029</v>
      </c>
      <c r="D458" s="50" t="s">
        <v>2021</v>
      </c>
      <c r="E458" s="264" t="s">
        <v>2738</v>
      </c>
      <c r="F458" s="50" t="s">
        <v>996</v>
      </c>
      <c r="G458" s="50" t="s">
        <v>999</v>
      </c>
      <c r="H458" s="184" t="s">
        <v>2436</v>
      </c>
      <c r="I458" s="264" t="s">
        <v>1196</v>
      </c>
      <c r="J458" s="183">
        <v>0</v>
      </c>
      <c r="K458" s="264"/>
      <c r="L458" s="264"/>
      <c r="M458" s="264"/>
      <c r="N458" s="264">
        <v>1221760.6499999999</v>
      </c>
      <c r="Q458"/>
    </row>
    <row r="459" spans="2:17" ht="15" x14ac:dyDescent="0.4">
      <c r="B459" s="277">
        <f>VLOOKUP(C459,Companies[],3,FALSE)</f>
        <v>30019775</v>
      </c>
      <c r="C459" s="184" t="s">
        <v>2029</v>
      </c>
      <c r="D459" s="50" t="s">
        <v>2021</v>
      </c>
      <c r="E459" s="264" t="s">
        <v>2738</v>
      </c>
      <c r="F459" s="50" t="s">
        <v>996</v>
      </c>
      <c r="G459" s="50" t="s">
        <v>999</v>
      </c>
      <c r="H459" s="184" t="s">
        <v>2437</v>
      </c>
      <c r="I459" s="264" t="s">
        <v>1196</v>
      </c>
      <c r="J459" s="183">
        <v>0</v>
      </c>
      <c r="K459" s="264"/>
      <c r="L459" s="264"/>
      <c r="M459" s="264"/>
      <c r="N459" s="264">
        <v>1088311.22</v>
      </c>
      <c r="Q459"/>
    </row>
    <row r="460" spans="2:17" ht="15" x14ac:dyDescent="0.4">
      <c r="B460" s="277">
        <f>VLOOKUP(C460,Companies[],3,FALSE)</f>
        <v>30019775</v>
      </c>
      <c r="C460" s="184" t="s">
        <v>2029</v>
      </c>
      <c r="D460" s="50" t="s">
        <v>2021</v>
      </c>
      <c r="E460" s="264" t="s">
        <v>2738</v>
      </c>
      <c r="F460" s="50" t="s">
        <v>996</v>
      </c>
      <c r="G460" s="50" t="s">
        <v>999</v>
      </c>
      <c r="H460" s="184" t="s">
        <v>2438</v>
      </c>
      <c r="I460" s="264" t="s">
        <v>1196</v>
      </c>
      <c r="J460" s="183">
        <v>0</v>
      </c>
      <c r="K460" s="264"/>
      <c r="L460" s="264"/>
      <c r="M460" s="264"/>
      <c r="N460" s="264">
        <v>26022603.899999999</v>
      </c>
      <c r="Q460"/>
    </row>
    <row r="461" spans="2:17" ht="15" x14ac:dyDescent="0.4">
      <c r="B461" s="277">
        <f>VLOOKUP(C461,Companies[],3,FALSE)</f>
        <v>30019775</v>
      </c>
      <c r="C461" s="184" t="s">
        <v>2029</v>
      </c>
      <c r="D461" s="50" t="s">
        <v>2021</v>
      </c>
      <c r="E461" s="264" t="s">
        <v>2738</v>
      </c>
      <c r="F461" s="50" t="s">
        <v>996</v>
      </c>
      <c r="G461" s="50" t="s">
        <v>999</v>
      </c>
      <c r="H461" s="184" t="s">
        <v>2439</v>
      </c>
      <c r="I461" s="264" t="s">
        <v>1196</v>
      </c>
      <c r="J461" s="183">
        <v>0</v>
      </c>
      <c r="K461" s="264"/>
      <c r="L461" s="264"/>
      <c r="M461" s="264"/>
      <c r="N461" s="264">
        <v>77246411.049999997</v>
      </c>
      <c r="Q461"/>
    </row>
    <row r="462" spans="2:17" ht="15" x14ac:dyDescent="0.4">
      <c r="B462" s="277">
        <f>VLOOKUP(C462,Companies[],3,FALSE)</f>
        <v>30019775</v>
      </c>
      <c r="C462" s="184" t="s">
        <v>2029</v>
      </c>
      <c r="D462" s="50" t="s">
        <v>2021</v>
      </c>
      <c r="E462" s="264" t="s">
        <v>2738</v>
      </c>
      <c r="F462" s="50" t="s">
        <v>996</v>
      </c>
      <c r="G462" s="50" t="s">
        <v>999</v>
      </c>
      <c r="H462" s="184" t="s">
        <v>2440</v>
      </c>
      <c r="I462" s="264" t="s">
        <v>1196</v>
      </c>
      <c r="J462" s="183">
        <v>0</v>
      </c>
      <c r="K462" s="264"/>
      <c r="L462" s="264"/>
      <c r="M462" s="264"/>
      <c r="N462" s="264">
        <v>25421.59</v>
      </c>
      <c r="Q462"/>
    </row>
    <row r="463" spans="2:17" ht="15" x14ac:dyDescent="0.4">
      <c r="B463" s="277">
        <f>VLOOKUP(C463,Companies[],3,FALSE)</f>
        <v>30019775</v>
      </c>
      <c r="C463" s="184" t="s">
        <v>2029</v>
      </c>
      <c r="D463" s="50" t="s">
        <v>2021</v>
      </c>
      <c r="E463" s="264" t="s">
        <v>2738</v>
      </c>
      <c r="F463" s="50" t="s">
        <v>996</v>
      </c>
      <c r="G463" s="50" t="s">
        <v>999</v>
      </c>
      <c r="H463" s="184" t="s">
        <v>2441</v>
      </c>
      <c r="I463" s="264" t="s">
        <v>1196</v>
      </c>
      <c r="J463" s="183">
        <v>0</v>
      </c>
      <c r="K463" s="264"/>
      <c r="L463" s="264"/>
      <c r="M463" s="264"/>
      <c r="N463" s="264">
        <v>5257330.43</v>
      </c>
      <c r="Q463"/>
    </row>
    <row r="464" spans="2:17" ht="15" x14ac:dyDescent="0.4">
      <c r="B464" s="277">
        <f>VLOOKUP(C464,Companies[],3,FALSE)</f>
        <v>30019775</v>
      </c>
      <c r="C464" s="184" t="s">
        <v>2029</v>
      </c>
      <c r="D464" s="50" t="s">
        <v>2021</v>
      </c>
      <c r="E464" s="264" t="s">
        <v>2738</v>
      </c>
      <c r="F464" s="50" t="s">
        <v>996</v>
      </c>
      <c r="G464" s="50" t="s">
        <v>999</v>
      </c>
      <c r="H464" s="184" t="s">
        <v>2445</v>
      </c>
      <c r="I464" s="264" t="s">
        <v>1196</v>
      </c>
      <c r="J464" s="183">
        <v>0</v>
      </c>
      <c r="K464" s="264"/>
      <c r="L464" s="264"/>
      <c r="M464" s="264"/>
      <c r="N464" s="264">
        <v>7601314.3099999996</v>
      </c>
      <c r="Q464"/>
    </row>
    <row r="465" spans="2:17" ht="15" x14ac:dyDescent="0.4">
      <c r="B465" s="277">
        <f>VLOOKUP(C465,Companies[],3,FALSE)</f>
        <v>30019775</v>
      </c>
      <c r="C465" s="184" t="s">
        <v>2029</v>
      </c>
      <c r="D465" s="50" t="s">
        <v>2021</v>
      </c>
      <c r="E465" s="264" t="s">
        <v>2738</v>
      </c>
      <c r="F465" s="50" t="s">
        <v>996</v>
      </c>
      <c r="G465" s="50" t="s">
        <v>999</v>
      </c>
      <c r="H465" s="184" t="s">
        <v>2446</v>
      </c>
      <c r="I465" s="264" t="s">
        <v>1196</v>
      </c>
      <c r="J465" s="183">
        <v>0</v>
      </c>
      <c r="K465" s="264"/>
      <c r="L465" s="264"/>
      <c r="M465" s="264"/>
      <c r="N465" s="264">
        <v>1989870.46</v>
      </c>
      <c r="Q465"/>
    </row>
    <row r="466" spans="2:17" ht="15" x14ac:dyDescent="0.4">
      <c r="B466" s="277">
        <f>VLOOKUP(C466,Companies[],3,FALSE)</f>
        <v>30019775</v>
      </c>
      <c r="C466" s="184" t="s">
        <v>2029</v>
      </c>
      <c r="D466" s="50" t="s">
        <v>2021</v>
      </c>
      <c r="E466" s="264" t="s">
        <v>2738</v>
      </c>
      <c r="F466" s="50" t="s">
        <v>996</v>
      </c>
      <c r="G466" s="50" t="s">
        <v>999</v>
      </c>
      <c r="H466" s="184" t="s">
        <v>2447</v>
      </c>
      <c r="I466" s="264" t="s">
        <v>1196</v>
      </c>
      <c r="J466" s="183">
        <v>0</v>
      </c>
      <c r="K466" s="264"/>
      <c r="L466" s="264"/>
      <c r="M466" s="264"/>
      <c r="N466" s="264">
        <v>10753304.99</v>
      </c>
      <c r="Q466"/>
    </row>
    <row r="467" spans="2:17" ht="15" x14ac:dyDescent="0.4">
      <c r="B467" s="277">
        <f>VLOOKUP(C467,Companies[],3,FALSE)</f>
        <v>30019775</v>
      </c>
      <c r="C467" s="184" t="s">
        <v>2029</v>
      </c>
      <c r="D467" s="50" t="s">
        <v>2021</v>
      </c>
      <c r="E467" s="264" t="s">
        <v>2738</v>
      </c>
      <c r="F467" s="50" t="s">
        <v>996</v>
      </c>
      <c r="G467" s="50" t="s">
        <v>999</v>
      </c>
      <c r="H467" s="184" t="s">
        <v>2448</v>
      </c>
      <c r="I467" s="264" t="s">
        <v>1196</v>
      </c>
      <c r="J467" s="183">
        <v>0</v>
      </c>
      <c r="K467" s="264"/>
      <c r="L467" s="264"/>
      <c r="M467" s="264"/>
      <c r="N467" s="264">
        <v>1441858.64</v>
      </c>
      <c r="Q467"/>
    </row>
    <row r="468" spans="2:17" ht="15" x14ac:dyDescent="0.4">
      <c r="B468" s="277">
        <f>VLOOKUP(C468,Companies[],3,FALSE)</f>
        <v>30019775</v>
      </c>
      <c r="C468" s="184" t="s">
        <v>2029</v>
      </c>
      <c r="D468" s="50" t="s">
        <v>2021</v>
      </c>
      <c r="E468" s="264" t="s">
        <v>2738</v>
      </c>
      <c r="F468" s="50" t="s">
        <v>996</v>
      </c>
      <c r="G468" s="50" t="s">
        <v>999</v>
      </c>
      <c r="H468" s="184" t="s">
        <v>2449</v>
      </c>
      <c r="I468" s="264" t="s">
        <v>1196</v>
      </c>
      <c r="J468" s="183">
        <v>0</v>
      </c>
      <c r="K468" s="264"/>
      <c r="L468" s="264"/>
      <c r="M468" s="264"/>
      <c r="N468" s="264">
        <v>14863390.609999999</v>
      </c>
      <c r="Q468"/>
    </row>
    <row r="469" spans="2:17" ht="15" x14ac:dyDescent="0.4">
      <c r="B469" s="277">
        <f>VLOOKUP(C469,Companies[],3,FALSE)</f>
        <v>30019775</v>
      </c>
      <c r="C469" s="184" t="s">
        <v>2029</v>
      </c>
      <c r="D469" s="50" t="s">
        <v>2021</v>
      </c>
      <c r="E469" s="264" t="s">
        <v>2738</v>
      </c>
      <c r="F469" s="50" t="s">
        <v>996</v>
      </c>
      <c r="G469" s="50" t="s">
        <v>999</v>
      </c>
      <c r="H469" s="184" t="s">
        <v>2451</v>
      </c>
      <c r="I469" s="264" t="s">
        <v>1196</v>
      </c>
      <c r="J469" s="183">
        <v>0</v>
      </c>
      <c r="K469" s="264"/>
      <c r="L469" s="264"/>
      <c r="M469" s="264"/>
      <c r="N469" s="264">
        <v>211490.21</v>
      </c>
      <c r="Q469"/>
    </row>
    <row r="470" spans="2:17" ht="15" x14ac:dyDescent="0.4">
      <c r="B470" s="277">
        <f>VLOOKUP(C470,Companies[],3,FALSE)</f>
        <v>30019775</v>
      </c>
      <c r="C470" s="184" t="s">
        <v>2029</v>
      </c>
      <c r="D470" s="50" t="s">
        <v>2021</v>
      </c>
      <c r="E470" s="264" t="s">
        <v>2738</v>
      </c>
      <c r="F470" s="50" t="s">
        <v>996</v>
      </c>
      <c r="G470" s="50" t="s">
        <v>999</v>
      </c>
      <c r="H470" s="184" t="s">
        <v>2453</v>
      </c>
      <c r="I470" s="264" t="s">
        <v>1196</v>
      </c>
      <c r="J470" s="183">
        <v>0</v>
      </c>
      <c r="K470" s="264"/>
      <c r="L470" s="264"/>
      <c r="M470" s="264"/>
      <c r="N470" s="264">
        <v>9176.11</v>
      </c>
      <c r="Q470"/>
    </row>
    <row r="471" spans="2:17" ht="15" x14ac:dyDescent="0.4">
      <c r="B471" s="277">
        <f>VLOOKUP(C471,Companies[],3,FALSE)</f>
        <v>30019775</v>
      </c>
      <c r="C471" s="184" t="s">
        <v>2029</v>
      </c>
      <c r="D471" s="50" t="s">
        <v>2021</v>
      </c>
      <c r="E471" s="264" t="s">
        <v>2738</v>
      </c>
      <c r="F471" s="50" t="s">
        <v>996</v>
      </c>
      <c r="G471" s="50" t="s">
        <v>999</v>
      </c>
      <c r="H471" s="184" t="s">
        <v>2454</v>
      </c>
      <c r="I471" s="264" t="s">
        <v>1196</v>
      </c>
      <c r="J471" s="183">
        <v>0</v>
      </c>
      <c r="K471" s="264"/>
      <c r="L471" s="264"/>
      <c r="M471" s="264"/>
      <c r="N471" s="264">
        <v>2470155.9300000002</v>
      </c>
      <c r="Q471"/>
    </row>
    <row r="472" spans="2:17" ht="15" x14ac:dyDescent="0.4">
      <c r="B472" s="277">
        <f>VLOOKUP(C472,Companies[],3,FALSE)</f>
        <v>30019775</v>
      </c>
      <c r="C472" s="184" t="s">
        <v>2029</v>
      </c>
      <c r="D472" s="50" t="s">
        <v>2021</v>
      </c>
      <c r="E472" s="264" t="s">
        <v>2738</v>
      </c>
      <c r="F472" s="50" t="s">
        <v>996</v>
      </c>
      <c r="G472" s="50" t="s">
        <v>999</v>
      </c>
      <c r="H472" s="184" t="s">
        <v>2455</v>
      </c>
      <c r="I472" s="264" t="s">
        <v>1196</v>
      </c>
      <c r="J472" s="183">
        <v>0</v>
      </c>
      <c r="K472" s="264"/>
      <c r="L472" s="264"/>
      <c r="M472" s="264"/>
      <c r="N472" s="264">
        <v>877431.13</v>
      </c>
      <c r="Q472"/>
    </row>
    <row r="473" spans="2:17" ht="15" x14ac:dyDescent="0.4">
      <c r="B473" s="277">
        <f>VLOOKUP(C473,Companies[],3,FALSE)</f>
        <v>30019775</v>
      </c>
      <c r="C473" s="184" t="s">
        <v>2029</v>
      </c>
      <c r="D473" s="50" t="s">
        <v>2021</v>
      </c>
      <c r="E473" s="264" t="s">
        <v>2738</v>
      </c>
      <c r="F473" s="50" t="s">
        <v>996</v>
      </c>
      <c r="G473" s="50" t="s">
        <v>999</v>
      </c>
      <c r="H473" s="184" t="s">
        <v>2456</v>
      </c>
      <c r="I473" s="264" t="s">
        <v>1196</v>
      </c>
      <c r="J473" s="183">
        <v>0</v>
      </c>
      <c r="K473" s="264"/>
      <c r="L473" s="264"/>
      <c r="M473" s="264"/>
      <c r="N473" s="264">
        <v>344471.15</v>
      </c>
      <c r="Q473"/>
    </row>
    <row r="474" spans="2:17" ht="15" x14ac:dyDescent="0.4">
      <c r="B474" s="277">
        <f>VLOOKUP(C474,Companies[],3,FALSE)</f>
        <v>30019775</v>
      </c>
      <c r="C474" s="184" t="s">
        <v>2029</v>
      </c>
      <c r="D474" s="50" t="s">
        <v>2021</v>
      </c>
      <c r="E474" s="264" t="s">
        <v>2738</v>
      </c>
      <c r="F474" s="50" t="s">
        <v>996</v>
      </c>
      <c r="G474" s="50" t="s">
        <v>999</v>
      </c>
      <c r="H474" s="184" t="s">
        <v>2457</v>
      </c>
      <c r="I474" s="264" t="s">
        <v>1196</v>
      </c>
      <c r="J474" s="183">
        <v>0</v>
      </c>
      <c r="K474" s="264"/>
      <c r="L474" s="264"/>
      <c r="M474" s="264"/>
      <c r="N474" s="264">
        <v>413230.24</v>
      </c>
      <c r="Q474"/>
    </row>
    <row r="475" spans="2:17" ht="15" x14ac:dyDescent="0.4">
      <c r="B475" s="277">
        <f>VLOOKUP(C475,Companies[],3,FALSE)</f>
        <v>30019775</v>
      </c>
      <c r="C475" s="184" t="s">
        <v>2029</v>
      </c>
      <c r="D475" s="50" t="s">
        <v>2021</v>
      </c>
      <c r="E475" s="264" t="s">
        <v>2738</v>
      </c>
      <c r="F475" s="50" t="s">
        <v>996</v>
      </c>
      <c r="G475" s="50" t="s">
        <v>999</v>
      </c>
      <c r="H475" s="184" t="s">
        <v>2458</v>
      </c>
      <c r="I475" s="264" t="s">
        <v>1196</v>
      </c>
      <c r="J475" s="183">
        <v>0</v>
      </c>
      <c r="K475" s="264"/>
      <c r="L475" s="264"/>
      <c r="M475" s="264"/>
      <c r="N475" s="264">
        <v>694747.25</v>
      </c>
      <c r="Q475"/>
    </row>
    <row r="476" spans="2:17" ht="15" x14ac:dyDescent="0.4">
      <c r="B476" s="277">
        <f>VLOOKUP(C476,Companies[],3,FALSE)</f>
        <v>30019775</v>
      </c>
      <c r="C476" s="184" t="s">
        <v>2029</v>
      </c>
      <c r="D476" s="50" t="s">
        <v>2021</v>
      </c>
      <c r="E476" s="264" t="s">
        <v>2738</v>
      </c>
      <c r="F476" s="50" t="s">
        <v>996</v>
      </c>
      <c r="G476" s="50" t="s">
        <v>999</v>
      </c>
      <c r="H476" s="184" t="s">
        <v>2459</v>
      </c>
      <c r="I476" s="264" t="s">
        <v>1196</v>
      </c>
      <c r="J476" s="183">
        <v>0</v>
      </c>
      <c r="K476" s="264"/>
      <c r="L476" s="264"/>
      <c r="M476" s="264"/>
      <c r="N476" s="264">
        <v>302.07</v>
      </c>
      <c r="Q476"/>
    </row>
    <row r="477" spans="2:17" ht="15" x14ac:dyDescent="0.4">
      <c r="B477" s="277">
        <f>VLOOKUP(C477,Companies[],3,FALSE)</f>
        <v>30019775</v>
      </c>
      <c r="C477" s="184" t="s">
        <v>2029</v>
      </c>
      <c r="D477" s="50" t="s">
        <v>2021</v>
      </c>
      <c r="E477" s="264" t="s">
        <v>2738</v>
      </c>
      <c r="F477" s="50" t="s">
        <v>996</v>
      </c>
      <c r="G477" s="50" t="s">
        <v>999</v>
      </c>
      <c r="H477" s="184" t="s">
        <v>2461</v>
      </c>
      <c r="I477" s="264" t="s">
        <v>1196</v>
      </c>
      <c r="J477" s="183">
        <v>0</v>
      </c>
      <c r="K477" s="264"/>
      <c r="L477" s="264"/>
      <c r="M477" s="264"/>
      <c r="N477" s="264">
        <v>1247980.52</v>
      </c>
      <c r="Q477"/>
    </row>
    <row r="478" spans="2:17" ht="15" x14ac:dyDescent="0.4">
      <c r="B478" s="277">
        <f>VLOOKUP(C478,Companies[],3,FALSE)</f>
        <v>30019775</v>
      </c>
      <c r="C478" s="184" t="s">
        <v>2029</v>
      </c>
      <c r="D478" s="50" t="s">
        <v>2021</v>
      </c>
      <c r="E478" s="264" t="s">
        <v>2738</v>
      </c>
      <c r="F478" s="50" t="s">
        <v>996</v>
      </c>
      <c r="G478" s="50" t="s">
        <v>999</v>
      </c>
      <c r="H478" s="184" t="s">
        <v>2462</v>
      </c>
      <c r="I478" s="264" t="s">
        <v>1196</v>
      </c>
      <c r="J478" s="183">
        <v>0</v>
      </c>
      <c r="K478" s="264"/>
      <c r="L478" s="264"/>
      <c r="M478" s="264"/>
      <c r="N478" s="264">
        <v>282490.55</v>
      </c>
      <c r="Q478"/>
    </row>
    <row r="479" spans="2:17" ht="15" x14ac:dyDescent="0.4">
      <c r="B479" s="277">
        <f>VLOOKUP(C479,Companies[],3,FALSE)</f>
        <v>30019775</v>
      </c>
      <c r="C479" s="184" t="s">
        <v>2029</v>
      </c>
      <c r="D479" s="50" t="s">
        <v>2021</v>
      </c>
      <c r="E479" s="264" t="s">
        <v>2738</v>
      </c>
      <c r="F479" s="50" t="s">
        <v>996</v>
      </c>
      <c r="G479" s="50" t="s">
        <v>999</v>
      </c>
      <c r="H479" s="184" t="s">
        <v>2464</v>
      </c>
      <c r="I479" s="264" t="s">
        <v>1196</v>
      </c>
      <c r="J479" s="183">
        <v>0</v>
      </c>
      <c r="K479" s="264"/>
      <c r="L479" s="264"/>
      <c r="M479" s="264"/>
      <c r="N479" s="264">
        <v>22807224.010000002</v>
      </c>
      <c r="Q479"/>
    </row>
    <row r="480" spans="2:17" ht="15" x14ac:dyDescent="0.4">
      <c r="B480" s="277">
        <f>VLOOKUP(C480,Companies[],3,FALSE)</f>
        <v>30019775</v>
      </c>
      <c r="C480" s="184" t="s">
        <v>2029</v>
      </c>
      <c r="D480" s="50" t="s">
        <v>2021</v>
      </c>
      <c r="E480" s="264" t="s">
        <v>2738</v>
      </c>
      <c r="F480" s="50" t="s">
        <v>996</v>
      </c>
      <c r="G480" s="50" t="s">
        <v>999</v>
      </c>
      <c r="H480" s="184" t="s">
        <v>2465</v>
      </c>
      <c r="I480" s="264" t="s">
        <v>1196</v>
      </c>
      <c r="J480" s="183">
        <v>0</v>
      </c>
      <c r="K480" s="264"/>
      <c r="L480" s="264"/>
      <c r="M480" s="264"/>
      <c r="N480" s="264">
        <v>136112.66</v>
      </c>
      <c r="Q480"/>
    </row>
    <row r="481" spans="2:17" ht="15" x14ac:dyDescent="0.4">
      <c r="B481" s="277">
        <f>VLOOKUP(C481,Companies[],3,FALSE)</f>
        <v>30019775</v>
      </c>
      <c r="C481" s="184" t="s">
        <v>2029</v>
      </c>
      <c r="D481" s="50" t="s">
        <v>2021</v>
      </c>
      <c r="E481" s="264" t="s">
        <v>2738</v>
      </c>
      <c r="F481" s="50" t="s">
        <v>996</v>
      </c>
      <c r="G481" s="50" t="s">
        <v>999</v>
      </c>
      <c r="H481" s="184" t="s">
        <v>2466</v>
      </c>
      <c r="I481" s="264" t="s">
        <v>1196</v>
      </c>
      <c r="J481" s="183">
        <v>0</v>
      </c>
      <c r="K481" s="264"/>
      <c r="L481" s="264"/>
      <c r="M481" s="264"/>
      <c r="N481" s="264">
        <v>1548177.86</v>
      </c>
      <c r="Q481"/>
    </row>
    <row r="482" spans="2:17" ht="15" x14ac:dyDescent="0.4">
      <c r="B482" s="277">
        <f>VLOOKUP(C482,Companies[],3,FALSE)</f>
        <v>30019775</v>
      </c>
      <c r="C482" s="184" t="s">
        <v>2029</v>
      </c>
      <c r="D482" s="50" t="s">
        <v>2021</v>
      </c>
      <c r="E482" s="264" t="s">
        <v>2738</v>
      </c>
      <c r="F482" s="50" t="s">
        <v>996</v>
      </c>
      <c r="G482" s="50" t="s">
        <v>999</v>
      </c>
      <c r="H482" s="184" t="s">
        <v>2468</v>
      </c>
      <c r="I482" s="264" t="s">
        <v>1196</v>
      </c>
      <c r="J482" s="183">
        <v>0</v>
      </c>
      <c r="K482" s="264"/>
      <c r="L482" s="264"/>
      <c r="M482" s="264"/>
      <c r="N482" s="264">
        <v>226067.66</v>
      </c>
      <c r="Q482"/>
    </row>
    <row r="483" spans="2:17" ht="15" x14ac:dyDescent="0.4">
      <c r="B483" s="277">
        <f>VLOOKUP(C483,Companies[],3,FALSE)</f>
        <v>30019775</v>
      </c>
      <c r="C483" s="184" t="s">
        <v>2029</v>
      </c>
      <c r="D483" s="50" t="s">
        <v>2021</v>
      </c>
      <c r="E483" s="264" t="s">
        <v>2738</v>
      </c>
      <c r="F483" s="50" t="s">
        <v>996</v>
      </c>
      <c r="G483" s="50" t="s">
        <v>999</v>
      </c>
      <c r="H483" s="184" t="s">
        <v>2470</v>
      </c>
      <c r="I483" s="264" t="s">
        <v>1196</v>
      </c>
      <c r="J483" s="183">
        <v>0</v>
      </c>
      <c r="K483" s="264"/>
      <c r="L483" s="264"/>
      <c r="M483" s="264"/>
      <c r="N483" s="264">
        <v>465235.87</v>
      </c>
      <c r="Q483"/>
    </row>
    <row r="484" spans="2:17" ht="15" x14ac:dyDescent="0.4">
      <c r="B484" s="277">
        <f>VLOOKUP(C484,Companies[],3,FALSE)</f>
        <v>30019775</v>
      </c>
      <c r="C484" s="184" t="s">
        <v>2029</v>
      </c>
      <c r="D484" s="50" t="s">
        <v>2021</v>
      </c>
      <c r="E484" s="264" t="s">
        <v>2738</v>
      </c>
      <c r="F484" s="50" t="s">
        <v>996</v>
      </c>
      <c r="G484" s="50" t="s">
        <v>999</v>
      </c>
      <c r="H484" s="184" t="s">
        <v>2472</v>
      </c>
      <c r="I484" s="264" t="s">
        <v>1196</v>
      </c>
      <c r="J484" s="183">
        <v>0</v>
      </c>
      <c r="K484" s="264"/>
      <c r="L484" s="264"/>
      <c r="M484" s="264"/>
      <c r="N484" s="264">
        <v>6844257.1600000001</v>
      </c>
      <c r="Q484"/>
    </row>
    <row r="485" spans="2:17" ht="15" x14ac:dyDescent="0.4">
      <c r="B485" s="277">
        <f>VLOOKUP(C485,Companies[],3,FALSE)</f>
        <v>30019775</v>
      </c>
      <c r="C485" s="184" t="s">
        <v>2029</v>
      </c>
      <c r="D485" s="50" t="s">
        <v>2021</v>
      </c>
      <c r="E485" s="264" t="s">
        <v>2738</v>
      </c>
      <c r="F485" s="50" t="s">
        <v>996</v>
      </c>
      <c r="G485" s="50" t="s">
        <v>999</v>
      </c>
      <c r="H485" s="184" t="s">
        <v>2474</v>
      </c>
      <c r="I485" s="264" t="s">
        <v>1196</v>
      </c>
      <c r="J485" s="183">
        <v>0</v>
      </c>
      <c r="K485" s="264"/>
      <c r="L485" s="264"/>
      <c r="M485" s="264"/>
      <c r="N485" s="264">
        <v>9746305.8399999999</v>
      </c>
      <c r="Q485"/>
    </row>
    <row r="486" spans="2:17" ht="15" x14ac:dyDescent="0.4">
      <c r="B486" s="277">
        <f>VLOOKUP(C486,Companies[],3,FALSE)</f>
        <v>30019775</v>
      </c>
      <c r="C486" s="184" t="s">
        <v>2029</v>
      </c>
      <c r="D486" s="50" t="s">
        <v>2021</v>
      </c>
      <c r="E486" s="264" t="s">
        <v>2738</v>
      </c>
      <c r="F486" s="50" t="s">
        <v>996</v>
      </c>
      <c r="G486" s="50" t="s">
        <v>999</v>
      </c>
      <c r="H486" s="184" t="s">
        <v>2475</v>
      </c>
      <c r="I486" s="264" t="s">
        <v>1196</v>
      </c>
      <c r="J486" s="183">
        <v>0</v>
      </c>
      <c r="K486" s="264"/>
      <c r="L486" s="264"/>
      <c r="M486" s="264"/>
      <c r="N486" s="264">
        <v>10341758.779999999</v>
      </c>
      <c r="Q486"/>
    </row>
    <row r="487" spans="2:17" ht="15" x14ac:dyDescent="0.4">
      <c r="B487" s="277">
        <f>VLOOKUP(C487,Companies[],3,FALSE)</f>
        <v>30019775</v>
      </c>
      <c r="C487" s="184" t="s">
        <v>2029</v>
      </c>
      <c r="D487" s="50" t="s">
        <v>2021</v>
      </c>
      <c r="E487" s="264" t="s">
        <v>2738</v>
      </c>
      <c r="F487" s="50" t="s">
        <v>996</v>
      </c>
      <c r="G487" s="50" t="s">
        <v>999</v>
      </c>
      <c r="H487" s="184" t="s">
        <v>2476</v>
      </c>
      <c r="I487" s="264" t="s">
        <v>1196</v>
      </c>
      <c r="J487" s="183">
        <v>0</v>
      </c>
      <c r="K487" s="264"/>
      <c r="L487" s="264"/>
      <c r="M487" s="264"/>
      <c r="N487" s="264">
        <v>1658685.46</v>
      </c>
      <c r="Q487"/>
    </row>
    <row r="488" spans="2:17" ht="15" x14ac:dyDescent="0.4">
      <c r="B488" s="277">
        <f>VLOOKUP(C488,Companies[],3,FALSE)</f>
        <v>30019775</v>
      </c>
      <c r="C488" s="184" t="s">
        <v>2029</v>
      </c>
      <c r="D488" s="50" t="s">
        <v>2021</v>
      </c>
      <c r="E488" s="264" t="s">
        <v>2738</v>
      </c>
      <c r="F488" s="50" t="s">
        <v>996</v>
      </c>
      <c r="G488" s="50" t="s">
        <v>999</v>
      </c>
      <c r="H488" s="184" t="s">
        <v>2477</v>
      </c>
      <c r="I488" s="264" t="s">
        <v>1196</v>
      </c>
      <c r="J488" s="183">
        <v>0</v>
      </c>
      <c r="K488" s="264"/>
      <c r="L488" s="264"/>
      <c r="M488" s="264"/>
      <c r="N488" s="264">
        <v>5495422.8799999999</v>
      </c>
      <c r="Q488"/>
    </row>
    <row r="489" spans="2:17" ht="15" x14ac:dyDescent="0.4">
      <c r="B489" s="277">
        <f>VLOOKUP(C489,Companies[],3,FALSE)</f>
        <v>30019775</v>
      </c>
      <c r="C489" s="184" t="s">
        <v>2029</v>
      </c>
      <c r="D489" s="50" t="s">
        <v>2021</v>
      </c>
      <c r="E489" s="264" t="s">
        <v>2738</v>
      </c>
      <c r="F489" s="50" t="s">
        <v>996</v>
      </c>
      <c r="G489" s="50" t="s">
        <v>999</v>
      </c>
      <c r="H489" s="184" t="s">
        <v>2481</v>
      </c>
      <c r="I489" s="264" t="s">
        <v>1196</v>
      </c>
      <c r="J489" s="183">
        <v>0</v>
      </c>
      <c r="K489" s="264"/>
      <c r="L489" s="264"/>
      <c r="M489" s="264"/>
      <c r="N489" s="264">
        <v>112602.74</v>
      </c>
      <c r="Q489"/>
    </row>
    <row r="490" spans="2:17" ht="15" x14ac:dyDescent="0.4">
      <c r="B490" s="277">
        <f>VLOOKUP(C490,Companies[],3,FALSE)</f>
        <v>30019775</v>
      </c>
      <c r="C490" s="184" t="s">
        <v>2029</v>
      </c>
      <c r="D490" s="50" t="s">
        <v>2021</v>
      </c>
      <c r="E490" s="264" t="s">
        <v>2738</v>
      </c>
      <c r="F490" s="50" t="s">
        <v>996</v>
      </c>
      <c r="G490" s="50" t="s">
        <v>999</v>
      </c>
      <c r="H490" s="184" t="s">
        <v>2482</v>
      </c>
      <c r="I490" s="264" t="s">
        <v>1196</v>
      </c>
      <c r="J490" s="183">
        <v>0</v>
      </c>
      <c r="K490" s="264"/>
      <c r="L490" s="264"/>
      <c r="M490" s="264"/>
      <c r="N490" s="264">
        <v>46862.080000000002</v>
      </c>
      <c r="Q490"/>
    </row>
    <row r="491" spans="2:17" ht="15" x14ac:dyDescent="0.4">
      <c r="B491" s="277">
        <f>VLOOKUP(C491,Companies[],3,FALSE)</f>
        <v>30019775</v>
      </c>
      <c r="C491" s="184" t="s">
        <v>2029</v>
      </c>
      <c r="D491" s="50" t="s">
        <v>2021</v>
      </c>
      <c r="E491" s="264" t="s">
        <v>2738</v>
      </c>
      <c r="F491" s="50" t="s">
        <v>996</v>
      </c>
      <c r="G491" s="50" t="s">
        <v>999</v>
      </c>
      <c r="H491" s="184" t="s">
        <v>2483</v>
      </c>
      <c r="I491" s="264" t="s">
        <v>1196</v>
      </c>
      <c r="J491" s="183">
        <v>0</v>
      </c>
      <c r="K491" s="264"/>
      <c r="L491" s="264"/>
      <c r="M491" s="264"/>
      <c r="N491" s="264">
        <v>4067171.65</v>
      </c>
      <c r="Q491"/>
    </row>
    <row r="492" spans="2:17" ht="15" x14ac:dyDescent="0.4">
      <c r="B492" s="277">
        <f>VLOOKUP(C492,Companies[],3,FALSE)</f>
        <v>30019775</v>
      </c>
      <c r="C492" s="184" t="s">
        <v>2029</v>
      </c>
      <c r="D492" s="50" t="s">
        <v>2021</v>
      </c>
      <c r="E492" s="264" t="s">
        <v>2738</v>
      </c>
      <c r="F492" s="50" t="s">
        <v>996</v>
      </c>
      <c r="G492" s="50" t="s">
        <v>999</v>
      </c>
      <c r="H492" s="184" t="s">
        <v>2484</v>
      </c>
      <c r="I492" s="264" t="s">
        <v>1196</v>
      </c>
      <c r="J492" s="183">
        <v>0</v>
      </c>
      <c r="K492" s="264"/>
      <c r="L492" s="264"/>
      <c r="M492" s="264"/>
      <c r="N492" s="264">
        <v>3962751.08</v>
      </c>
      <c r="Q492"/>
    </row>
    <row r="493" spans="2:17" ht="15" x14ac:dyDescent="0.4">
      <c r="B493" s="277">
        <f>VLOOKUP(C493,Companies[],3,FALSE)</f>
        <v>30019775</v>
      </c>
      <c r="C493" s="184" t="s">
        <v>2029</v>
      </c>
      <c r="D493" s="50" t="s">
        <v>2021</v>
      </c>
      <c r="E493" s="264" t="s">
        <v>2738</v>
      </c>
      <c r="F493" s="50" t="s">
        <v>996</v>
      </c>
      <c r="G493" s="50" t="s">
        <v>999</v>
      </c>
      <c r="H493" s="184" t="s">
        <v>2487</v>
      </c>
      <c r="I493" s="264" t="s">
        <v>1196</v>
      </c>
      <c r="J493" s="183">
        <v>0</v>
      </c>
      <c r="K493" s="264"/>
      <c r="L493" s="264"/>
      <c r="M493" s="264"/>
      <c r="N493" s="264">
        <v>792959.43</v>
      </c>
      <c r="Q493"/>
    </row>
    <row r="494" spans="2:17" ht="15" x14ac:dyDescent="0.4">
      <c r="B494" s="277">
        <f>VLOOKUP(C494,Companies[],3,FALSE)</f>
        <v>30019775</v>
      </c>
      <c r="C494" s="184" t="s">
        <v>2029</v>
      </c>
      <c r="D494" s="50" t="s">
        <v>2021</v>
      </c>
      <c r="E494" s="264" t="s">
        <v>2738</v>
      </c>
      <c r="F494" s="50" t="s">
        <v>996</v>
      </c>
      <c r="G494" s="50" t="s">
        <v>999</v>
      </c>
      <c r="H494" s="184" t="s">
        <v>2488</v>
      </c>
      <c r="I494" s="264" t="s">
        <v>1196</v>
      </c>
      <c r="J494" s="183">
        <v>0</v>
      </c>
      <c r="K494" s="264"/>
      <c r="L494" s="264"/>
      <c r="M494" s="264"/>
      <c r="N494" s="264">
        <v>2951378.14</v>
      </c>
      <c r="Q494"/>
    </row>
    <row r="495" spans="2:17" ht="15" x14ac:dyDescent="0.4">
      <c r="B495" s="277">
        <f>VLOOKUP(C495,Companies[],3,FALSE)</f>
        <v>30019775</v>
      </c>
      <c r="C495" s="184" t="s">
        <v>2029</v>
      </c>
      <c r="D495" s="50" t="s">
        <v>2021</v>
      </c>
      <c r="E495" s="264" t="s">
        <v>2738</v>
      </c>
      <c r="F495" s="50" t="s">
        <v>996</v>
      </c>
      <c r="G495" s="50" t="s">
        <v>999</v>
      </c>
      <c r="H495" s="184" t="s">
        <v>2489</v>
      </c>
      <c r="I495" s="264" t="s">
        <v>1196</v>
      </c>
      <c r="J495" s="183">
        <v>0</v>
      </c>
      <c r="K495" s="264"/>
      <c r="L495" s="264"/>
      <c r="M495" s="264"/>
      <c r="N495" s="264">
        <v>58848.79</v>
      </c>
      <c r="Q495"/>
    </row>
    <row r="496" spans="2:17" ht="15" x14ac:dyDescent="0.4">
      <c r="B496" s="277">
        <f>VLOOKUP(C496,Companies[],3,FALSE)</f>
        <v>30019775</v>
      </c>
      <c r="C496" s="184" t="s">
        <v>2029</v>
      </c>
      <c r="D496" s="50" t="s">
        <v>2021</v>
      </c>
      <c r="E496" s="264" t="s">
        <v>2738</v>
      </c>
      <c r="F496" s="50" t="s">
        <v>996</v>
      </c>
      <c r="G496" s="50" t="s">
        <v>999</v>
      </c>
      <c r="H496" s="184" t="s">
        <v>2490</v>
      </c>
      <c r="I496" s="264" t="s">
        <v>1196</v>
      </c>
      <c r="J496" s="183">
        <v>0</v>
      </c>
      <c r="K496" s="264"/>
      <c r="L496" s="264"/>
      <c r="M496" s="264"/>
      <c r="N496" s="264">
        <v>3113939.74</v>
      </c>
      <c r="Q496"/>
    </row>
    <row r="497" spans="2:17" ht="15" x14ac:dyDescent="0.4">
      <c r="B497" s="277">
        <f>VLOOKUP(C497,Companies[],3,FALSE)</f>
        <v>30019775</v>
      </c>
      <c r="C497" s="184" t="s">
        <v>2029</v>
      </c>
      <c r="D497" s="50" t="s">
        <v>2021</v>
      </c>
      <c r="E497" s="264" t="s">
        <v>2738</v>
      </c>
      <c r="F497" s="50" t="s">
        <v>996</v>
      </c>
      <c r="G497" s="50" t="s">
        <v>999</v>
      </c>
      <c r="H497" s="184" t="s">
        <v>2491</v>
      </c>
      <c r="I497" s="264" t="s">
        <v>1196</v>
      </c>
      <c r="J497" s="183">
        <v>0</v>
      </c>
      <c r="K497" s="264"/>
      <c r="L497" s="264"/>
      <c r="M497" s="264"/>
      <c r="N497" s="264">
        <v>1863495.69</v>
      </c>
      <c r="Q497"/>
    </row>
    <row r="498" spans="2:17" ht="15" x14ac:dyDescent="0.4">
      <c r="B498" s="277">
        <f>VLOOKUP(C498,Companies[],3,FALSE)</f>
        <v>30019775</v>
      </c>
      <c r="C498" s="184" t="s">
        <v>2029</v>
      </c>
      <c r="D498" s="50" t="s">
        <v>2021</v>
      </c>
      <c r="E498" s="264" t="s">
        <v>2738</v>
      </c>
      <c r="F498" s="50" t="s">
        <v>996</v>
      </c>
      <c r="G498" s="50" t="s">
        <v>999</v>
      </c>
      <c r="H498" s="184" t="s">
        <v>2494</v>
      </c>
      <c r="I498" s="264" t="s">
        <v>1196</v>
      </c>
      <c r="J498" s="183">
        <v>0</v>
      </c>
      <c r="K498" s="264"/>
      <c r="L498" s="264"/>
      <c r="M498" s="264"/>
      <c r="N498" s="264">
        <v>19719420.07</v>
      </c>
      <c r="Q498"/>
    </row>
    <row r="499" spans="2:17" ht="15" x14ac:dyDescent="0.4">
      <c r="B499" s="277">
        <f>VLOOKUP(C499,Companies[],3,FALSE)</f>
        <v>30019775</v>
      </c>
      <c r="C499" s="184" t="s">
        <v>2029</v>
      </c>
      <c r="D499" s="50" t="s">
        <v>2021</v>
      </c>
      <c r="E499" s="264" t="s">
        <v>2738</v>
      </c>
      <c r="F499" s="50" t="s">
        <v>996</v>
      </c>
      <c r="G499" s="50" t="s">
        <v>999</v>
      </c>
      <c r="H499" s="184" t="s">
        <v>2495</v>
      </c>
      <c r="I499" s="264" t="s">
        <v>1196</v>
      </c>
      <c r="J499" s="183">
        <v>0</v>
      </c>
      <c r="K499" s="264"/>
      <c r="L499" s="264"/>
      <c r="M499" s="264"/>
      <c r="N499" s="264">
        <v>8364822.3500000006</v>
      </c>
      <c r="Q499"/>
    </row>
    <row r="500" spans="2:17" ht="15" x14ac:dyDescent="0.4">
      <c r="B500" s="277">
        <f>VLOOKUP(C500,Companies[],3,FALSE)</f>
        <v>30019775</v>
      </c>
      <c r="C500" s="184" t="s">
        <v>2029</v>
      </c>
      <c r="D500" s="50" t="s">
        <v>2021</v>
      </c>
      <c r="E500" s="264" t="s">
        <v>2738</v>
      </c>
      <c r="F500" s="50" t="s">
        <v>996</v>
      </c>
      <c r="G500" s="50" t="s">
        <v>999</v>
      </c>
      <c r="H500" s="184" t="s">
        <v>2497</v>
      </c>
      <c r="I500" s="264" t="s">
        <v>1196</v>
      </c>
      <c r="J500" s="183">
        <v>0</v>
      </c>
      <c r="K500" s="264"/>
      <c r="L500" s="264"/>
      <c r="M500" s="264"/>
      <c r="N500" s="264">
        <v>7513619.0099999998</v>
      </c>
      <c r="Q500"/>
    </row>
    <row r="501" spans="2:17" ht="15" x14ac:dyDescent="0.4">
      <c r="B501" s="277">
        <f>VLOOKUP(C501,Companies[],3,FALSE)</f>
        <v>30019775</v>
      </c>
      <c r="C501" s="184" t="s">
        <v>2029</v>
      </c>
      <c r="D501" s="50" t="s">
        <v>2021</v>
      </c>
      <c r="E501" s="264" t="s">
        <v>2738</v>
      </c>
      <c r="F501" s="50" t="s">
        <v>996</v>
      </c>
      <c r="G501" s="50" t="s">
        <v>999</v>
      </c>
      <c r="H501" s="184" t="s">
        <v>2500</v>
      </c>
      <c r="I501" s="264" t="s">
        <v>1196</v>
      </c>
      <c r="J501" s="183">
        <v>0</v>
      </c>
      <c r="K501" s="264"/>
      <c r="L501" s="264"/>
      <c r="M501" s="264"/>
      <c r="N501" s="264">
        <v>93391.47</v>
      </c>
      <c r="Q501"/>
    </row>
    <row r="502" spans="2:17" ht="15" x14ac:dyDescent="0.4">
      <c r="B502" s="277">
        <f>VLOOKUP(C502,Companies[],3,FALSE)</f>
        <v>30019775</v>
      </c>
      <c r="C502" s="184" t="s">
        <v>2029</v>
      </c>
      <c r="D502" s="50" t="s">
        <v>2021</v>
      </c>
      <c r="E502" s="264" t="s">
        <v>2738</v>
      </c>
      <c r="F502" s="50" t="s">
        <v>996</v>
      </c>
      <c r="G502" s="50" t="s">
        <v>999</v>
      </c>
      <c r="H502" s="184" t="s">
        <v>2501</v>
      </c>
      <c r="I502" s="264" t="s">
        <v>1196</v>
      </c>
      <c r="J502" s="183">
        <v>0</v>
      </c>
      <c r="K502" s="264"/>
      <c r="L502" s="264"/>
      <c r="M502" s="264"/>
      <c r="N502" s="264">
        <v>368228.86</v>
      </c>
      <c r="Q502"/>
    </row>
    <row r="503" spans="2:17" ht="15" x14ac:dyDescent="0.4">
      <c r="B503" s="277">
        <f>VLOOKUP(C503,Companies[],3,FALSE)</f>
        <v>30019775</v>
      </c>
      <c r="C503" s="184" t="s">
        <v>2029</v>
      </c>
      <c r="D503" s="50" t="s">
        <v>2021</v>
      </c>
      <c r="E503" s="264" t="s">
        <v>2738</v>
      </c>
      <c r="F503" s="50" t="s">
        <v>996</v>
      </c>
      <c r="G503" s="50" t="s">
        <v>999</v>
      </c>
      <c r="H503" s="184" t="s">
        <v>2505</v>
      </c>
      <c r="I503" s="264" t="s">
        <v>1196</v>
      </c>
      <c r="J503" s="183">
        <v>0</v>
      </c>
      <c r="K503" s="264"/>
      <c r="L503" s="264"/>
      <c r="M503" s="264"/>
      <c r="N503" s="264">
        <v>12059523.32</v>
      </c>
      <c r="Q503"/>
    </row>
    <row r="504" spans="2:17" ht="15" x14ac:dyDescent="0.4">
      <c r="B504" s="277">
        <f>VLOOKUP(C504,Companies[],3,FALSE)</f>
        <v>30019775</v>
      </c>
      <c r="C504" s="184" t="s">
        <v>2029</v>
      </c>
      <c r="D504" s="50" t="s">
        <v>2021</v>
      </c>
      <c r="E504" s="264" t="s">
        <v>2738</v>
      </c>
      <c r="F504" s="50" t="s">
        <v>996</v>
      </c>
      <c r="G504" s="50" t="s">
        <v>999</v>
      </c>
      <c r="H504" s="184" t="s">
        <v>2506</v>
      </c>
      <c r="I504" s="264" t="s">
        <v>1196</v>
      </c>
      <c r="J504" s="183">
        <v>0</v>
      </c>
      <c r="K504" s="264"/>
      <c r="L504" s="264"/>
      <c r="M504" s="264"/>
      <c r="N504" s="264">
        <v>41544.92</v>
      </c>
      <c r="Q504"/>
    </row>
    <row r="505" spans="2:17" ht="15" x14ac:dyDescent="0.4">
      <c r="B505" s="277">
        <f>VLOOKUP(C505,Companies[],3,FALSE)</f>
        <v>30019775</v>
      </c>
      <c r="C505" s="184" t="s">
        <v>2029</v>
      </c>
      <c r="D505" s="50" t="s">
        <v>2021</v>
      </c>
      <c r="E505" s="264" t="s">
        <v>2738</v>
      </c>
      <c r="F505" s="50" t="s">
        <v>996</v>
      </c>
      <c r="G505" s="50" t="s">
        <v>999</v>
      </c>
      <c r="H505" s="184" t="s">
        <v>2511</v>
      </c>
      <c r="I505" s="264" t="s">
        <v>1196</v>
      </c>
      <c r="J505" s="183">
        <v>0</v>
      </c>
      <c r="K505" s="264"/>
      <c r="L505" s="264"/>
      <c r="M505" s="264"/>
      <c r="N505" s="264">
        <v>124484.28</v>
      </c>
      <c r="Q505"/>
    </row>
    <row r="506" spans="2:17" ht="15" x14ac:dyDescent="0.4">
      <c r="B506" s="277">
        <f>VLOOKUP(C506,Companies[],3,FALSE)</f>
        <v>30019775</v>
      </c>
      <c r="C506" s="184" t="s">
        <v>2029</v>
      </c>
      <c r="D506" s="50" t="s">
        <v>2021</v>
      </c>
      <c r="E506" s="264" t="s">
        <v>2738</v>
      </c>
      <c r="F506" s="50" t="s">
        <v>996</v>
      </c>
      <c r="G506" s="50" t="s">
        <v>999</v>
      </c>
      <c r="H506" s="184" t="s">
        <v>2385</v>
      </c>
      <c r="I506" s="264" t="s">
        <v>1196</v>
      </c>
      <c r="J506" s="183">
        <v>0</v>
      </c>
      <c r="K506" s="264"/>
      <c r="L506" s="264"/>
      <c r="M506" s="264"/>
      <c r="N506" s="264">
        <v>6645959.6600000001</v>
      </c>
      <c r="Q506"/>
    </row>
    <row r="507" spans="2:17" ht="15" x14ac:dyDescent="0.4">
      <c r="B507" s="277">
        <f>VLOOKUP(C507,Companies[],3,FALSE)</f>
        <v>30019775</v>
      </c>
      <c r="C507" s="184" t="s">
        <v>2029</v>
      </c>
      <c r="D507" s="50" t="s">
        <v>2021</v>
      </c>
      <c r="E507" s="264" t="s">
        <v>2738</v>
      </c>
      <c r="F507" s="50" t="s">
        <v>996</v>
      </c>
      <c r="G507" s="50" t="s">
        <v>999</v>
      </c>
      <c r="H507" s="184" t="s">
        <v>2400</v>
      </c>
      <c r="I507" s="264" t="s">
        <v>1196</v>
      </c>
      <c r="J507" s="183">
        <v>0</v>
      </c>
      <c r="K507" s="264"/>
      <c r="L507" s="264"/>
      <c r="M507" s="264"/>
      <c r="N507" s="264">
        <v>17141133.079999998</v>
      </c>
      <c r="Q507"/>
    </row>
    <row r="508" spans="2:17" ht="15" x14ac:dyDescent="0.4">
      <c r="B508" s="277">
        <f>VLOOKUP(C508,Companies[],3,FALSE)</f>
        <v>30019775</v>
      </c>
      <c r="C508" s="184" t="s">
        <v>2029</v>
      </c>
      <c r="D508" s="50" t="s">
        <v>2021</v>
      </c>
      <c r="E508" s="264" t="s">
        <v>2738</v>
      </c>
      <c r="F508" s="50" t="s">
        <v>996</v>
      </c>
      <c r="G508" s="50" t="s">
        <v>999</v>
      </c>
      <c r="H508" s="184" t="s">
        <v>2401</v>
      </c>
      <c r="I508" s="264" t="s">
        <v>1196</v>
      </c>
      <c r="J508" s="183">
        <v>0</v>
      </c>
      <c r="K508" s="264"/>
      <c r="L508" s="264"/>
      <c r="M508" s="264"/>
      <c r="N508" s="264">
        <v>97442.84</v>
      </c>
      <c r="Q508"/>
    </row>
    <row r="509" spans="2:17" ht="15" x14ac:dyDescent="0.4">
      <c r="B509" s="277">
        <f>VLOOKUP(C509,Companies[],3,FALSE)</f>
        <v>30019775</v>
      </c>
      <c r="C509" s="184" t="s">
        <v>2029</v>
      </c>
      <c r="D509" s="50" t="s">
        <v>2021</v>
      </c>
      <c r="E509" s="264" t="s">
        <v>2738</v>
      </c>
      <c r="F509" s="50" t="s">
        <v>996</v>
      </c>
      <c r="G509" s="50" t="s">
        <v>999</v>
      </c>
      <c r="H509" s="184" t="s">
        <v>2404</v>
      </c>
      <c r="I509" s="264" t="s">
        <v>1196</v>
      </c>
      <c r="J509" s="183">
        <v>0</v>
      </c>
      <c r="K509" s="264"/>
      <c r="L509" s="264"/>
      <c r="M509" s="264"/>
      <c r="N509" s="264">
        <v>273541.86</v>
      </c>
      <c r="Q509"/>
    </row>
    <row r="510" spans="2:17" ht="15" x14ac:dyDescent="0.4">
      <c r="B510" s="277">
        <f>VLOOKUP(C510,Companies[],3,FALSE)</f>
        <v>30019775</v>
      </c>
      <c r="C510" s="184" t="s">
        <v>2029</v>
      </c>
      <c r="D510" s="50" t="s">
        <v>2021</v>
      </c>
      <c r="E510" s="264" t="s">
        <v>2738</v>
      </c>
      <c r="F510" s="50" t="s">
        <v>996</v>
      </c>
      <c r="G510" s="50" t="s">
        <v>999</v>
      </c>
      <c r="H510" s="184" t="s">
        <v>2412</v>
      </c>
      <c r="I510" s="264" t="s">
        <v>1196</v>
      </c>
      <c r="J510" s="183">
        <v>0</v>
      </c>
      <c r="K510" s="264"/>
      <c r="L510" s="264"/>
      <c r="M510" s="264"/>
      <c r="N510" s="264">
        <v>4305556.12</v>
      </c>
      <c r="Q510"/>
    </row>
    <row r="511" spans="2:17" ht="15" x14ac:dyDescent="0.4">
      <c r="B511" s="277">
        <f>VLOOKUP(C511,Companies[],3,FALSE)</f>
        <v>30019775</v>
      </c>
      <c r="C511" s="184" t="s">
        <v>2029</v>
      </c>
      <c r="D511" s="50" t="s">
        <v>2021</v>
      </c>
      <c r="E511" s="264" t="s">
        <v>2738</v>
      </c>
      <c r="F511" s="50" t="s">
        <v>996</v>
      </c>
      <c r="G511" s="50" t="s">
        <v>999</v>
      </c>
      <c r="H511" s="184" t="s">
        <v>2413</v>
      </c>
      <c r="I511" s="264" t="s">
        <v>1196</v>
      </c>
      <c r="J511" s="183">
        <v>0</v>
      </c>
      <c r="K511" s="264"/>
      <c r="L511" s="264"/>
      <c r="M511" s="264"/>
      <c r="N511" s="264">
        <v>996334.86</v>
      </c>
      <c r="Q511"/>
    </row>
    <row r="512" spans="2:17" ht="15" x14ac:dyDescent="0.4">
      <c r="B512" s="277">
        <f>VLOOKUP(C512,Companies[],3,FALSE)</f>
        <v>30019775</v>
      </c>
      <c r="C512" s="184" t="s">
        <v>2029</v>
      </c>
      <c r="D512" s="50" t="s">
        <v>2021</v>
      </c>
      <c r="E512" s="264" t="s">
        <v>2738</v>
      </c>
      <c r="F512" s="50" t="s">
        <v>996</v>
      </c>
      <c r="G512" s="50" t="s">
        <v>999</v>
      </c>
      <c r="H512" s="184" t="s">
        <v>2419</v>
      </c>
      <c r="I512" s="264" t="s">
        <v>1196</v>
      </c>
      <c r="J512" s="183">
        <v>0</v>
      </c>
      <c r="K512" s="264"/>
      <c r="L512" s="264"/>
      <c r="M512" s="264"/>
      <c r="N512" s="264">
        <v>14769817.25</v>
      </c>
      <c r="Q512"/>
    </row>
    <row r="513" spans="2:17" ht="15" x14ac:dyDescent="0.4">
      <c r="B513" s="277">
        <f>VLOOKUP(C513,Companies[],3,FALSE)</f>
        <v>30019775</v>
      </c>
      <c r="C513" s="184" t="s">
        <v>2029</v>
      </c>
      <c r="D513" s="50" t="s">
        <v>2021</v>
      </c>
      <c r="E513" s="264" t="s">
        <v>2738</v>
      </c>
      <c r="F513" s="50" t="s">
        <v>996</v>
      </c>
      <c r="G513" s="50" t="s">
        <v>999</v>
      </c>
      <c r="H513" s="184" t="s">
        <v>2426</v>
      </c>
      <c r="I513" s="264" t="s">
        <v>1196</v>
      </c>
      <c r="J513" s="183">
        <v>0</v>
      </c>
      <c r="K513" s="264"/>
      <c r="L513" s="264"/>
      <c r="M513" s="264"/>
      <c r="N513" s="264">
        <v>32266454.460000001</v>
      </c>
      <c r="Q513"/>
    </row>
    <row r="514" spans="2:17" ht="15" x14ac:dyDescent="0.4">
      <c r="B514" s="277">
        <f>VLOOKUP(C514,Companies[],3,FALSE)</f>
        <v>30019775</v>
      </c>
      <c r="C514" s="184" t="s">
        <v>2029</v>
      </c>
      <c r="D514" s="50" t="s">
        <v>2021</v>
      </c>
      <c r="E514" s="264" t="s">
        <v>2738</v>
      </c>
      <c r="F514" s="50" t="s">
        <v>996</v>
      </c>
      <c r="G514" s="50" t="s">
        <v>999</v>
      </c>
      <c r="H514" s="184" t="s">
        <v>2427</v>
      </c>
      <c r="I514" s="264" t="s">
        <v>1196</v>
      </c>
      <c r="J514" s="183">
        <v>0</v>
      </c>
      <c r="K514" s="264"/>
      <c r="L514" s="264"/>
      <c r="M514" s="264"/>
      <c r="N514" s="264">
        <v>2400270.7000000002</v>
      </c>
      <c r="Q514"/>
    </row>
    <row r="515" spans="2:17" ht="15" x14ac:dyDescent="0.4">
      <c r="B515" s="277">
        <f>VLOOKUP(C515,Companies[],3,FALSE)</f>
        <v>30019775</v>
      </c>
      <c r="C515" s="184" t="s">
        <v>2029</v>
      </c>
      <c r="D515" s="50" t="s">
        <v>2021</v>
      </c>
      <c r="E515" s="264" t="s">
        <v>2738</v>
      </c>
      <c r="F515" s="50" t="s">
        <v>996</v>
      </c>
      <c r="G515" s="50" t="s">
        <v>999</v>
      </c>
      <c r="H515" s="184" t="s">
        <v>2429</v>
      </c>
      <c r="I515" s="264" t="s">
        <v>1196</v>
      </c>
      <c r="J515" s="183">
        <v>0</v>
      </c>
      <c r="K515" s="264"/>
      <c r="L515" s="264"/>
      <c r="M515" s="264"/>
      <c r="N515" s="264">
        <v>12020332.130000001</v>
      </c>
      <c r="Q515"/>
    </row>
    <row r="516" spans="2:17" ht="15" x14ac:dyDescent="0.4">
      <c r="B516" s="277">
        <f>VLOOKUP(C516,Companies[],3,FALSE)</f>
        <v>30019775</v>
      </c>
      <c r="C516" s="184" t="s">
        <v>2029</v>
      </c>
      <c r="D516" s="50" t="s">
        <v>2021</v>
      </c>
      <c r="E516" s="264" t="s">
        <v>2738</v>
      </c>
      <c r="F516" s="50" t="s">
        <v>996</v>
      </c>
      <c r="G516" s="50" t="s">
        <v>999</v>
      </c>
      <c r="H516" s="184" t="s">
        <v>2433</v>
      </c>
      <c r="I516" s="264" t="s">
        <v>1196</v>
      </c>
      <c r="J516" s="183">
        <v>0</v>
      </c>
      <c r="K516" s="264"/>
      <c r="L516" s="264"/>
      <c r="M516" s="264"/>
      <c r="N516" s="264">
        <v>2361507.9700000002</v>
      </c>
      <c r="Q516"/>
    </row>
    <row r="517" spans="2:17" ht="15" x14ac:dyDescent="0.4">
      <c r="B517" s="277">
        <f>VLOOKUP(C517,Companies[],3,FALSE)</f>
        <v>30019775</v>
      </c>
      <c r="C517" s="184" t="s">
        <v>2029</v>
      </c>
      <c r="D517" s="50" t="s">
        <v>2021</v>
      </c>
      <c r="E517" s="264" t="s">
        <v>2738</v>
      </c>
      <c r="F517" s="50" t="s">
        <v>996</v>
      </c>
      <c r="G517" s="50" t="s">
        <v>999</v>
      </c>
      <c r="H517" s="184" t="s">
        <v>2436</v>
      </c>
      <c r="I517" s="264" t="s">
        <v>1196</v>
      </c>
      <c r="J517" s="183">
        <v>0</v>
      </c>
      <c r="K517" s="264"/>
      <c r="L517" s="264"/>
      <c r="M517" s="264"/>
      <c r="N517" s="264">
        <v>459065.24</v>
      </c>
      <c r="Q517"/>
    </row>
    <row r="518" spans="2:17" ht="15" x14ac:dyDescent="0.4">
      <c r="B518" s="277">
        <f>VLOOKUP(C518,Companies[],3,FALSE)</f>
        <v>30019775</v>
      </c>
      <c r="C518" s="184" t="s">
        <v>2029</v>
      </c>
      <c r="D518" s="50" t="s">
        <v>2021</v>
      </c>
      <c r="E518" s="264" t="s">
        <v>2738</v>
      </c>
      <c r="F518" s="50" t="s">
        <v>996</v>
      </c>
      <c r="G518" s="50" t="s">
        <v>999</v>
      </c>
      <c r="H518" s="184" t="s">
        <v>2438</v>
      </c>
      <c r="I518" s="264" t="s">
        <v>1196</v>
      </c>
      <c r="J518" s="183">
        <v>0</v>
      </c>
      <c r="K518" s="264"/>
      <c r="L518" s="264"/>
      <c r="M518" s="264"/>
      <c r="N518" s="264">
        <v>8490834.6400000006</v>
      </c>
      <c r="Q518"/>
    </row>
    <row r="519" spans="2:17" ht="15" x14ac:dyDescent="0.4">
      <c r="B519" s="277">
        <f>VLOOKUP(C519,Companies[],3,FALSE)</f>
        <v>30019775</v>
      </c>
      <c r="C519" s="184" t="s">
        <v>2029</v>
      </c>
      <c r="D519" s="50" t="s">
        <v>2021</v>
      </c>
      <c r="E519" s="264" t="s">
        <v>2738</v>
      </c>
      <c r="F519" s="50" t="s">
        <v>996</v>
      </c>
      <c r="G519" s="50" t="s">
        <v>999</v>
      </c>
      <c r="H519" s="184" t="s">
        <v>2447</v>
      </c>
      <c r="I519" s="264" t="s">
        <v>1196</v>
      </c>
      <c r="J519" s="183">
        <v>0</v>
      </c>
      <c r="K519" s="264"/>
      <c r="L519" s="264"/>
      <c r="M519" s="264"/>
      <c r="N519" s="264">
        <v>1284293.76</v>
      </c>
      <c r="Q519"/>
    </row>
    <row r="520" spans="2:17" ht="15" x14ac:dyDescent="0.4">
      <c r="B520" s="277">
        <f>VLOOKUP(C520,Companies[],3,FALSE)</f>
        <v>30019775</v>
      </c>
      <c r="C520" s="184" t="s">
        <v>2029</v>
      </c>
      <c r="D520" s="50" t="s">
        <v>2021</v>
      </c>
      <c r="E520" s="264" t="s">
        <v>2738</v>
      </c>
      <c r="F520" s="50" t="s">
        <v>996</v>
      </c>
      <c r="G520" s="50" t="s">
        <v>999</v>
      </c>
      <c r="H520" s="184" t="s">
        <v>2449</v>
      </c>
      <c r="I520" s="264" t="s">
        <v>1196</v>
      </c>
      <c r="J520" s="183">
        <v>0</v>
      </c>
      <c r="K520" s="264"/>
      <c r="L520" s="264"/>
      <c r="M520" s="264"/>
      <c r="N520" s="264">
        <v>6906062.5700000003</v>
      </c>
      <c r="Q520"/>
    </row>
    <row r="521" spans="2:17" ht="15" x14ac:dyDescent="0.4">
      <c r="B521" s="277">
        <f>VLOOKUP(C521,Companies[],3,FALSE)</f>
        <v>30019775</v>
      </c>
      <c r="C521" s="184" t="s">
        <v>2029</v>
      </c>
      <c r="D521" s="50" t="s">
        <v>2021</v>
      </c>
      <c r="E521" s="264" t="s">
        <v>2738</v>
      </c>
      <c r="F521" s="50" t="s">
        <v>996</v>
      </c>
      <c r="G521" s="50" t="s">
        <v>999</v>
      </c>
      <c r="H521" s="184" t="s">
        <v>2453</v>
      </c>
      <c r="I521" s="264" t="s">
        <v>1196</v>
      </c>
      <c r="J521" s="183">
        <v>0</v>
      </c>
      <c r="K521" s="264"/>
      <c r="L521" s="264"/>
      <c r="M521" s="264"/>
      <c r="N521" s="264">
        <v>160321.09</v>
      </c>
      <c r="Q521"/>
    </row>
    <row r="522" spans="2:17" ht="15" x14ac:dyDescent="0.4">
      <c r="B522" s="277">
        <f>VLOOKUP(C522,Companies[],3,FALSE)</f>
        <v>30019775</v>
      </c>
      <c r="C522" s="184" t="s">
        <v>2029</v>
      </c>
      <c r="D522" s="50" t="s">
        <v>2021</v>
      </c>
      <c r="E522" s="264" t="s">
        <v>2738</v>
      </c>
      <c r="F522" s="50" t="s">
        <v>996</v>
      </c>
      <c r="G522" s="50" t="s">
        <v>999</v>
      </c>
      <c r="H522" s="184" t="s">
        <v>2454</v>
      </c>
      <c r="I522" s="264" t="s">
        <v>1196</v>
      </c>
      <c r="J522" s="183">
        <v>0</v>
      </c>
      <c r="K522" s="264"/>
      <c r="L522" s="264"/>
      <c r="M522" s="264"/>
      <c r="N522" s="264">
        <v>4488783.0199999996</v>
      </c>
      <c r="Q522"/>
    </row>
    <row r="523" spans="2:17" ht="15" x14ac:dyDescent="0.4">
      <c r="B523" s="277">
        <f>VLOOKUP(C523,Companies[],3,FALSE)</f>
        <v>30019775</v>
      </c>
      <c r="C523" s="184" t="s">
        <v>2029</v>
      </c>
      <c r="D523" s="50" t="s">
        <v>2021</v>
      </c>
      <c r="E523" s="264" t="s">
        <v>2738</v>
      </c>
      <c r="F523" s="50" t="s">
        <v>996</v>
      </c>
      <c r="G523" s="50" t="s">
        <v>999</v>
      </c>
      <c r="H523" s="184" t="s">
        <v>2457</v>
      </c>
      <c r="I523" s="264" t="s">
        <v>1196</v>
      </c>
      <c r="J523" s="183">
        <v>0</v>
      </c>
      <c r="K523" s="264"/>
      <c r="L523" s="264"/>
      <c r="M523" s="264"/>
      <c r="N523" s="264">
        <v>526233.56999999995</v>
      </c>
      <c r="Q523"/>
    </row>
    <row r="524" spans="2:17" ht="15" x14ac:dyDescent="0.4">
      <c r="B524" s="277">
        <f>VLOOKUP(C524,Companies[],3,FALSE)</f>
        <v>30019775</v>
      </c>
      <c r="C524" s="184" t="s">
        <v>2029</v>
      </c>
      <c r="D524" s="50" t="s">
        <v>2021</v>
      </c>
      <c r="E524" s="264" t="s">
        <v>2738</v>
      </c>
      <c r="F524" s="50" t="s">
        <v>996</v>
      </c>
      <c r="G524" s="50" t="s">
        <v>999</v>
      </c>
      <c r="H524" s="184" t="s">
        <v>2458</v>
      </c>
      <c r="I524" s="264" t="s">
        <v>1196</v>
      </c>
      <c r="J524" s="183">
        <v>0</v>
      </c>
      <c r="K524" s="264"/>
      <c r="L524" s="264"/>
      <c r="M524" s="264"/>
      <c r="N524" s="264">
        <v>13980431.34</v>
      </c>
      <c r="Q524"/>
    </row>
    <row r="525" spans="2:17" ht="15" x14ac:dyDescent="0.4">
      <c r="B525" s="277">
        <f>VLOOKUP(C525,Companies[],3,FALSE)</f>
        <v>30019775</v>
      </c>
      <c r="C525" s="184" t="s">
        <v>2029</v>
      </c>
      <c r="D525" s="50" t="s">
        <v>2021</v>
      </c>
      <c r="E525" s="264" t="s">
        <v>2738</v>
      </c>
      <c r="F525" s="50" t="s">
        <v>996</v>
      </c>
      <c r="G525" s="50" t="s">
        <v>999</v>
      </c>
      <c r="H525" s="184" t="s">
        <v>2464</v>
      </c>
      <c r="I525" s="264" t="s">
        <v>1196</v>
      </c>
      <c r="J525" s="183">
        <v>0</v>
      </c>
      <c r="K525" s="264"/>
      <c r="L525" s="264"/>
      <c r="M525" s="264"/>
      <c r="N525" s="264">
        <v>23537973.760000002</v>
      </c>
      <c r="Q525"/>
    </row>
    <row r="526" spans="2:17" ht="15" x14ac:dyDescent="0.4">
      <c r="B526" s="277">
        <f>VLOOKUP(C526,Companies[],3,FALSE)</f>
        <v>30019775</v>
      </c>
      <c r="C526" s="184" t="s">
        <v>2029</v>
      </c>
      <c r="D526" s="50" t="s">
        <v>2021</v>
      </c>
      <c r="E526" s="264" t="s">
        <v>2738</v>
      </c>
      <c r="F526" s="50" t="s">
        <v>996</v>
      </c>
      <c r="G526" s="50" t="s">
        <v>999</v>
      </c>
      <c r="H526" s="184" t="s">
        <v>2468</v>
      </c>
      <c r="I526" s="264" t="s">
        <v>1196</v>
      </c>
      <c r="J526" s="183">
        <v>0</v>
      </c>
      <c r="K526" s="264"/>
      <c r="L526" s="264"/>
      <c r="M526" s="264"/>
      <c r="N526" s="264">
        <v>755788.81</v>
      </c>
      <c r="Q526"/>
    </row>
    <row r="527" spans="2:17" ht="15" x14ac:dyDescent="0.4">
      <c r="B527" s="277">
        <f>VLOOKUP(C527,Companies[],3,FALSE)</f>
        <v>30019775</v>
      </c>
      <c r="C527" s="184" t="s">
        <v>2029</v>
      </c>
      <c r="D527" s="50" t="s">
        <v>2021</v>
      </c>
      <c r="E527" s="264" t="s">
        <v>2738</v>
      </c>
      <c r="F527" s="50" t="s">
        <v>996</v>
      </c>
      <c r="G527" s="50" t="s">
        <v>999</v>
      </c>
      <c r="H527" s="184" t="s">
        <v>2476</v>
      </c>
      <c r="I527" s="264" t="s">
        <v>1196</v>
      </c>
      <c r="J527" s="183">
        <v>0</v>
      </c>
      <c r="K527" s="264"/>
      <c r="L527" s="264"/>
      <c r="M527" s="264"/>
      <c r="N527" s="264">
        <v>171150.41</v>
      </c>
      <c r="Q527"/>
    </row>
    <row r="528" spans="2:17" ht="15" x14ac:dyDescent="0.4">
      <c r="B528" s="277">
        <f>VLOOKUP(C528,Companies[],3,FALSE)</f>
        <v>30019775</v>
      </c>
      <c r="C528" s="184" t="s">
        <v>2029</v>
      </c>
      <c r="D528" s="50" t="s">
        <v>2021</v>
      </c>
      <c r="E528" s="264" t="s">
        <v>2738</v>
      </c>
      <c r="F528" s="50" t="s">
        <v>996</v>
      </c>
      <c r="G528" s="50" t="s">
        <v>999</v>
      </c>
      <c r="H528" s="184" t="s">
        <v>2477</v>
      </c>
      <c r="I528" s="264" t="s">
        <v>1196</v>
      </c>
      <c r="J528" s="183">
        <v>0</v>
      </c>
      <c r="K528" s="264"/>
      <c r="L528" s="264"/>
      <c r="M528" s="264"/>
      <c r="N528" s="264">
        <v>357170.3</v>
      </c>
      <c r="Q528"/>
    </row>
    <row r="529" spans="2:17" ht="15" x14ac:dyDescent="0.4">
      <c r="B529" s="277">
        <f>VLOOKUP(C529,Companies[],3,FALSE)</f>
        <v>30019775</v>
      </c>
      <c r="C529" s="184" t="s">
        <v>2029</v>
      </c>
      <c r="D529" s="50" t="s">
        <v>2021</v>
      </c>
      <c r="E529" s="264" t="s">
        <v>2738</v>
      </c>
      <c r="F529" s="50" t="s">
        <v>996</v>
      </c>
      <c r="G529" s="50" t="s">
        <v>999</v>
      </c>
      <c r="H529" s="184" t="s">
        <v>2486</v>
      </c>
      <c r="I529" s="264" t="s">
        <v>1196</v>
      </c>
      <c r="J529" s="183">
        <v>0</v>
      </c>
      <c r="K529" s="264"/>
      <c r="L529" s="264"/>
      <c r="M529" s="264"/>
      <c r="N529" s="264">
        <v>325965.53000000003</v>
      </c>
      <c r="Q529"/>
    </row>
    <row r="530" spans="2:17" ht="15" x14ac:dyDescent="0.4">
      <c r="B530" s="277">
        <f>VLOOKUP(C530,Companies[],3,FALSE)</f>
        <v>30019775</v>
      </c>
      <c r="C530" s="184" t="s">
        <v>2029</v>
      </c>
      <c r="D530" s="50" t="s">
        <v>2021</v>
      </c>
      <c r="E530" s="264" t="s">
        <v>2738</v>
      </c>
      <c r="F530" s="50" t="s">
        <v>996</v>
      </c>
      <c r="G530" s="50" t="s">
        <v>999</v>
      </c>
      <c r="H530" s="184" t="s">
        <v>2490</v>
      </c>
      <c r="I530" s="264" t="s">
        <v>1196</v>
      </c>
      <c r="J530" s="183">
        <v>0</v>
      </c>
      <c r="K530" s="264"/>
      <c r="L530" s="264"/>
      <c r="M530" s="264"/>
      <c r="N530" s="264">
        <v>2953308.71</v>
      </c>
      <c r="Q530"/>
    </row>
    <row r="531" spans="2:17" ht="15" x14ac:dyDescent="0.4">
      <c r="B531" s="277">
        <f>VLOOKUP(C531,Companies[],3,FALSE)</f>
        <v>30019775</v>
      </c>
      <c r="C531" s="184" t="s">
        <v>2029</v>
      </c>
      <c r="D531" s="50" t="s">
        <v>2021</v>
      </c>
      <c r="E531" s="264" t="s">
        <v>2738</v>
      </c>
      <c r="F531" s="50" t="s">
        <v>996</v>
      </c>
      <c r="G531" s="50" t="s">
        <v>999</v>
      </c>
      <c r="H531" s="184" t="s">
        <v>2500</v>
      </c>
      <c r="I531" s="264" t="s">
        <v>1196</v>
      </c>
      <c r="J531" s="183">
        <v>0</v>
      </c>
      <c r="K531" s="264"/>
      <c r="L531" s="264"/>
      <c r="M531" s="264"/>
      <c r="N531" s="264">
        <v>309756.03000000003</v>
      </c>
      <c r="Q531"/>
    </row>
    <row r="532" spans="2:17" ht="15" x14ac:dyDescent="0.4">
      <c r="B532" s="277">
        <f>VLOOKUP(C532,Companies[],3,FALSE)</f>
        <v>30019775</v>
      </c>
      <c r="C532" s="184" t="s">
        <v>2029</v>
      </c>
      <c r="D532" s="50" t="s">
        <v>2021</v>
      </c>
      <c r="E532" s="264" t="s">
        <v>2738</v>
      </c>
      <c r="F532" s="50" t="s">
        <v>996</v>
      </c>
      <c r="G532" s="50" t="s">
        <v>999</v>
      </c>
      <c r="H532" s="184" t="s">
        <v>2504</v>
      </c>
      <c r="I532" s="264" t="s">
        <v>1196</v>
      </c>
      <c r="J532" s="183">
        <v>0</v>
      </c>
      <c r="K532" s="264"/>
      <c r="L532" s="264"/>
      <c r="M532" s="264"/>
      <c r="N532" s="264">
        <v>2444373.4</v>
      </c>
      <c r="Q532"/>
    </row>
    <row r="533" spans="2:17" ht="15" x14ac:dyDescent="0.4">
      <c r="B533" s="277">
        <f>VLOOKUP(C533,Companies[],3,FALSE)</f>
        <v>30019775</v>
      </c>
      <c r="C533" s="184" t="s">
        <v>2029</v>
      </c>
      <c r="D533" s="50" t="s">
        <v>2021</v>
      </c>
      <c r="E533" s="264" t="s">
        <v>2738</v>
      </c>
      <c r="F533" s="50" t="s">
        <v>996</v>
      </c>
      <c r="G533" s="50" t="s">
        <v>999</v>
      </c>
      <c r="H533" s="184" t="s">
        <v>2512</v>
      </c>
      <c r="I533" s="264" t="s">
        <v>1196</v>
      </c>
      <c r="J533" s="183">
        <v>0</v>
      </c>
      <c r="K533" s="264"/>
      <c r="L533" s="264"/>
      <c r="M533" s="264"/>
      <c r="N533" s="264">
        <v>1406993.41</v>
      </c>
      <c r="Q533"/>
    </row>
    <row r="534" spans="2:17" ht="15" x14ac:dyDescent="0.4">
      <c r="B534" s="277">
        <f>VLOOKUP(C534,Companies[],3,FALSE)</f>
        <v>30019775</v>
      </c>
      <c r="C534" s="184" t="s">
        <v>2029</v>
      </c>
      <c r="D534" s="50" t="s">
        <v>2021</v>
      </c>
      <c r="E534" s="264" t="s">
        <v>2738</v>
      </c>
      <c r="F534" s="50" t="s">
        <v>996</v>
      </c>
      <c r="G534" s="50" t="s">
        <v>999</v>
      </c>
      <c r="H534" s="184" t="s">
        <v>2504</v>
      </c>
      <c r="I534" s="264" t="s">
        <v>1196</v>
      </c>
      <c r="J534" s="183">
        <v>0</v>
      </c>
      <c r="K534" s="264"/>
      <c r="L534" s="264"/>
      <c r="M534" s="264"/>
      <c r="N534" s="264">
        <v>840394.64</v>
      </c>
      <c r="Q534"/>
    </row>
    <row r="535" spans="2:17" ht="15" x14ac:dyDescent="0.4">
      <c r="B535" s="277">
        <f>VLOOKUP(C535,Companies[],3,FALSE)</f>
        <v>30019775</v>
      </c>
      <c r="C535" s="184" t="s">
        <v>2029</v>
      </c>
      <c r="D535" s="50" t="s">
        <v>2021</v>
      </c>
      <c r="E535" s="264" t="s">
        <v>2738</v>
      </c>
      <c r="F535" s="50" t="s">
        <v>996</v>
      </c>
      <c r="G535" s="50" t="s">
        <v>999</v>
      </c>
      <c r="H535" s="184" t="s">
        <v>2513</v>
      </c>
      <c r="I535" s="264" t="s">
        <v>1196</v>
      </c>
      <c r="J535" s="183">
        <v>0</v>
      </c>
      <c r="K535" s="264"/>
      <c r="L535" s="264"/>
      <c r="M535" s="264"/>
      <c r="N535" s="264">
        <v>19632.71</v>
      </c>
      <c r="Q535"/>
    </row>
    <row r="536" spans="2:17" ht="15" x14ac:dyDescent="0.4">
      <c r="B536" s="277">
        <f>VLOOKUP(C536,Companies[],3,FALSE)</f>
        <v>30019775</v>
      </c>
      <c r="C536" s="184" t="s">
        <v>2029</v>
      </c>
      <c r="D536" s="50" t="s">
        <v>2021</v>
      </c>
      <c r="E536" s="264" t="s">
        <v>2738</v>
      </c>
      <c r="F536" s="50" t="s">
        <v>996</v>
      </c>
      <c r="G536" s="50" t="s">
        <v>999</v>
      </c>
      <c r="H536" s="184" t="s">
        <v>2514</v>
      </c>
      <c r="I536" s="264" t="s">
        <v>1196</v>
      </c>
      <c r="J536" s="183">
        <v>0</v>
      </c>
      <c r="K536" s="264"/>
      <c r="L536" s="264"/>
      <c r="M536" s="264"/>
      <c r="N536" s="264">
        <v>5832.52</v>
      </c>
      <c r="Q536"/>
    </row>
    <row r="537" spans="2:17" ht="15" x14ac:dyDescent="0.4">
      <c r="B537" s="277">
        <f>VLOOKUP(C537,Companies[],3,FALSE)</f>
        <v>30019775</v>
      </c>
      <c r="C537" s="184" t="s">
        <v>2029</v>
      </c>
      <c r="D537" s="50" t="s">
        <v>2021</v>
      </c>
      <c r="E537" s="264" t="s">
        <v>2738</v>
      </c>
      <c r="F537" s="50" t="s">
        <v>996</v>
      </c>
      <c r="G537" s="50" t="s">
        <v>999</v>
      </c>
      <c r="H537" s="184" t="s">
        <v>2515</v>
      </c>
      <c r="I537" s="264" t="s">
        <v>1196</v>
      </c>
      <c r="J537" s="183">
        <v>0</v>
      </c>
      <c r="K537" s="264"/>
      <c r="L537" s="264"/>
      <c r="M537" s="264"/>
      <c r="N537" s="264">
        <v>28206.44</v>
      </c>
      <c r="Q537"/>
    </row>
    <row r="538" spans="2:17" ht="15" x14ac:dyDescent="0.4">
      <c r="B538" s="277">
        <f>VLOOKUP(C538,Companies[],3,FALSE)</f>
        <v>30019775</v>
      </c>
      <c r="C538" s="184" t="s">
        <v>2029</v>
      </c>
      <c r="D538" s="50" t="s">
        <v>2021</v>
      </c>
      <c r="E538" s="264" t="s">
        <v>2738</v>
      </c>
      <c r="F538" s="50" t="s">
        <v>996</v>
      </c>
      <c r="G538" s="50" t="s">
        <v>999</v>
      </c>
      <c r="H538" s="184" t="s">
        <v>2516</v>
      </c>
      <c r="I538" s="264" t="s">
        <v>1196</v>
      </c>
      <c r="J538" s="183">
        <v>0</v>
      </c>
      <c r="K538" s="264"/>
      <c r="L538" s="264"/>
      <c r="M538" s="264"/>
      <c r="N538" s="264">
        <v>41662.79</v>
      </c>
      <c r="Q538"/>
    </row>
    <row r="539" spans="2:17" ht="15" x14ac:dyDescent="0.4">
      <c r="B539" s="277">
        <f>VLOOKUP(C539,Companies[],3,FALSE)</f>
        <v>30019775</v>
      </c>
      <c r="C539" s="184" t="s">
        <v>2029</v>
      </c>
      <c r="D539" s="50" t="s">
        <v>2021</v>
      </c>
      <c r="E539" s="264" t="s">
        <v>2738</v>
      </c>
      <c r="F539" s="50" t="s">
        <v>996</v>
      </c>
      <c r="G539" s="50" t="s">
        <v>999</v>
      </c>
      <c r="H539" s="184" t="s">
        <v>2517</v>
      </c>
      <c r="I539" s="264" t="s">
        <v>1196</v>
      </c>
      <c r="J539" s="183">
        <v>0</v>
      </c>
      <c r="K539" s="264"/>
      <c r="L539" s="264"/>
      <c r="M539" s="264"/>
      <c r="N539" s="264">
        <v>0</v>
      </c>
      <c r="Q539"/>
    </row>
    <row r="540" spans="2:17" ht="15" x14ac:dyDescent="0.4">
      <c r="B540" s="277">
        <f>VLOOKUP(C540,Companies[],3,FALSE)</f>
        <v>30019775</v>
      </c>
      <c r="C540" s="184" t="s">
        <v>2029</v>
      </c>
      <c r="D540" s="50" t="s">
        <v>2021</v>
      </c>
      <c r="E540" s="264" t="s">
        <v>2738</v>
      </c>
      <c r="F540" s="50" t="s">
        <v>996</v>
      </c>
      <c r="G540" s="50" t="s">
        <v>999</v>
      </c>
      <c r="H540" s="184" t="s">
        <v>2518</v>
      </c>
      <c r="I540" s="264" t="s">
        <v>1196</v>
      </c>
      <c r="J540" s="183">
        <v>0</v>
      </c>
      <c r="K540" s="264"/>
      <c r="L540" s="264"/>
      <c r="M540" s="264"/>
      <c r="N540" s="264">
        <v>0</v>
      </c>
      <c r="Q540"/>
    </row>
    <row r="541" spans="2:17" ht="15" x14ac:dyDescent="0.4">
      <c r="B541" s="277">
        <f>VLOOKUP(C541,Companies[],3,FALSE)</f>
        <v>30019775</v>
      </c>
      <c r="C541" s="184" t="s">
        <v>2029</v>
      </c>
      <c r="D541" s="50" t="s">
        <v>2021</v>
      </c>
      <c r="E541" s="264" t="s">
        <v>2738</v>
      </c>
      <c r="F541" s="50" t="s">
        <v>996</v>
      </c>
      <c r="G541" s="50" t="s">
        <v>999</v>
      </c>
      <c r="H541" s="184" t="s">
        <v>2518</v>
      </c>
      <c r="I541" s="264" t="s">
        <v>1196</v>
      </c>
      <c r="J541" s="183">
        <v>0</v>
      </c>
      <c r="K541" s="264"/>
      <c r="L541" s="264"/>
      <c r="M541" s="264"/>
      <c r="N541" s="264">
        <v>0</v>
      </c>
      <c r="Q541"/>
    </row>
    <row r="542" spans="2:17" ht="15" x14ac:dyDescent="0.4">
      <c r="B542" s="277">
        <f>VLOOKUP(C542,Companies[],3,FALSE)</f>
        <v>30019775</v>
      </c>
      <c r="C542" s="184" t="s">
        <v>2029</v>
      </c>
      <c r="D542" s="50" t="s">
        <v>2021</v>
      </c>
      <c r="E542" s="264" t="s">
        <v>2738</v>
      </c>
      <c r="F542" s="50" t="s">
        <v>996</v>
      </c>
      <c r="G542" s="50" t="s">
        <v>999</v>
      </c>
      <c r="H542" s="184" t="s">
        <v>2519</v>
      </c>
      <c r="I542" s="264" t="s">
        <v>1196</v>
      </c>
      <c r="J542" s="183">
        <v>0</v>
      </c>
      <c r="K542" s="264"/>
      <c r="L542" s="264"/>
      <c r="M542" s="264"/>
      <c r="N542" s="264">
        <v>0</v>
      </c>
      <c r="Q542"/>
    </row>
    <row r="543" spans="2:17" ht="15" x14ac:dyDescent="0.4">
      <c r="B543" s="277">
        <f>VLOOKUP(C543,Companies[],3,FALSE)</f>
        <v>30019775</v>
      </c>
      <c r="C543" s="184" t="s">
        <v>2029</v>
      </c>
      <c r="D543" s="50" t="s">
        <v>2021</v>
      </c>
      <c r="E543" s="264" t="s">
        <v>2738</v>
      </c>
      <c r="F543" s="50" t="s">
        <v>996</v>
      </c>
      <c r="G543" s="50" t="s">
        <v>999</v>
      </c>
      <c r="H543" s="184" t="s">
        <v>2519</v>
      </c>
      <c r="I543" s="264" t="s">
        <v>1196</v>
      </c>
      <c r="J543" s="183">
        <v>0</v>
      </c>
      <c r="K543" s="264"/>
      <c r="L543" s="264"/>
      <c r="M543" s="264"/>
      <c r="N543" s="264">
        <v>0</v>
      </c>
      <c r="Q543"/>
    </row>
    <row r="544" spans="2:17" ht="15" x14ac:dyDescent="0.4">
      <c r="B544" s="277">
        <f>VLOOKUP(C544,Companies[],3,FALSE)</f>
        <v>30019775</v>
      </c>
      <c r="C544" s="184" t="s">
        <v>2029</v>
      </c>
      <c r="D544" s="50" t="s">
        <v>2021</v>
      </c>
      <c r="E544" s="264" t="s">
        <v>2738</v>
      </c>
      <c r="F544" s="50" t="s">
        <v>996</v>
      </c>
      <c r="G544" s="50" t="s">
        <v>999</v>
      </c>
      <c r="H544" s="184" t="s">
        <v>2519</v>
      </c>
      <c r="I544" s="264" t="s">
        <v>1196</v>
      </c>
      <c r="J544" s="183">
        <v>0</v>
      </c>
      <c r="K544" s="264"/>
      <c r="L544" s="264"/>
      <c r="M544" s="264"/>
      <c r="N544" s="264">
        <v>0</v>
      </c>
      <c r="Q544"/>
    </row>
    <row r="545" spans="2:17" ht="15" x14ac:dyDescent="0.4">
      <c r="B545" s="277">
        <f>VLOOKUP(C545,Companies[],3,FALSE)</f>
        <v>30019775</v>
      </c>
      <c r="C545" s="184" t="s">
        <v>2029</v>
      </c>
      <c r="D545" s="50" t="s">
        <v>2021</v>
      </c>
      <c r="E545" s="264" t="s">
        <v>2738</v>
      </c>
      <c r="F545" s="50" t="s">
        <v>996</v>
      </c>
      <c r="G545" s="50" t="s">
        <v>999</v>
      </c>
      <c r="H545" s="184" t="s">
        <v>2520</v>
      </c>
      <c r="I545" s="264" t="s">
        <v>1196</v>
      </c>
      <c r="J545" s="183">
        <v>0</v>
      </c>
      <c r="K545" s="264"/>
      <c r="L545" s="264"/>
      <c r="M545" s="264"/>
      <c r="N545" s="264">
        <v>0</v>
      </c>
      <c r="Q545"/>
    </row>
    <row r="546" spans="2:17" ht="15" x14ac:dyDescent="0.4">
      <c r="B546" s="277">
        <f>VLOOKUP(C546,Companies[],3,FALSE)</f>
        <v>30019775</v>
      </c>
      <c r="C546" s="184" t="s">
        <v>2029</v>
      </c>
      <c r="D546" s="50" t="s">
        <v>2021</v>
      </c>
      <c r="E546" s="264" t="s">
        <v>2738</v>
      </c>
      <c r="F546" s="50" t="s">
        <v>996</v>
      </c>
      <c r="G546" s="50" t="s">
        <v>999</v>
      </c>
      <c r="H546" s="184" t="s">
        <v>2520</v>
      </c>
      <c r="I546" s="264" t="s">
        <v>1196</v>
      </c>
      <c r="J546" s="183">
        <v>0</v>
      </c>
      <c r="K546" s="264"/>
      <c r="L546" s="264"/>
      <c r="M546" s="264"/>
      <c r="N546" s="264">
        <v>0</v>
      </c>
      <c r="Q546"/>
    </row>
    <row r="547" spans="2:17" ht="15" x14ac:dyDescent="0.4">
      <c r="B547" s="277">
        <f>VLOOKUP(C547,Companies[],3,FALSE)</f>
        <v>30019775</v>
      </c>
      <c r="C547" s="184" t="s">
        <v>2029</v>
      </c>
      <c r="D547" s="50" t="s">
        <v>2021</v>
      </c>
      <c r="E547" s="264" t="s">
        <v>2738</v>
      </c>
      <c r="F547" s="50" t="s">
        <v>996</v>
      </c>
      <c r="G547" s="50" t="s">
        <v>999</v>
      </c>
      <c r="H547" s="184" t="s">
        <v>2520</v>
      </c>
      <c r="I547" s="264" t="s">
        <v>1196</v>
      </c>
      <c r="J547" s="183">
        <v>0</v>
      </c>
      <c r="K547" s="264"/>
      <c r="L547" s="264"/>
      <c r="M547" s="264"/>
      <c r="N547" s="264">
        <v>0</v>
      </c>
      <c r="Q547"/>
    </row>
    <row r="548" spans="2:17" ht="15" x14ac:dyDescent="0.4">
      <c r="B548" s="277">
        <f>VLOOKUP(C548,Companies[],3,FALSE)</f>
        <v>30019775</v>
      </c>
      <c r="C548" s="184" t="s">
        <v>2029</v>
      </c>
      <c r="D548" s="50" t="s">
        <v>2021</v>
      </c>
      <c r="E548" s="264" t="s">
        <v>2738</v>
      </c>
      <c r="F548" s="50" t="s">
        <v>996</v>
      </c>
      <c r="G548" s="50" t="s">
        <v>999</v>
      </c>
      <c r="H548" s="184" t="s">
        <v>2521</v>
      </c>
      <c r="I548" s="264" t="s">
        <v>1196</v>
      </c>
      <c r="J548" s="183">
        <v>0</v>
      </c>
      <c r="K548" s="264"/>
      <c r="L548" s="264"/>
      <c r="M548" s="264"/>
      <c r="N548" s="264">
        <v>0</v>
      </c>
      <c r="Q548"/>
    </row>
    <row r="549" spans="2:17" ht="15" x14ac:dyDescent="0.4">
      <c r="B549" s="277">
        <f>VLOOKUP(C549,Companies[],3,FALSE)</f>
        <v>30019775</v>
      </c>
      <c r="C549" s="184" t="s">
        <v>2029</v>
      </c>
      <c r="D549" s="50" t="s">
        <v>2021</v>
      </c>
      <c r="E549" s="264" t="s">
        <v>2738</v>
      </c>
      <c r="F549" s="50" t="s">
        <v>996</v>
      </c>
      <c r="G549" s="50" t="s">
        <v>999</v>
      </c>
      <c r="H549" s="184" t="s">
        <v>2521</v>
      </c>
      <c r="I549" s="264" t="s">
        <v>1196</v>
      </c>
      <c r="J549" s="183">
        <v>0</v>
      </c>
      <c r="K549" s="264"/>
      <c r="L549" s="264"/>
      <c r="M549" s="264"/>
      <c r="N549" s="264">
        <v>0</v>
      </c>
      <c r="Q549"/>
    </row>
    <row r="550" spans="2:17" ht="15" x14ac:dyDescent="0.4">
      <c r="B550" s="277">
        <f>VLOOKUP(C550,Companies[],3,FALSE)</f>
        <v>30019775</v>
      </c>
      <c r="C550" s="184" t="s">
        <v>2029</v>
      </c>
      <c r="D550" s="50" t="s">
        <v>2021</v>
      </c>
      <c r="E550" s="264" t="s">
        <v>2738</v>
      </c>
      <c r="F550" s="50" t="s">
        <v>996</v>
      </c>
      <c r="G550" s="50" t="s">
        <v>999</v>
      </c>
      <c r="H550" s="184" t="s">
        <v>2521</v>
      </c>
      <c r="I550" s="264" t="s">
        <v>1196</v>
      </c>
      <c r="J550" s="183">
        <v>0</v>
      </c>
      <c r="K550" s="264"/>
      <c r="L550" s="264"/>
      <c r="M550" s="264"/>
      <c r="N550" s="264">
        <v>0</v>
      </c>
      <c r="Q550"/>
    </row>
    <row r="551" spans="2:17" ht="15" x14ac:dyDescent="0.4">
      <c r="B551" s="277">
        <f>VLOOKUP(C551,Companies[],3,FALSE)</f>
        <v>30019775</v>
      </c>
      <c r="C551" s="184" t="s">
        <v>2029</v>
      </c>
      <c r="D551" s="50" t="s">
        <v>2021</v>
      </c>
      <c r="E551" s="264" t="s">
        <v>2738</v>
      </c>
      <c r="F551" s="50" t="s">
        <v>996</v>
      </c>
      <c r="G551" s="50" t="s">
        <v>999</v>
      </c>
      <c r="H551" s="184" t="s">
        <v>2522</v>
      </c>
      <c r="I551" s="264" t="s">
        <v>1196</v>
      </c>
      <c r="J551" s="183">
        <v>0</v>
      </c>
      <c r="K551" s="264"/>
      <c r="L551" s="264"/>
      <c r="M551" s="264"/>
      <c r="N551" s="264">
        <v>0</v>
      </c>
      <c r="Q551"/>
    </row>
    <row r="552" spans="2:17" ht="15" x14ac:dyDescent="0.4">
      <c r="B552" s="277">
        <f>VLOOKUP(C552,Companies[],3,FALSE)</f>
        <v>30019775</v>
      </c>
      <c r="C552" s="184" t="s">
        <v>2029</v>
      </c>
      <c r="D552" s="50" t="s">
        <v>2021</v>
      </c>
      <c r="E552" s="264" t="s">
        <v>2738</v>
      </c>
      <c r="F552" s="50" t="s">
        <v>996</v>
      </c>
      <c r="G552" s="50" t="s">
        <v>999</v>
      </c>
      <c r="H552" s="184" t="s">
        <v>2522</v>
      </c>
      <c r="I552" s="264" t="s">
        <v>1196</v>
      </c>
      <c r="J552" s="183">
        <v>0</v>
      </c>
      <c r="K552" s="264"/>
      <c r="L552" s="264"/>
      <c r="M552" s="264"/>
      <c r="N552" s="264">
        <v>0</v>
      </c>
      <c r="Q552"/>
    </row>
    <row r="553" spans="2:17" ht="15" x14ac:dyDescent="0.4">
      <c r="B553" s="277">
        <f>VLOOKUP(C553,Companies[],3,FALSE)</f>
        <v>30019775</v>
      </c>
      <c r="C553" s="184" t="s">
        <v>2029</v>
      </c>
      <c r="D553" s="50" t="s">
        <v>2021</v>
      </c>
      <c r="E553" s="264" t="s">
        <v>2738</v>
      </c>
      <c r="F553" s="50" t="s">
        <v>996</v>
      </c>
      <c r="G553" s="50" t="s">
        <v>999</v>
      </c>
      <c r="H553" s="184" t="s">
        <v>2523</v>
      </c>
      <c r="I553" s="264" t="s">
        <v>1196</v>
      </c>
      <c r="J553" s="183">
        <v>0</v>
      </c>
      <c r="K553" s="264"/>
      <c r="L553" s="264"/>
      <c r="M553" s="264"/>
      <c r="N553" s="264">
        <v>0</v>
      </c>
      <c r="Q553"/>
    </row>
    <row r="554" spans="2:17" ht="15" x14ac:dyDescent="0.4">
      <c r="B554" s="277">
        <f>VLOOKUP(C554,Companies[],3,FALSE)</f>
        <v>30019775</v>
      </c>
      <c r="C554" s="184" t="s">
        <v>2029</v>
      </c>
      <c r="D554" s="50" t="s">
        <v>2021</v>
      </c>
      <c r="E554" s="264" t="s">
        <v>2738</v>
      </c>
      <c r="F554" s="50" t="s">
        <v>996</v>
      </c>
      <c r="G554" s="50" t="s">
        <v>999</v>
      </c>
      <c r="H554" s="184" t="s">
        <v>2523</v>
      </c>
      <c r="I554" s="264" t="s">
        <v>1196</v>
      </c>
      <c r="J554" s="183">
        <v>0</v>
      </c>
      <c r="K554" s="264"/>
      <c r="L554" s="264"/>
      <c r="M554" s="264"/>
      <c r="N554" s="264">
        <v>0</v>
      </c>
      <c r="Q554"/>
    </row>
    <row r="555" spans="2:17" ht="15" x14ac:dyDescent="0.4">
      <c r="B555" s="277">
        <f>VLOOKUP(C555,Companies[],3,FALSE)</f>
        <v>30019775</v>
      </c>
      <c r="C555" s="184" t="s">
        <v>2029</v>
      </c>
      <c r="D555" s="50" t="s">
        <v>2021</v>
      </c>
      <c r="E555" s="264" t="s">
        <v>2738</v>
      </c>
      <c r="F555" s="50" t="s">
        <v>996</v>
      </c>
      <c r="G555" s="50" t="s">
        <v>999</v>
      </c>
      <c r="H555" s="184" t="s">
        <v>2524</v>
      </c>
      <c r="I555" s="264" t="s">
        <v>1196</v>
      </c>
      <c r="J555" s="183">
        <v>0</v>
      </c>
      <c r="K555" s="264"/>
      <c r="L555" s="264"/>
      <c r="M555" s="264"/>
      <c r="N555" s="264">
        <v>0</v>
      </c>
      <c r="Q555"/>
    </row>
    <row r="556" spans="2:17" ht="15" x14ac:dyDescent="0.4">
      <c r="B556" s="277">
        <f>VLOOKUP(C556,Companies[],3,FALSE)</f>
        <v>30019775</v>
      </c>
      <c r="C556" s="184" t="s">
        <v>2029</v>
      </c>
      <c r="D556" s="50" t="s">
        <v>2021</v>
      </c>
      <c r="E556" s="264" t="s">
        <v>2738</v>
      </c>
      <c r="F556" s="50" t="s">
        <v>996</v>
      </c>
      <c r="G556" s="50" t="s">
        <v>999</v>
      </c>
      <c r="H556" s="184" t="s">
        <v>2524</v>
      </c>
      <c r="I556" s="264" t="s">
        <v>1196</v>
      </c>
      <c r="J556" s="183">
        <v>0</v>
      </c>
      <c r="K556" s="264"/>
      <c r="L556" s="264"/>
      <c r="M556" s="264"/>
      <c r="N556" s="264">
        <v>0</v>
      </c>
      <c r="Q556"/>
    </row>
    <row r="557" spans="2:17" ht="15" x14ac:dyDescent="0.4">
      <c r="B557" s="277">
        <f>VLOOKUP(C557,Companies[],3,FALSE)</f>
        <v>30019775</v>
      </c>
      <c r="C557" s="184" t="s">
        <v>2029</v>
      </c>
      <c r="D557" s="50" t="s">
        <v>2021</v>
      </c>
      <c r="E557" s="264" t="s">
        <v>2738</v>
      </c>
      <c r="F557" s="50" t="s">
        <v>996</v>
      </c>
      <c r="G557" s="50" t="s">
        <v>999</v>
      </c>
      <c r="H557" s="184" t="s">
        <v>2525</v>
      </c>
      <c r="I557" s="264" t="s">
        <v>1196</v>
      </c>
      <c r="J557" s="183">
        <v>0</v>
      </c>
      <c r="K557" s="264"/>
      <c r="L557" s="264"/>
      <c r="M557" s="264"/>
      <c r="N557" s="264">
        <v>0</v>
      </c>
      <c r="Q557"/>
    </row>
    <row r="558" spans="2:17" ht="15" x14ac:dyDescent="0.4">
      <c r="B558" s="277">
        <f>VLOOKUP(C558,Companies[],3,FALSE)</f>
        <v>30019775</v>
      </c>
      <c r="C558" s="184" t="s">
        <v>2029</v>
      </c>
      <c r="D558" s="50" t="s">
        <v>2021</v>
      </c>
      <c r="E558" s="264" t="s">
        <v>2738</v>
      </c>
      <c r="F558" s="50" t="s">
        <v>996</v>
      </c>
      <c r="G558" s="50" t="s">
        <v>999</v>
      </c>
      <c r="H558" s="184" t="s">
        <v>2525</v>
      </c>
      <c r="I558" s="264" t="s">
        <v>1196</v>
      </c>
      <c r="J558" s="183">
        <v>0</v>
      </c>
      <c r="K558" s="264"/>
      <c r="L558" s="264"/>
      <c r="M558" s="264"/>
      <c r="N558" s="264">
        <v>0</v>
      </c>
      <c r="Q558"/>
    </row>
    <row r="559" spans="2:17" ht="15" x14ac:dyDescent="0.4">
      <c r="B559" s="277">
        <f>VLOOKUP(C559,Companies[],3,FALSE)</f>
        <v>30019775</v>
      </c>
      <c r="C559" s="184" t="s">
        <v>2029</v>
      </c>
      <c r="D559" s="50" t="s">
        <v>2021</v>
      </c>
      <c r="E559" s="264" t="s">
        <v>2738</v>
      </c>
      <c r="F559" s="50" t="s">
        <v>996</v>
      </c>
      <c r="G559" s="50" t="s">
        <v>999</v>
      </c>
      <c r="H559" s="184" t="s">
        <v>2526</v>
      </c>
      <c r="I559" s="264" t="s">
        <v>1196</v>
      </c>
      <c r="J559" s="183">
        <v>0</v>
      </c>
      <c r="K559" s="264"/>
      <c r="L559" s="264"/>
      <c r="M559" s="264"/>
      <c r="N559" s="264">
        <v>0</v>
      </c>
      <c r="Q559"/>
    </row>
    <row r="560" spans="2:17" ht="15" x14ac:dyDescent="0.4">
      <c r="B560" s="277">
        <f>VLOOKUP(C560,Companies[],3,FALSE)</f>
        <v>30019775</v>
      </c>
      <c r="C560" s="184" t="s">
        <v>2029</v>
      </c>
      <c r="D560" s="50" t="s">
        <v>2021</v>
      </c>
      <c r="E560" s="264" t="s">
        <v>2738</v>
      </c>
      <c r="F560" s="50" t="s">
        <v>996</v>
      </c>
      <c r="G560" s="50" t="s">
        <v>999</v>
      </c>
      <c r="H560" s="184" t="s">
        <v>2526</v>
      </c>
      <c r="I560" s="264" t="s">
        <v>1196</v>
      </c>
      <c r="J560" s="183">
        <v>0</v>
      </c>
      <c r="K560" s="264"/>
      <c r="L560" s="264"/>
      <c r="M560" s="264"/>
      <c r="N560" s="264">
        <v>0</v>
      </c>
      <c r="Q560"/>
    </row>
    <row r="561" spans="2:17" ht="15" x14ac:dyDescent="0.4">
      <c r="B561" s="277">
        <f>VLOOKUP(C561,Companies[],3,FALSE)</f>
        <v>30019775</v>
      </c>
      <c r="C561" s="184" t="s">
        <v>2029</v>
      </c>
      <c r="D561" s="50" t="s">
        <v>2021</v>
      </c>
      <c r="E561" s="264" t="s">
        <v>2738</v>
      </c>
      <c r="F561" s="50" t="s">
        <v>996</v>
      </c>
      <c r="G561" s="50" t="s">
        <v>999</v>
      </c>
      <c r="H561" s="184" t="s">
        <v>2526</v>
      </c>
      <c r="I561" s="264" t="s">
        <v>1196</v>
      </c>
      <c r="J561" s="183">
        <v>0</v>
      </c>
      <c r="K561" s="264"/>
      <c r="L561" s="264"/>
      <c r="M561" s="264"/>
      <c r="N561" s="264">
        <v>0</v>
      </c>
      <c r="Q561"/>
    </row>
    <row r="562" spans="2:17" ht="15" x14ac:dyDescent="0.4">
      <c r="B562" s="277">
        <f>VLOOKUP(C562,Companies[],3,FALSE)</f>
        <v>30019775</v>
      </c>
      <c r="C562" s="184" t="s">
        <v>2029</v>
      </c>
      <c r="D562" s="50" t="s">
        <v>2021</v>
      </c>
      <c r="E562" s="264" t="s">
        <v>2738</v>
      </c>
      <c r="F562" s="50" t="s">
        <v>996</v>
      </c>
      <c r="G562" s="50" t="s">
        <v>999</v>
      </c>
      <c r="H562" s="184" t="s">
        <v>2527</v>
      </c>
      <c r="I562" s="264" t="s">
        <v>1196</v>
      </c>
      <c r="J562" s="183">
        <v>0</v>
      </c>
      <c r="K562" s="264"/>
      <c r="L562" s="264"/>
      <c r="M562" s="264"/>
      <c r="N562" s="264">
        <v>0</v>
      </c>
      <c r="Q562"/>
    </row>
    <row r="563" spans="2:17" ht="15" x14ac:dyDescent="0.4">
      <c r="B563" s="277">
        <f>VLOOKUP(C563,Companies[],3,FALSE)</f>
        <v>30019775</v>
      </c>
      <c r="C563" s="184" t="s">
        <v>2029</v>
      </c>
      <c r="D563" s="50" t="s">
        <v>2021</v>
      </c>
      <c r="E563" s="264" t="s">
        <v>2738</v>
      </c>
      <c r="F563" s="50" t="s">
        <v>996</v>
      </c>
      <c r="G563" s="50" t="s">
        <v>999</v>
      </c>
      <c r="H563" s="184" t="s">
        <v>2527</v>
      </c>
      <c r="I563" s="264" t="s">
        <v>1196</v>
      </c>
      <c r="J563" s="183">
        <v>0</v>
      </c>
      <c r="K563" s="264"/>
      <c r="L563" s="264"/>
      <c r="M563" s="264"/>
      <c r="N563" s="264">
        <v>0</v>
      </c>
      <c r="Q563"/>
    </row>
    <row r="564" spans="2:17" ht="15" x14ac:dyDescent="0.4">
      <c r="B564" s="277">
        <f>VLOOKUP(C564,Companies[],3,FALSE)</f>
        <v>30019775</v>
      </c>
      <c r="C564" s="184" t="s">
        <v>2029</v>
      </c>
      <c r="D564" s="50" t="s">
        <v>2021</v>
      </c>
      <c r="E564" s="264" t="s">
        <v>2738</v>
      </c>
      <c r="F564" s="50" t="s">
        <v>996</v>
      </c>
      <c r="G564" s="50" t="s">
        <v>999</v>
      </c>
      <c r="H564" s="184" t="s">
        <v>2528</v>
      </c>
      <c r="I564" s="264" t="s">
        <v>1196</v>
      </c>
      <c r="J564" s="183">
        <v>0</v>
      </c>
      <c r="K564" s="264"/>
      <c r="L564" s="264"/>
      <c r="M564" s="264"/>
      <c r="N564" s="264">
        <v>0</v>
      </c>
      <c r="Q564"/>
    </row>
    <row r="565" spans="2:17" ht="15" x14ac:dyDescent="0.4">
      <c r="B565" s="277">
        <f>VLOOKUP(C565,Companies[],3,FALSE)</f>
        <v>30019775</v>
      </c>
      <c r="C565" s="184" t="s">
        <v>2029</v>
      </c>
      <c r="D565" s="50" t="s">
        <v>2021</v>
      </c>
      <c r="E565" s="264" t="s">
        <v>2738</v>
      </c>
      <c r="F565" s="50" t="s">
        <v>996</v>
      </c>
      <c r="G565" s="50" t="s">
        <v>999</v>
      </c>
      <c r="H565" s="184" t="s">
        <v>2528</v>
      </c>
      <c r="I565" s="264" t="s">
        <v>1196</v>
      </c>
      <c r="J565" s="183">
        <v>0</v>
      </c>
      <c r="K565" s="264"/>
      <c r="L565" s="264"/>
      <c r="M565" s="264"/>
      <c r="N565" s="264">
        <v>0</v>
      </c>
      <c r="Q565"/>
    </row>
    <row r="566" spans="2:17" ht="15" x14ac:dyDescent="0.4">
      <c r="B566" s="277">
        <f>VLOOKUP(C566,Companies[],3,FALSE)</f>
        <v>30019775</v>
      </c>
      <c r="C566" s="184" t="s">
        <v>2029</v>
      </c>
      <c r="D566" s="50" t="s">
        <v>2021</v>
      </c>
      <c r="E566" s="264" t="s">
        <v>2738</v>
      </c>
      <c r="F566" s="50" t="s">
        <v>996</v>
      </c>
      <c r="G566" s="50" t="s">
        <v>999</v>
      </c>
      <c r="H566" s="184" t="s">
        <v>2529</v>
      </c>
      <c r="I566" s="264" t="s">
        <v>1196</v>
      </c>
      <c r="J566" s="183">
        <v>0</v>
      </c>
      <c r="K566" s="264"/>
      <c r="L566" s="264"/>
      <c r="M566" s="264"/>
      <c r="N566" s="264">
        <v>0</v>
      </c>
      <c r="Q566"/>
    </row>
    <row r="567" spans="2:17" ht="15" x14ac:dyDescent="0.4">
      <c r="B567" s="277">
        <f>VLOOKUP(C567,Companies[],3,FALSE)</f>
        <v>30019775</v>
      </c>
      <c r="C567" s="184" t="s">
        <v>2029</v>
      </c>
      <c r="D567" s="50" t="s">
        <v>2021</v>
      </c>
      <c r="E567" s="264" t="s">
        <v>2738</v>
      </c>
      <c r="F567" s="50" t="s">
        <v>996</v>
      </c>
      <c r="G567" s="50" t="s">
        <v>999</v>
      </c>
      <c r="H567" s="184" t="s">
        <v>2529</v>
      </c>
      <c r="I567" s="264" t="s">
        <v>1196</v>
      </c>
      <c r="J567" s="183">
        <v>0</v>
      </c>
      <c r="K567" s="264"/>
      <c r="L567" s="264"/>
      <c r="M567" s="264"/>
      <c r="N567" s="264">
        <v>0</v>
      </c>
      <c r="Q567"/>
    </row>
    <row r="568" spans="2:17" ht="15" x14ac:dyDescent="0.4">
      <c r="B568" s="277">
        <f>VLOOKUP(C568,Companies[],3,FALSE)</f>
        <v>30019775</v>
      </c>
      <c r="C568" s="184" t="s">
        <v>2029</v>
      </c>
      <c r="D568" s="50" t="s">
        <v>2021</v>
      </c>
      <c r="E568" s="264" t="s">
        <v>2738</v>
      </c>
      <c r="F568" s="50" t="s">
        <v>996</v>
      </c>
      <c r="G568" s="50" t="s">
        <v>999</v>
      </c>
      <c r="H568" s="184" t="s">
        <v>2530</v>
      </c>
      <c r="I568" s="264" t="s">
        <v>1196</v>
      </c>
      <c r="J568" s="183">
        <v>0</v>
      </c>
      <c r="K568" s="264"/>
      <c r="L568" s="264"/>
      <c r="M568" s="264"/>
      <c r="N568" s="264">
        <v>0</v>
      </c>
      <c r="Q568"/>
    </row>
    <row r="569" spans="2:17" ht="15" x14ac:dyDescent="0.4">
      <c r="B569" s="277">
        <f>VLOOKUP(C569,Companies[],3,FALSE)</f>
        <v>30019775</v>
      </c>
      <c r="C569" s="184" t="s">
        <v>2029</v>
      </c>
      <c r="D569" s="50" t="s">
        <v>2021</v>
      </c>
      <c r="E569" s="264" t="s">
        <v>2738</v>
      </c>
      <c r="F569" s="50" t="s">
        <v>996</v>
      </c>
      <c r="G569" s="50" t="s">
        <v>999</v>
      </c>
      <c r="H569" s="184" t="s">
        <v>2530</v>
      </c>
      <c r="I569" s="264" t="s">
        <v>1196</v>
      </c>
      <c r="J569" s="183">
        <v>0</v>
      </c>
      <c r="K569" s="264"/>
      <c r="L569" s="264"/>
      <c r="M569" s="264"/>
      <c r="N569" s="264">
        <v>0</v>
      </c>
      <c r="Q569"/>
    </row>
    <row r="570" spans="2:17" ht="15" x14ac:dyDescent="0.4">
      <c r="B570" s="277">
        <f>VLOOKUP(C570,Companies[],3,FALSE)</f>
        <v>30019775</v>
      </c>
      <c r="C570" s="184" t="s">
        <v>2029</v>
      </c>
      <c r="D570" s="50" t="s">
        <v>2021</v>
      </c>
      <c r="E570" s="264" t="s">
        <v>2738</v>
      </c>
      <c r="F570" s="50" t="s">
        <v>996</v>
      </c>
      <c r="G570" s="50" t="s">
        <v>999</v>
      </c>
      <c r="H570" s="184" t="s">
        <v>2530</v>
      </c>
      <c r="I570" s="264" t="s">
        <v>1196</v>
      </c>
      <c r="J570" s="183">
        <v>0</v>
      </c>
      <c r="K570" s="264"/>
      <c r="L570" s="264"/>
      <c r="M570" s="264"/>
      <c r="N570" s="264">
        <v>0</v>
      </c>
      <c r="Q570"/>
    </row>
    <row r="571" spans="2:17" ht="15" x14ac:dyDescent="0.4">
      <c r="B571" s="277">
        <f>VLOOKUP(C571,Companies[],3,FALSE)</f>
        <v>30019775</v>
      </c>
      <c r="C571" s="184" t="s">
        <v>2029</v>
      </c>
      <c r="D571" s="50" t="s">
        <v>2021</v>
      </c>
      <c r="E571" s="264" t="s">
        <v>2738</v>
      </c>
      <c r="F571" s="50" t="s">
        <v>996</v>
      </c>
      <c r="G571" s="50" t="s">
        <v>999</v>
      </c>
      <c r="H571" s="184" t="s">
        <v>2531</v>
      </c>
      <c r="I571" s="264" t="s">
        <v>1196</v>
      </c>
      <c r="J571" s="183">
        <v>0</v>
      </c>
      <c r="K571" s="264"/>
      <c r="L571" s="264"/>
      <c r="M571" s="264"/>
      <c r="N571" s="264">
        <v>0</v>
      </c>
      <c r="Q571"/>
    </row>
    <row r="572" spans="2:17" ht="15" x14ac:dyDescent="0.4">
      <c r="B572" s="277">
        <f>VLOOKUP(C572,Companies[],3,FALSE)</f>
        <v>30019775</v>
      </c>
      <c r="C572" s="184" t="s">
        <v>2029</v>
      </c>
      <c r="D572" s="50" t="s">
        <v>2021</v>
      </c>
      <c r="E572" s="264" t="s">
        <v>2738</v>
      </c>
      <c r="F572" s="50" t="s">
        <v>996</v>
      </c>
      <c r="G572" s="50" t="s">
        <v>999</v>
      </c>
      <c r="H572" s="184" t="s">
        <v>2531</v>
      </c>
      <c r="I572" s="264" t="s">
        <v>1196</v>
      </c>
      <c r="J572" s="183">
        <v>0</v>
      </c>
      <c r="K572" s="264"/>
      <c r="L572" s="264"/>
      <c r="M572" s="264"/>
      <c r="N572" s="264">
        <v>0</v>
      </c>
      <c r="Q572"/>
    </row>
    <row r="573" spans="2:17" ht="15" x14ac:dyDescent="0.4">
      <c r="B573" s="277">
        <f>VLOOKUP(C573,Companies[],3,FALSE)</f>
        <v>30019775</v>
      </c>
      <c r="C573" s="184" t="s">
        <v>2029</v>
      </c>
      <c r="D573" s="50" t="s">
        <v>2021</v>
      </c>
      <c r="E573" s="264" t="s">
        <v>2738</v>
      </c>
      <c r="F573" s="50" t="s">
        <v>996</v>
      </c>
      <c r="G573" s="50" t="s">
        <v>999</v>
      </c>
      <c r="H573" s="184" t="s">
        <v>2531</v>
      </c>
      <c r="I573" s="264" t="s">
        <v>1196</v>
      </c>
      <c r="J573" s="183">
        <v>0</v>
      </c>
      <c r="K573" s="264"/>
      <c r="L573" s="264"/>
      <c r="M573" s="264"/>
      <c r="N573" s="264">
        <v>0</v>
      </c>
      <c r="Q573"/>
    </row>
    <row r="574" spans="2:17" ht="15" x14ac:dyDescent="0.4">
      <c r="B574" s="277">
        <f>VLOOKUP(C574,Companies[],3,FALSE)</f>
        <v>30019775</v>
      </c>
      <c r="C574" s="184" t="s">
        <v>2029</v>
      </c>
      <c r="D574" s="50" t="s">
        <v>2021</v>
      </c>
      <c r="E574" s="264" t="s">
        <v>2738</v>
      </c>
      <c r="F574" s="50" t="s">
        <v>996</v>
      </c>
      <c r="G574" s="50" t="s">
        <v>999</v>
      </c>
      <c r="H574" s="184" t="s">
        <v>2532</v>
      </c>
      <c r="I574" s="264" t="s">
        <v>1196</v>
      </c>
      <c r="J574" s="183">
        <v>0</v>
      </c>
      <c r="K574" s="264"/>
      <c r="L574" s="264"/>
      <c r="M574" s="264"/>
      <c r="N574" s="264">
        <v>0</v>
      </c>
      <c r="Q574"/>
    </row>
    <row r="575" spans="2:17" ht="15" x14ac:dyDescent="0.4">
      <c r="B575" s="277">
        <f>VLOOKUP(C575,Companies[],3,FALSE)</f>
        <v>30019775</v>
      </c>
      <c r="C575" s="184" t="s">
        <v>2029</v>
      </c>
      <c r="D575" s="50" t="s">
        <v>2021</v>
      </c>
      <c r="E575" s="264" t="s">
        <v>2738</v>
      </c>
      <c r="F575" s="50" t="s">
        <v>996</v>
      </c>
      <c r="G575" s="50" t="s">
        <v>999</v>
      </c>
      <c r="H575" s="184" t="s">
        <v>2532</v>
      </c>
      <c r="I575" s="264" t="s">
        <v>1196</v>
      </c>
      <c r="J575" s="183">
        <v>0</v>
      </c>
      <c r="K575" s="264"/>
      <c r="L575" s="264"/>
      <c r="M575" s="264"/>
      <c r="N575" s="264">
        <v>0</v>
      </c>
      <c r="Q575"/>
    </row>
    <row r="576" spans="2:17" ht="15" x14ac:dyDescent="0.4">
      <c r="B576" s="277">
        <f>VLOOKUP(C576,Companies[],3,FALSE)</f>
        <v>30019775</v>
      </c>
      <c r="C576" s="184" t="s">
        <v>2029</v>
      </c>
      <c r="D576" s="50" t="s">
        <v>2021</v>
      </c>
      <c r="E576" s="264" t="s">
        <v>2738</v>
      </c>
      <c r="F576" s="50" t="s">
        <v>996</v>
      </c>
      <c r="G576" s="50" t="s">
        <v>999</v>
      </c>
      <c r="H576" s="184" t="s">
        <v>2532</v>
      </c>
      <c r="I576" s="264" t="s">
        <v>1196</v>
      </c>
      <c r="J576" s="183">
        <v>0</v>
      </c>
      <c r="K576" s="264"/>
      <c r="L576" s="264"/>
      <c r="M576" s="264"/>
      <c r="N576" s="264">
        <v>0</v>
      </c>
      <c r="Q576"/>
    </row>
    <row r="577" spans="2:17" ht="15" x14ac:dyDescent="0.4">
      <c r="B577" s="277">
        <f>VLOOKUP(C577,Companies[],3,FALSE)</f>
        <v>30019775</v>
      </c>
      <c r="C577" s="184" t="s">
        <v>2029</v>
      </c>
      <c r="D577" s="50" t="s">
        <v>2021</v>
      </c>
      <c r="E577" s="264" t="s">
        <v>2738</v>
      </c>
      <c r="F577" s="50" t="s">
        <v>996</v>
      </c>
      <c r="G577" s="50" t="s">
        <v>999</v>
      </c>
      <c r="H577" s="184" t="s">
        <v>2533</v>
      </c>
      <c r="I577" s="264" t="s">
        <v>1196</v>
      </c>
      <c r="J577" s="183">
        <v>0</v>
      </c>
      <c r="K577" s="264"/>
      <c r="L577" s="264"/>
      <c r="M577" s="264"/>
      <c r="N577" s="264">
        <v>0</v>
      </c>
      <c r="Q577"/>
    </row>
    <row r="578" spans="2:17" ht="15" x14ac:dyDescent="0.4">
      <c r="B578" s="277">
        <f>VLOOKUP(C578,Companies[],3,FALSE)</f>
        <v>30019775</v>
      </c>
      <c r="C578" s="184" t="s">
        <v>2029</v>
      </c>
      <c r="D578" s="50" t="s">
        <v>2021</v>
      </c>
      <c r="E578" s="264" t="s">
        <v>2738</v>
      </c>
      <c r="F578" s="50" t="s">
        <v>996</v>
      </c>
      <c r="G578" s="50" t="s">
        <v>999</v>
      </c>
      <c r="H578" s="184" t="s">
        <v>2533</v>
      </c>
      <c r="I578" s="264" t="s">
        <v>1196</v>
      </c>
      <c r="J578" s="183">
        <v>0</v>
      </c>
      <c r="K578" s="264"/>
      <c r="L578" s="264"/>
      <c r="M578" s="264"/>
      <c r="N578" s="264">
        <v>0</v>
      </c>
      <c r="Q578"/>
    </row>
    <row r="579" spans="2:17" ht="15" x14ac:dyDescent="0.4">
      <c r="B579" s="277">
        <f>VLOOKUP(C579,Companies[],3,FALSE)</f>
        <v>30019775</v>
      </c>
      <c r="C579" s="184" t="s">
        <v>2029</v>
      </c>
      <c r="D579" s="50" t="s">
        <v>2021</v>
      </c>
      <c r="E579" s="264" t="s">
        <v>2738</v>
      </c>
      <c r="F579" s="50" t="s">
        <v>996</v>
      </c>
      <c r="G579" s="50" t="s">
        <v>999</v>
      </c>
      <c r="H579" s="184" t="s">
        <v>2533</v>
      </c>
      <c r="I579" s="264" t="s">
        <v>1196</v>
      </c>
      <c r="J579" s="183">
        <v>0</v>
      </c>
      <c r="K579" s="264"/>
      <c r="L579" s="264"/>
      <c r="M579" s="264"/>
      <c r="N579" s="264">
        <v>0</v>
      </c>
      <c r="Q579"/>
    </row>
    <row r="580" spans="2:17" ht="15" x14ac:dyDescent="0.4">
      <c r="B580" s="277">
        <f>VLOOKUP(C580,Companies[],3,FALSE)</f>
        <v>30019775</v>
      </c>
      <c r="C580" s="184" t="s">
        <v>2029</v>
      </c>
      <c r="D580" s="50" t="s">
        <v>2021</v>
      </c>
      <c r="E580" s="264" t="s">
        <v>2738</v>
      </c>
      <c r="F580" s="50" t="s">
        <v>996</v>
      </c>
      <c r="G580" s="50" t="s">
        <v>999</v>
      </c>
      <c r="H580" s="184" t="s">
        <v>2534</v>
      </c>
      <c r="I580" s="264" t="s">
        <v>1196</v>
      </c>
      <c r="J580" s="183">
        <v>0</v>
      </c>
      <c r="K580" s="264"/>
      <c r="L580" s="264"/>
      <c r="M580" s="264"/>
      <c r="N580" s="264">
        <v>0</v>
      </c>
      <c r="Q580"/>
    </row>
    <row r="581" spans="2:17" ht="15" x14ac:dyDescent="0.4">
      <c r="B581" s="277">
        <f>VLOOKUP(C581,Companies[],3,FALSE)</f>
        <v>30019775</v>
      </c>
      <c r="C581" s="184" t="s">
        <v>2029</v>
      </c>
      <c r="D581" s="50" t="s">
        <v>2021</v>
      </c>
      <c r="E581" s="264" t="s">
        <v>2738</v>
      </c>
      <c r="F581" s="50" t="s">
        <v>996</v>
      </c>
      <c r="G581" s="50" t="s">
        <v>999</v>
      </c>
      <c r="H581" s="184" t="s">
        <v>2534</v>
      </c>
      <c r="I581" s="264" t="s">
        <v>1196</v>
      </c>
      <c r="J581" s="183">
        <v>0</v>
      </c>
      <c r="K581" s="264"/>
      <c r="L581" s="264"/>
      <c r="M581" s="264"/>
      <c r="N581" s="264">
        <v>0</v>
      </c>
      <c r="Q581"/>
    </row>
    <row r="582" spans="2:17" ht="15" x14ac:dyDescent="0.4">
      <c r="B582" s="277">
        <f>VLOOKUP(C582,Companies[],3,FALSE)</f>
        <v>30019775</v>
      </c>
      <c r="C582" s="184" t="s">
        <v>2029</v>
      </c>
      <c r="D582" s="50" t="s">
        <v>2021</v>
      </c>
      <c r="E582" s="264" t="s">
        <v>2738</v>
      </c>
      <c r="F582" s="50" t="s">
        <v>996</v>
      </c>
      <c r="G582" s="50" t="s">
        <v>999</v>
      </c>
      <c r="H582" s="184" t="s">
        <v>2534</v>
      </c>
      <c r="I582" s="264" t="s">
        <v>1196</v>
      </c>
      <c r="J582" s="183">
        <v>0</v>
      </c>
      <c r="K582" s="264"/>
      <c r="L582" s="264"/>
      <c r="M582" s="264"/>
      <c r="N582" s="264">
        <v>0</v>
      </c>
      <c r="Q582"/>
    </row>
    <row r="583" spans="2:17" ht="15" x14ac:dyDescent="0.4">
      <c r="B583" s="277">
        <f>VLOOKUP(C583,Companies[],3,FALSE)</f>
        <v>30019775</v>
      </c>
      <c r="C583" s="184" t="s">
        <v>2029</v>
      </c>
      <c r="D583" s="50" t="s">
        <v>2021</v>
      </c>
      <c r="E583" s="264" t="s">
        <v>2738</v>
      </c>
      <c r="F583" s="50" t="s">
        <v>996</v>
      </c>
      <c r="G583" s="50" t="s">
        <v>999</v>
      </c>
      <c r="H583" s="184" t="s">
        <v>2535</v>
      </c>
      <c r="I583" s="264" t="s">
        <v>1196</v>
      </c>
      <c r="J583" s="183">
        <v>0</v>
      </c>
      <c r="K583" s="264"/>
      <c r="L583" s="264"/>
      <c r="M583" s="264"/>
      <c r="N583" s="264">
        <v>0</v>
      </c>
      <c r="Q583"/>
    </row>
    <row r="584" spans="2:17" ht="15" x14ac:dyDescent="0.4">
      <c r="B584" s="277">
        <f>VLOOKUP(C584,Companies[],3,FALSE)</f>
        <v>30019775</v>
      </c>
      <c r="C584" s="184" t="s">
        <v>2029</v>
      </c>
      <c r="D584" s="50" t="s">
        <v>2021</v>
      </c>
      <c r="E584" s="264" t="s">
        <v>2738</v>
      </c>
      <c r="F584" s="50" t="s">
        <v>996</v>
      </c>
      <c r="G584" s="50" t="s">
        <v>999</v>
      </c>
      <c r="H584" s="184" t="s">
        <v>2535</v>
      </c>
      <c r="I584" s="264" t="s">
        <v>1196</v>
      </c>
      <c r="J584" s="183">
        <v>0</v>
      </c>
      <c r="K584" s="264"/>
      <c r="L584" s="264"/>
      <c r="M584" s="264"/>
      <c r="N584" s="264">
        <v>0</v>
      </c>
      <c r="Q584"/>
    </row>
    <row r="585" spans="2:17" ht="15" x14ac:dyDescent="0.4">
      <c r="B585" s="277">
        <f>VLOOKUP(C585,Companies[],3,FALSE)</f>
        <v>30019775</v>
      </c>
      <c r="C585" s="184" t="s">
        <v>2029</v>
      </c>
      <c r="D585" s="50" t="s">
        <v>2021</v>
      </c>
      <c r="E585" s="264" t="s">
        <v>2738</v>
      </c>
      <c r="F585" s="50" t="s">
        <v>996</v>
      </c>
      <c r="G585" s="50" t="s">
        <v>999</v>
      </c>
      <c r="H585" s="184" t="s">
        <v>2535</v>
      </c>
      <c r="I585" s="264" t="s">
        <v>1196</v>
      </c>
      <c r="J585" s="183">
        <v>0</v>
      </c>
      <c r="K585" s="264"/>
      <c r="L585" s="264"/>
      <c r="M585" s="264"/>
      <c r="N585" s="264">
        <v>0</v>
      </c>
      <c r="Q585"/>
    </row>
    <row r="586" spans="2:17" ht="15" x14ac:dyDescent="0.4">
      <c r="B586" s="277">
        <f>VLOOKUP(C586,Companies[],3,FALSE)</f>
        <v>30019775</v>
      </c>
      <c r="C586" s="184" t="s">
        <v>2029</v>
      </c>
      <c r="D586" s="50" t="s">
        <v>2021</v>
      </c>
      <c r="E586" s="264" t="s">
        <v>2738</v>
      </c>
      <c r="F586" s="50" t="s">
        <v>996</v>
      </c>
      <c r="G586" s="50" t="s">
        <v>999</v>
      </c>
      <c r="H586" s="184" t="s">
        <v>2536</v>
      </c>
      <c r="I586" s="264" t="s">
        <v>1196</v>
      </c>
      <c r="J586" s="183">
        <v>0</v>
      </c>
      <c r="K586" s="264"/>
      <c r="L586" s="264"/>
      <c r="M586" s="264"/>
      <c r="N586" s="264">
        <v>0</v>
      </c>
      <c r="Q586"/>
    </row>
    <row r="587" spans="2:17" ht="15" x14ac:dyDescent="0.4">
      <c r="B587" s="277">
        <f>VLOOKUP(C587,Companies[],3,FALSE)</f>
        <v>30019775</v>
      </c>
      <c r="C587" s="184" t="s">
        <v>2029</v>
      </c>
      <c r="D587" s="50" t="s">
        <v>2021</v>
      </c>
      <c r="E587" s="264" t="s">
        <v>2738</v>
      </c>
      <c r="F587" s="50" t="s">
        <v>996</v>
      </c>
      <c r="G587" s="50" t="s">
        <v>999</v>
      </c>
      <c r="H587" s="184" t="s">
        <v>2536</v>
      </c>
      <c r="I587" s="264" t="s">
        <v>1196</v>
      </c>
      <c r="J587" s="183">
        <v>0</v>
      </c>
      <c r="K587" s="264"/>
      <c r="L587" s="264"/>
      <c r="M587" s="264"/>
      <c r="N587" s="264">
        <v>0</v>
      </c>
      <c r="Q587"/>
    </row>
    <row r="588" spans="2:17" ht="15" x14ac:dyDescent="0.4">
      <c r="B588" s="277">
        <f>VLOOKUP(C588,Companies[],3,FALSE)</f>
        <v>30019775</v>
      </c>
      <c r="C588" s="184" t="s">
        <v>2029</v>
      </c>
      <c r="D588" s="50" t="s">
        <v>2021</v>
      </c>
      <c r="E588" s="264" t="s">
        <v>2738</v>
      </c>
      <c r="F588" s="50" t="s">
        <v>996</v>
      </c>
      <c r="G588" s="50" t="s">
        <v>999</v>
      </c>
      <c r="H588" s="184" t="s">
        <v>2536</v>
      </c>
      <c r="I588" s="264" t="s">
        <v>1196</v>
      </c>
      <c r="J588" s="183">
        <v>0</v>
      </c>
      <c r="K588" s="264"/>
      <c r="L588" s="264"/>
      <c r="M588" s="264"/>
      <c r="N588" s="264">
        <v>0</v>
      </c>
      <c r="Q588"/>
    </row>
    <row r="589" spans="2:17" ht="15" x14ac:dyDescent="0.4">
      <c r="B589" s="277">
        <f>VLOOKUP(C589,Companies[],3,FALSE)</f>
        <v>30019775</v>
      </c>
      <c r="C589" s="184" t="s">
        <v>2029</v>
      </c>
      <c r="D589" s="50" t="s">
        <v>2021</v>
      </c>
      <c r="E589" s="264" t="s">
        <v>2738</v>
      </c>
      <c r="F589" s="50" t="s">
        <v>996</v>
      </c>
      <c r="G589" s="50" t="s">
        <v>999</v>
      </c>
      <c r="H589" s="184" t="s">
        <v>2537</v>
      </c>
      <c r="I589" s="264" t="s">
        <v>1196</v>
      </c>
      <c r="J589" s="183">
        <v>0</v>
      </c>
      <c r="K589" s="264"/>
      <c r="L589" s="264"/>
      <c r="M589" s="264"/>
      <c r="N589" s="264">
        <v>0</v>
      </c>
      <c r="Q589"/>
    </row>
    <row r="590" spans="2:17" ht="15" x14ac:dyDescent="0.4">
      <c r="B590" s="277">
        <f>VLOOKUP(C590,Companies[],3,FALSE)</f>
        <v>30019775</v>
      </c>
      <c r="C590" s="184" t="s">
        <v>2029</v>
      </c>
      <c r="D590" s="50" t="s">
        <v>2021</v>
      </c>
      <c r="E590" s="264" t="s">
        <v>2738</v>
      </c>
      <c r="F590" s="50" t="s">
        <v>996</v>
      </c>
      <c r="G590" s="50" t="s">
        <v>999</v>
      </c>
      <c r="H590" s="184" t="s">
        <v>2537</v>
      </c>
      <c r="I590" s="264" t="s">
        <v>1196</v>
      </c>
      <c r="J590" s="183">
        <v>0</v>
      </c>
      <c r="K590" s="264"/>
      <c r="L590" s="264"/>
      <c r="M590" s="264"/>
      <c r="N590" s="264">
        <v>0</v>
      </c>
      <c r="Q590"/>
    </row>
    <row r="591" spans="2:17" ht="15" x14ac:dyDescent="0.4">
      <c r="B591" s="277">
        <f>VLOOKUP(C591,Companies[],3,FALSE)</f>
        <v>30019775</v>
      </c>
      <c r="C591" s="184" t="s">
        <v>2029</v>
      </c>
      <c r="D591" s="50" t="s">
        <v>2021</v>
      </c>
      <c r="E591" s="264" t="s">
        <v>2738</v>
      </c>
      <c r="F591" s="50" t="s">
        <v>996</v>
      </c>
      <c r="G591" s="50" t="s">
        <v>999</v>
      </c>
      <c r="H591" s="184" t="s">
        <v>2537</v>
      </c>
      <c r="I591" s="264" t="s">
        <v>1196</v>
      </c>
      <c r="J591" s="183">
        <v>0</v>
      </c>
      <c r="K591" s="264"/>
      <c r="L591" s="264"/>
      <c r="M591" s="264"/>
      <c r="N591" s="264">
        <v>0</v>
      </c>
      <c r="Q591"/>
    </row>
    <row r="592" spans="2:17" ht="15" x14ac:dyDescent="0.4">
      <c r="B592" s="277">
        <f>VLOOKUP(C592,Companies[],3,FALSE)</f>
        <v>30019775</v>
      </c>
      <c r="C592" s="184" t="s">
        <v>2029</v>
      </c>
      <c r="D592" s="50" t="s">
        <v>2021</v>
      </c>
      <c r="E592" s="264" t="s">
        <v>2738</v>
      </c>
      <c r="F592" s="50" t="s">
        <v>996</v>
      </c>
      <c r="G592" s="50" t="s">
        <v>999</v>
      </c>
      <c r="H592" s="184" t="s">
        <v>2538</v>
      </c>
      <c r="I592" s="264" t="s">
        <v>1196</v>
      </c>
      <c r="J592" s="183">
        <v>0</v>
      </c>
      <c r="K592" s="264"/>
      <c r="L592" s="264"/>
      <c r="M592" s="264"/>
      <c r="N592" s="264">
        <v>0</v>
      </c>
      <c r="Q592"/>
    </row>
    <row r="593" spans="2:17" ht="15" x14ac:dyDescent="0.4">
      <c r="B593" s="277">
        <f>VLOOKUP(C593,Companies[],3,FALSE)</f>
        <v>30019775</v>
      </c>
      <c r="C593" s="184" t="s">
        <v>2029</v>
      </c>
      <c r="D593" s="50" t="s">
        <v>2021</v>
      </c>
      <c r="E593" s="264" t="s">
        <v>2738</v>
      </c>
      <c r="F593" s="50" t="s">
        <v>996</v>
      </c>
      <c r="G593" s="50" t="s">
        <v>999</v>
      </c>
      <c r="H593" s="184" t="s">
        <v>2538</v>
      </c>
      <c r="I593" s="264" t="s">
        <v>1196</v>
      </c>
      <c r="J593" s="183">
        <v>0</v>
      </c>
      <c r="K593" s="264"/>
      <c r="L593" s="264"/>
      <c r="M593" s="264"/>
      <c r="N593" s="264">
        <v>0</v>
      </c>
      <c r="Q593"/>
    </row>
    <row r="594" spans="2:17" ht="15" x14ac:dyDescent="0.4">
      <c r="B594" s="277">
        <f>VLOOKUP(C594,Companies[],3,FALSE)</f>
        <v>30019775</v>
      </c>
      <c r="C594" s="184" t="s">
        <v>2029</v>
      </c>
      <c r="D594" s="50" t="s">
        <v>2021</v>
      </c>
      <c r="E594" s="264" t="s">
        <v>2738</v>
      </c>
      <c r="F594" s="50" t="s">
        <v>996</v>
      </c>
      <c r="G594" s="50" t="s">
        <v>999</v>
      </c>
      <c r="H594" s="184" t="s">
        <v>2538</v>
      </c>
      <c r="I594" s="264" t="s">
        <v>1196</v>
      </c>
      <c r="J594" s="183">
        <v>0</v>
      </c>
      <c r="K594" s="264"/>
      <c r="L594" s="264"/>
      <c r="M594" s="264"/>
      <c r="N594" s="264">
        <v>0</v>
      </c>
      <c r="Q594"/>
    </row>
    <row r="595" spans="2:17" ht="15" x14ac:dyDescent="0.4">
      <c r="B595" s="277">
        <f>VLOOKUP(C595,Companies[],3,FALSE)</f>
        <v>30019775</v>
      </c>
      <c r="C595" s="184" t="s">
        <v>2029</v>
      </c>
      <c r="D595" s="50" t="s">
        <v>2021</v>
      </c>
      <c r="E595" s="264" t="s">
        <v>2738</v>
      </c>
      <c r="F595" s="50" t="s">
        <v>996</v>
      </c>
      <c r="G595" s="50" t="s">
        <v>999</v>
      </c>
      <c r="H595" s="184" t="s">
        <v>2539</v>
      </c>
      <c r="I595" s="264" t="s">
        <v>1196</v>
      </c>
      <c r="J595" s="183">
        <v>0</v>
      </c>
      <c r="K595" s="264"/>
      <c r="L595" s="264"/>
      <c r="M595" s="264"/>
      <c r="N595" s="264">
        <v>0</v>
      </c>
      <c r="Q595"/>
    </row>
    <row r="596" spans="2:17" ht="15" x14ac:dyDescent="0.4">
      <c r="B596" s="277">
        <f>VLOOKUP(C596,Companies[],3,FALSE)</f>
        <v>30019775</v>
      </c>
      <c r="C596" s="184" t="s">
        <v>2029</v>
      </c>
      <c r="D596" s="50" t="s">
        <v>2021</v>
      </c>
      <c r="E596" s="264" t="s">
        <v>2738</v>
      </c>
      <c r="F596" s="50" t="s">
        <v>996</v>
      </c>
      <c r="G596" s="50" t="s">
        <v>999</v>
      </c>
      <c r="H596" s="184" t="s">
        <v>2539</v>
      </c>
      <c r="I596" s="264" t="s">
        <v>1196</v>
      </c>
      <c r="J596" s="183">
        <v>0</v>
      </c>
      <c r="K596" s="264"/>
      <c r="L596" s="264"/>
      <c r="M596" s="264"/>
      <c r="N596" s="264">
        <v>0</v>
      </c>
      <c r="Q596"/>
    </row>
    <row r="597" spans="2:17" ht="15" x14ac:dyDescent="0.4">
      <c r="B597" s="277">
        <f>VLOOKUP(C597,Companies[],3,FALSE)</f>
        <v>30019775</v>
      </c>
      <c r="C597" s="184" t="s">
        <v>2029</v>
      </c>
      <c r="D597" s="50" t="s">
        <v>2021</v>
      </c>
      <c r="E597" s="264" t="s">
        <v>2738</v>
      </c>
      <c r="F597" s="50" t="s">
        <v>996</v>
      </c>
      <c r="G597" s="50" t="s">
        <v>999</v>
      </c>
      <c r="H597" s="184" t="s">
        <v>2539</v>
      </c>
      <c r="I597" s="264" t="s">
        <v>1196</v>
      </c>
      <c r="J597" s="183">
        <v>0</v>
      </c>
      <c r="K597" s="264"/>
      <c r="L597" s="264"/>
      <c r="M597" s="264"/>
      <c r="N597" s="264">
        <v>0</v>
      </c>
      <c r="Q597"/>
    </row>
    <row r="598" spans="2:17" ht="15" x14ac:dyDescent="0.4">
      <c r="B598" s="277">
        <f>VLOOKUP(C598,Companies[],3,FALSE)</f>
        <v>30019775</v>
      </c>
      <c r="C598" s="184" t="s">
        <v>2029</v>
      </c>
      <c r="D598" s="50" t="s">
        <v>2021</v>
      </c>
      <c r="E598" s="264" t="s">
        <v>2738</v>
      </c>
      <c r="F598" s="50" t="s">
        <v>996</v>
      </c>
      <c r="G598" s="50" t="s">
        <v>999</v>
      </c>
      <c r="H598" s="184" t="s">
        <v>2540</v>
      </c>
      <c r="I598" s="264" t="s">
        <v>1196</v>
      </c>
      <c r="J598" s="183">
        <v>0</v>
      </c>
      <c r="K598" s="264"/>
      <c r="L598" s="264"/>
      <c r="M598" s="264"/>
      <c r="N598" s="264">
        <v>0</v>
      </c>
      <c r="Q598"/>
    </row>
    <row r="599" spans="2:17" ht="15" x14ac:dyDescent="0.4">
      <c r="B599" s="277">
        <f>VLOOKUP(C599,Companies[],3,FALSE)</f>
        <v>30019775</v>
      </c>
      <c r="C599" s="184" t="s">
        <v>2029</v>
      </c>
      <c r="D599" s="50" t="s">
        <v>2021</v>
      </c>
      <c r="E599" s="264" t="s">
        <v>2738</v>
      </c>
      <c r="F599" s="50" t="s">
        <v>996</v>
      </c>
      <c r="G599" s="50" t="s">
        <v>999</v>
      </c>
      <c r="H599" s="184" t="s">
        <v>2540</v>
      </c>
      <c r="I599" s="264" t="s">
        <v>1196</v>
      </c>
      <c r="J599" s="183">
        <v>0</v>
      </c>
      <c r="K599" s="264"/>
      <c r="L599" s="264"/>
      <c r="M599" s="264"/>
      <c r="N599" s="264">
        <v>0</v>
      </c>
      <c r="Q599"/>
    </row>
    <row r="600" spans="2:17" ht="15" x14ac:dyDescent="0.4">
      <c r="B600" s="277">
        <f>VLOOKUP(C600,Companies[],3,FALSE)</f>
        <v>30019775</v>
      </c>
      <c r="C600" s="184" t="s">
        <v>2029</v>
      </c>
      <c r="D600" s="50" t="s">
        <v>2021</v>
      </c>
      <c r="E600" s="264" t="s">
        <v>2738</v>
      </c>
      <c r="F600" s="50" t="s">
        <v>996</v>
      </c>
      <c r="G600" s="50" t="s">
        <v>999</v>
      </c>
      <c r="H600" s="184" t="s">
        <v>2540</v>
      </c>
      <c r="I600" s="264" t="s">
        <v>1196</v>
      </c>
      <c r="J600" s="183">
        <v>0</v>
      </c>
      <c r="K600" s="264"/>
      <c r="L600" s="264"/>
      <c r="M600" s="264"/>
      <c r="N600" s="264">
        <v>0</v>
      </c>
      <c r="Q600"/>
    </row>
    <row r="601" spans="2:17" ht="15" x14ac:dyDescent="0.4">
      <c r="B601" s="277">
        <f>VLOOKUP(C601,Companies[],3,FALSE)</f>
        <v>30019775</v>
      </c>
      <c r="C601" s="184" t="s">
        <v>2029</v>
      </c>
      <c r="D601" s="50" t="s">
        <v>2021</v>
      </c>
      <c r="E601" s="264" t="s">
        <v>2738</v>
      </c>
      <c r="F601" s="50" t="s">
        <v>996</v>
      </c>
      <c r="G601" s="50" t="s">
        <v>999</v>
      </c>
      <c r="H601" s="184" t="s">
        <v>2541</v>
      </c>
      <c r="I601" s="264" t="s">
        <v>1196</v>
      </c>
      <c r="J601" s="183">
        <v>0</v>
      </c>
      <c r="K601" s="264"/>
      <c r="L601" s="264"/>
      <c r="M601" s="264"/>
      <c r="N601" s="264">
        <v>0</v>
      </c>
      <c r="Q601"/>
    </row>
    <row r="602" spans="2:17" ht="15" x14ac:dyDescent="0.4">
      <c r="B602" s="277">
        <f>VLOOKUP(C602,Companies[],3,FALSE)</f>
        <v>30019775</v>
      </c>
      <c r="C602" s="184" t="s">
        <v>2029</v>
      </c>
      <c r="D602" s="50" t="s">
        <v>2021</v>
      </c>
      <c r="E602" s="264" t="s">
        <v>2738</v>
      </c>
      <c r="F602" s="50" t="s">
        <v>996</v>
      </c>
      <c r="G602" s="50" t="s">
        <v>999</v>
      </c>
      <c r="H602" s="184" t="s">
        <v>2541</v>
      </c>
      <c r="I602" s="264" t="s">
        <v>1196</v>
      </c>
      <c r="J602" s="183">
        <v>0</v>
      </c>
      <c r="K602" s="264"/>
      <c r="L602" s="264"/>
      <c r="M602" s="264"/>
      <c r="N602" s="264">
        <v>0</v>
      </c>
      <c r="Q602"/>
    </row>
    <row r="603" spans="2:17" ht="15" x14ac:dyDescent="0.4">
      <c r="B603" s="277">
        <f>VLOOKUP(C603,Companies[],3,FALSE)</f>
        <v>30019775</v>
      </c>
      <c r="C603" s="184" t="s">
        <v>2029</v>
      </c>
      <c r="D603" s="50" t="s">
        <v>2021</v>
      </c>
      <c r="E603" s="264" t="s">
        <v>2738</v>
      </c>
      <c r="F603" s="50" t="s">
        <v>996</v>
      </c>
      <c r="G603" s="50" t="s">
        <v>999</v>
      </c>
      <c r="H603" s="184" t="s">
        <v>2541</v>
      </c>
      <c r="I603" s="264" t="s">
        <v>1196</v>
      </c>
      <c r="J603" s="183">
        <v>0</v>
      </c>
      <c r="K603" s="264"/>
      <c r="L603" s="264"/>
      <c r="M603" s="264"/>
      <c r="N603" s="264">
        <v>0</v>
      </c>
      <c r="Q603"/>
    </row>
    <row r="604" spans="2:17" ht="15" x14ac:dyDescent="0.4">
      <c r="B604" s="277">
        <f>VLOOKUP(C604,Companies[],3,FALSE)</f>
        <v>30019775</v>
      </c>
      <c r="C604" s="184" t="s">
        <v>2029</v>
      </c>
      <c r="D604" s="50" t="s">
        <v>2021</v>
      </c>
      <c r="E604" s="264" t="s">
        <v>2738</v>
      </c>
      <c r="F604" s="50" t="s">
        <v>996</v>
      </c>
      <c r="G604" s="50" t="s">
        <v>999</v>
      </c>
      <c r="H604" s="184" t="s">
        <v>2542</v>
      </c>
      <c r="I604" s="264" t="s">
        <v>1196</v>
      </c>
      <c r="J604" s="183">
        <v>0</v>
      </c>
      <c r="K604" s="264"/>
      <c r="L604" s="264"/>
      <c r="M604" s="264"/>
      <c r="N604" s="264">
        <v>0</v>
      </c>
      <c r="Q604"/>
    </row>
    <row r="605" spans="2:17" ht="15" x14ac:dyDescent="0.4">
      <c r="B605" s="277">
        <f>VLOOKUP(C605,Companies[],3,FALSE)</f>
        <v>30019775</v>
      </c>
      <c r="C605" s="184" t="s">
        <v>2029</v>
      </c>
      <c r="D605" s="50" t="s">
        <v>2021</v>
      </c>
      <c r="E605" s="264" t="s">
        <v>2738</v>
      </c>
      <c r="F605" s="50" t="s">
        <v>996</v>
      </c>
      <c r="G605" s="50" t="s">
        <v>999</v>
      </c>
      <c r="H605" s="184" t="s">
        <v>2542</v>
      </c>
      <c r="I605" s="264" t="s">
        <v>1196</v>
      </c>
      <c r="J605" s="183">
        <v>0</v>
      </c>
      <c r="K605" s="264"/>
      <c r="L605" s="264"/>
      <c r="M605" s="264"/>
      <c r="N605" s="264">
        <v>0</v>
      </c>
      <c r="Q605"/>
    </row>
    <row r="606" spans="2:17" ht="15" x14ac:dyDescent="0.4">
      <c r="B606" s="277">
        <f>VLOOKUP(C606,Companies[],3,FALSE)</f>
        <v>30019775</v>
      </c>
      <c r="C606" s="184" t="s">
        <v>2029</v>
      </c>
      <c r="D606" s="50" t="s">
        <v>2021</v>
      </c>
      <c r="E606" s="264" t="s">
        <v>2738</v>
      </c>
      <c r="F606" s="50" t="s">
        <v>996</v>
      </c>
      <c r="G606" s="50" t="s">
        <v>999</v>
      </c>
      <c r="H606" s="184" t="s">
        <v>2542</v>
      </c>
      <c r="I606" s="264" t="s">
        <v>1196</v>
      </c>
      <c r="J606" s="183">
        <v>0</v>
      </c>
      <c r="K606" s="264"/>
      <c r="L606" s="264"/>
      <c r="M606" s="264"/>
      <c r="N606" s="264">
        <v>0</v>
      </c>
      <c r="Q606"/>
    </row>
    <row r="607" spans="2:17" ht="15" x14ac:dyDescent="0.4">
      <c r="B607" s="277">
        <f>VLOOKUP(C607,Companies[],3,FALSE)</f>
        <v>30019775</v>
      </c>
      <c r="C607" s="184" t="s">
        <v>2029</v>
      </c>
      <c r="D607" s="50" t="s">
        <v>2021</v>
      </c>
      <c r="E607" s="264" t="s">
        <v>2738</v>
      </c>
      <c r="F607" s="50" t="s">
        <v>996</v>
      </c>
      <c r="G607" s="50" t="s">
        <v>999</v>
      </c>
      <c r="H607" s="184" t="s">
        <v>2543</v>
      </c>
      <c r="I607" s="264" t="s">
        <v>1196</v>
      </c>
      <c r="J607" s="183">
        <v>0</v>
      </c>
      <c r="K607" s="264"/>
      <c r="L607" s="264"/>
      <c r="M607" s="264"/>
      <c r="N607" s="264">
        <v>0</v>
      </c>
      <c r="Q607"/>
    </row>
    <row r="608" spans="2:17" ht="15" x14ac:dyDescent="0.4">
      <c r="B608" s="277">
        <f>VLOOKUP(C608,Companies[],3,FALSE)</f>
        <v>30019775</v>
      </c>
      <c r="C608" s="184" t="s">
        <v>2029</v>
      </c>
      <c r="D608" s="50" t="s">
        <v>2021</v>
      </c>
      <c r="E608" s="264" t="s">
        <v>2738</v>
      </c>
      <c r="F608" s="50" t="s">
        <v>996</v>
      </c>
      <c r="G608" s="50" t="s">
        <v>999</v>
      </c>
      <c r="H608" s="184" t="s">
        <v>2543</v>
      </c>
      <c r="I608" s="264" t="s">
        <v>1196</v>
      </c>
      <c r="J608" s="183">
        <v>0</v>
      </c>
      <c r="K608" s="264"/>
      <c r="L608" s="264"/>
      <c r="M608" s="264"/>
      <c r="N608" s="264">
        <v>0</v>
      </c>
      <c r="Q608"/>
    </row>
    <row r="609" spans="2:17" ht="15" x14ac:dyDescent="0.4">
      <c r="B609" s="277">
        <f>VLOOKUP(C609,Companies[],3,FALSE)</f>
        <v>30019775</v>
      </c>
      <c r="C609" s="184" t="s">
        <v>2029</v>
      </c>
      <c r="D609" s="50" t="s">
        <v>2021</v>
      </c>
      <c r="E609" s="264" t="s">
        <v>2738</v>
      </c>
      <c r="F609" s="50" t="s">
        <v>996</v>
      </c>
      <c r="G609" s="50" t="s">
        <v>999</v>
      </c>
      <c r="H609" s="184" t="s">
        <v>2543</v>
      </c>
      <c r="I609" s="264" t="s">
        <v>1196</v>
      </c>
      <c r="J609" s="183">
        <v>0</v>
      </c>
      <c r="K609" s="264"/>
      <c r="L609" s="264"/>
      <c r="M609" s="264"/>
      <c r="N609" s="264">
        <v>0</v>
      </c>
      <c r="Q609"/>
    </row>
    <row r="610" spans="2:17" ht="15" x14ac:dyDescent="0.4">
      <c r="B610" s="277">
        <f>VLOOKUP(C610,Companies[],3,FALSE)</f>
        <v>30019775</v>
      </c>
      <c r="C610" s="184" t="s">
        <v>2029</v>
      </c>
      <c r="D610" s="50" t="s">
        <v>2021</v>
      </c>
      <c r="E610" s="264" t="s">
        <v>2738</v>
      </c>
      <c r="F610" s="50" t="s">
        <v>996</v>
      </c>
      <c r="G610" s="50" t="s">
        <v>999</v>
      </c>
      <c r="H610" s="184" t="s">
        <v>2544</v>
      </c>
      <c r="I610" s="264" t="s">
        <v>1196</v>
      </c>
      <c r="J610" s="183">
        <v>0</v>
      </c>
      <c r="K610" s="264"/>
      <c r="L610" s="264"/>
      <c r="M610" s="264"/>
      <c r="N610" s="264">
        <v>0</v>
      </c>
      <c r="Q610"/>
    </row>
    <row r="611" spans="2:17" ht="15" x14ac:dyDescent="0.4">
      <c r="B611" s="277">
        <f>VLOOKUP(C611,Companies[],3,FALSE)</f>
        <v>30019775</v>
      </c>
      <c r="C611" s="184" t="s">
        <v>2029</v>
      </c>
      <c r="D611" s="50" t="s">
        <v>2021</v>
      </c>
      <c r="E611" s="264" t="s">
        <v>2738</v>
      </c>
      <c r="F611" s="50" t="s">
        <v>996</v>
      </c>
      <c r="G611" s="50" t="s">
        <v>999</v>
      </c>
      <c r="H611" s="184" t="s">
        <v>2544</v>
      </c>
      <c r="I611" s="264" t="s">
        <v>1196</v>
      </c>
      <c r="J611" s="183">
        <v>0</v>
      </c>
      <c r="K611" s="264"/>
      <c r="L611" s="264"/>
      <c r="M611" s="264"/>
      <c r="N611" s="264">
        <v>0</v>
      </c>
      <c r="Q611"/>
    </row>
    <row r="612" spans="2:17" ht="15" x14ac:dyDescent="0.4">
      <c r="B612" s="277">
        <f>VLOOKUP(C612,Companies[],3,FALSE)</f>
        <v>30019775</v>
      </c>
      <c r="C612" s="184" t="s">
        <v>2029</v>
      </c>
      <c r="D612" s="50" t="s">
        <v>2021</v>
      </c>
      <c r="E612" s="264" t="s">
        <v>2738</v>
      </c>
      <c r="F612" s="50" t="s">
        <v>996</v>
      </c>
      <c r="G612" s="50" t="s">
        <v>999</v>
      </c>
      <c r="H612" s="184" t="s">
        <v>2544</v>
      </c>
      <c r="I612" s="264" t="s">
        <v>1196</v>
      </c>
      <c r="J612" s="183">
        <v>0</v>
      </c>
      <c r="K612" s="264"/>
      <c r="L612" s="264"/>
      <c r="M612" s="264"/>
      <c r="N612" s="264">
        <v>0</v>
      </c>
      <c r="Q612"/>
    </row>
    <row r="613" spans="2:17" ht="15" x14ac:dyDescent="0.4">
      <c r="B613" s="277">
        <f>VLOOKUP(C613,Companies[],3,FALSE)</f>
        <v>30019775</v>
      </c>
      <c r="C613" s="184" t="s">
        <v>2029</v>
      </c>
      <c r="D613" s="50" t="s">
        <v>2021</v>
      </c>
      <c r="E613" s="264" t="s">
        <v>2738</v>
      </c>
      <c r="F613" s="50" t="s">
        <v>996</v>
      </c>
      <c r="G613" s="50" t="s">
        <v>999</v>
      </c>
      <c r="H613" s="184" t="s">
        <v>2545</v>
      </c>
      <c r="I613" s="264" t="s">
        <v>1196</v>
      </c>
      <c r="J613" s="183">
        <v>0</v>
      </c>
      <c r="K613" s="264"/>
      <c r="L613" s="264"/>
      <c r="M613" s="264"/>
      <c r="N613" s="264">
        <v>0</v>
      </c>
      <c r="Q613"/>
    </row>
    <row r="614" spans="2:17" ht="15" x14ac:dyDescent="0.4">
      <c r="B614" s="277">
        <f>VLOOKUP(C614,Companies[],3,FALSE)</f>
        <v>30019775</v>
      </c>
      <c r="C614" s="184" t="s">
        <v>2029</v>
      </c>
      <c r="D614" s="50" t="s">
        <v>2021</v>
      </c>
      <c r="E614" s="264" t="s">
        <v>2738</v>
      </c>
      <c r="F614" s="50" t="s">
        <v>996</v>
      </c>
      <c r="G614" s="50" t="s">
        <v>999</v>
      </c>
      <c r="H614" s="184" t="s">
        <v>2545</v>
      </c>
      <c r="I614" s="264" t="s">
        <v>1196</v>
      </c>
      <c r="J614" s="183">
        <v>0</v>
      </c>
      <c r="K614" s="264"/>
      <c r="L614" s="264"/>
      <c r="M614" s="264"/>
      <c r="N614" s="264">
        <v>0</v>
      </c>
      <c r="Q614"/>
    </row>
    <row r="615" spans="2:17" ht="15" x14ac:dyDescent="0.4">
      <c r="B615" s="277">
        <f>VLOOKUP(C615,Companies[],3,FALSE)</f>
        <v>30019775</v>
      </c>
      <c r="C615" s="184" t="s">
        <v>2029</v>
      </c>
      <c r="D615" s="50" t="s">
        <v>2021</v>
      </c>
      <c r="E615" s="264" t="s">
        <v>2738</v>
      </c>
      <c r="F615" s="50" t="s">
        <v>996</v>
      </c>
      <c r="G615" s="50" t="s">
        <v>999</v>
      </c>
      <c r="H615" s="184" t="s">
        <v>2545</v>
      </c>
      <c r="I615" s="264" t="s">
        <v>1196</v>
      </c>
      <c r="J615" s="183">
        <v>0</v>
      </c>
      <c r="K615" s="264"/>
      <c r="L615" s="264"/>
      <c r="M615" s="264"/>
      <c r="N615" s="264">
        <v>0</v>
      </c>
      <c r="Q615"/>
    </row>
    <row r="616" spans="2:17" ht="15" x14ac:dyDescent="0.4">
      <c r="B616" s="277">
        <f>VLOOKUP(C616,Companies[],3,FALSE)</f>
        <v>30019775</v>
      </c>
      <c r="C616" s="184" t="s">
        <v>2029</v>
      </c>
      <c r="D616" s="50" t="s">
        <v>2021</v>
      </c>
      <c r="E616" s="264" t="s">
        <v>2738</v>
      </c>
      <c r="F616" s="50" t="s">
        <v>996</v>
      </c>
      <c r="G616" s="50" t="s">
        <v>999</v>
      </c>
      <c r="H616" s="184" t="s">
        <v>2546</v>
      </c>
      <c r="I616" s="264" t="s">
        <v>1196</v>
      </c>
      <c r="J616" s="183">
        <v>0</v>
      </c>
      <c r="K616" s="264"/>
      <c r="L616" s="264"/>
      <c r="M616" s="264"/>
      <c r="N616" s="264">
        <v>0</v>
      </c>
      <c r="Q616"/>
    </row>
    <row r="617" spans="2:17" ht="15" x14ac:dyDescent="0.4">
      <c r="B617" s="277">
        <f>VLOOKUP(C617,Companies[],3,FALSE)</f>
        <v>30019775</v>
      </c>
      <c r="C617" s="184" t="s">
        <v>2029</v>
      </c>
      <c r="D617" s="50" t="s">
        <v>2021</v>
      </c>
      <c r="E617" s="264" t="s">
        <v>2738</v>
      </c>
      <c r="F617" s="50" t="s">
        <v>996</v>
      </c>
      <c r="G617" s="50" t="s">
        <v>999</v>
      </c>
      <c r="H617" s="184" t="s">
        <v>2546</v>
      </c>
      <c r="I617" s="264" t="s">
        <v>1196</v>
      </c>
      <c r="J617" s="183">
        <v>0</v>
      </c>
      <c r="K617" s="264"/>
      <c r="L617" s="264"/>
      <c r="M617" s="264"/>
      <c r="N617" s="264">
        <v>0</v>
      </c>
      <c r="Q617"/>
    </row>
    <row r="618" spans="2:17" ht="15" x14ac:dyDescent="0.4">
      <c r="B618" s="277">
        <f>VLOOKUP(C618,Companies[],3,FALSE)</f>
        <v>30019775</v>
      </c>
      <c r="C618" s="184" t="s">
        <v>2029</v>
      </c>
      <c r="D618" s="50" t="s">
        <v>2021</v>
      </c>
      <c r="E618" s="264" t="s">
        <v>2738</v>
      </c>
      <c r="F618" s="50" t="s">
        <v>996</v>
      </c>
      <c r="G618" s="50" t="s">
        <v>999</v>
      </c>
      <c r="H618" s="184" t="s">
        <v>2546</v>
      </c>
      <c r="I618" s="264" t="s">
        <v>1196</v>
      </c>
      <c r="J618" s="183">
        <v>0</v>
      </c>
      <c r="K618" s="264"/>
      <c r="L618" s="264"/>
      <c r="M618" s="264"/>
      <c r="N618" s="264">
        <v>0</v>
      </c>
      <c r="Q618"/>
    </row>
    <row r="619" spans="2:17" ht="15" x14ac:dyDescent="0.4">
      <c r="B619" s="277">
        <f>VLOOKUP(C619,Companies[],3,FALSE)</f>
        <v>30019775</v>
      </c>
      <c r="C619" s="184" t="s">
        <v>2029</v>
      </c>
      <c r="D619" s="50" t="s">
        <v>2021</v>
      </c>
      <c r="E619" s="264" t="s">
        <v>2738</v>
      </c>
      <c r="F619" s="50" t="s">
        <v>996</v>
      </c>
      <c r="G619" s="50" t="s">
        <v>999</v>
      </c>
      <c r="H619" s="184" t="s">
        <v>2547</v>
      </c>
      <c r="I619" s="264" t="s">
        <v>1196</v>
      </c>
      <c r="J619" s="183">
        <v>0</v>
      </c>
      <c r="K619" s="264"/>
      <c r="L619" s="264"/>
      <c r="M619" s="264"/>
      <c r="N619" s="264">
        <v>0</v>
      </c>
      <c r="Q619"/>
    </row>
    <row r="620" spans="2:17" ht="15" x14ac:dyDescent="0.4">
      <c r="B620" s="277">
        <f>VLOOKUP(C620,Companies[],3,FALSE)</f>
        <v>30019775</v>
      </c>
      <c r="C620" s="184" t="s">
        <v>2029</v>
      </c>
      <c r="D620" s="50" t="s">
        <v>2021</v>
      </c>
      <c r="E620" s="264" t="s">
        <v>2738</v>
      </c>
      <c r="F620" s="50" t="s">
        <v>996</v>
      </c>
      <c r="G620" s="50" t="s">
        <v>999</v>
      </c>
      <c r="H620" s="184" t="s">
        <v>2547</v>
      </c>
      <c r="I620" s="264" t="s">
        <v>1196</v>
      </c>
      <c r="J620" s="183">
        <v>0</v>
      </c>
      <c r="K620" s="264"/>
      <c r="L620" s="264"/>
      <c r="M620" s="264"/>
      <c r="N620" s="264">
        <v>0</v>
      </c>
      <c r="Q620"/>
    </row>
    <row r="621" spans="2:17" ht="15" x14ac:dyDescent="0.4">
      <c r="B621" s="277">
        <f>VLOOKUP(C621,Companies[],3,FALSE)</f>
        <v>30019775</v>
      </c>
      <c r="C621" s="184" t="s">
        <v>2029</v>
      </c>
      <c r="D621" s="50" t="s">
        <v>2021</v>
      </c>
      <c r="E621" s="264" t="s">
        <v>2738</v>
      </c>
      <c r="F621" s="50" t="s">
        <v>996</v>
      </c>
      <c r="G621" s="50" t="s">
        <v>999</v>
      </c>
      <c r="H621" s="184" t="s">
        <v>2547</v>
      </c>
      <c r="I621" s="264" t="s">
        <v>1196</v>
      </c>
      <c r="J621" s="183">
        <v>0</v>
      </c>
      <c r="K621" s="264"/>
      <c r="L621" s="264"/>
      <c r="M621" s="264"/>
      <c r="N621" s="264">
        <v>0</v>
      </c>
      <c r="Q621"/>
    </row>
    <row r="622" spans="2:17" ht="15" x14ac:dyDescent="0.4">
      <c r="B622" s="277">
        <f>VLOOKUP(C622,Companies[],3,FALSE)</f>
        <v>30019775</v>
      </c>
      <c r="C622" s="184" t="s">
        <v>2029</v>
      </c>
      <c r="D622" s="50" t="s">
        <v>2021</v>
      </c>
      <c r="E622" s="264" t="s">
        <v>2738</v>
      </c>
      <c r="F622" s="50" t="s">
        <v>996</v>
      </c>
      <c r="G622" s="50" t="s">
        <v>999</v>
      </c>
      <c r="H622" s="184" t="s">
        <v>2548</v>
      </c>
      <c r="I622" s="264" t="s">
        <v>1196</v>
      </c>
      <c r="J622" s="183">
        <v>0</v>
      </c>
      <c r="K622" s="264"/>
      <c r="L622" s="264"/>
      <c r="M622" s="264"/>
      <c r="N622" s="264">
        <v>0</v>
      </c>
      <c r="Q622"/>
    </row>
    <row r="623" spans="2:17" ht="15" x14ac:dyDescent="0.4">
      <c r="B623" s="277">
        <f>VLOOKUP(C623,Companies[],3,FALSE)</f>
        <v>30019775</v>
      </c>
      <c r="C623" s="184" t="s">
        <v>2029</v>
      </c>
      <c r="D623" s="50" t="s">
        <v>2021</v>
      </c>
      <c r="E623" s="264" t="s">
        <v>2738</v>
      </c>
      <c r="F623" s="50" t="s">
        <v>996</v>
      </c>
      <c r="G623" s="50" t="s">
        <v>999</v>
      </c>
      <c r="H623" s="184" t="s">
        <v>2548</v>
      </c>
      <c r="I623" s="264" t="s">
        <v>1196</v>
      </c>
      <c r="J623" s="183">
        <v>0</v>
      </c>
      <c r="K623" s="264"/>
      <c r="L623" s="264"/>
      <c r="M623" s="264"/>
      <c r="N623" s="264">
        <v>0</v>
      </c>
      <c r="Q623"/>
    </row>
    <row r="624" spans="2:17" ht="15" x14ac:dyDescent="0.4">
      <c r="B624" s="277">
        <f>VLOOKUP(C624,Companies[],3,FALSE)</f>
        <v>30019775</v>
      </c>
      <c r="C624" s="184" t="s">
        <v>2029</v>
      </c>
      <c r="D624" s="50" t="s">
        <v>2021</v>
      </c>
      <c r="E624" s="264" t="s">
        <v>2738</v>
      </c>
      <c r="F624" s="50" t="s">
        <v>996</v>
      </c>
      <c r="G624" s="50" t="s">
        <v>999</v>
      </c>
      <c r="H624" s="184" t="s">
        <v>2548</v>
      </c>
      <c r="I624" s="264" t="s">
        <v>1196</v>
      </c>
      <c r="J624" s="183">
        <v>0</v>
      </c>
      <c r="K624" s="264"/>
      <c r="L624" s="264"/>
      <c r="M624" s="264"/>
      <c r="N624" s="264">
        <v>0</v>
      </c>
      <c r="Q624"/>
    </row>
    <row r="625" spans="2:17" ht="15" x14ac:dyDescent="0.4">
      <c r="B625" s="277">
        <f>VLOOKUP(C625,Companies[],3,FALSE)</f>
        <v>30019775</v>
      </c>
      <c r="C625" s="184" t="s">
        <v>2029</v>
      </c>
      <c r="D625" s="50" t="s">
        <v>2021</v>
      </c>
      <c r="E625" s="264" t="s">
        <v>2738</v>
      </c>
      <c r="F625" s="50" t="s">
        <v>996</v>
      </c>
      <c r="G625" s="50" t="s">
        <v>999</v>
      </c>
      <c r="H625" s="184" t="s">
        <v>2549</v>
      </c>
      <c r="I625" s="264" t="s">
        <v>1196</v>
      </c>
      <c r="J625" s="183">
        <v>0</v>
      </c>
      <c r="K625" s="264"/>
      <c r="L625" s="264"/>
      <c r="M625" s="264"/>
      <c r="N625" s="264">
        <v>0</v>
      </c>
      <c r="Q625"/>
    </row>
    <row r="626" spans="2:17" ht="15" x14ac:dyDescent="0.4">
      <c r="B626" s="277">
        <f>VLOOKUP(C626,Companies[],3,FALSE)</f>
        <v>30019775</v>
      </c>
      <c r="C626" s="184" t="s">
        <v>2029</v>
      </c>
      <c r="D626" s="50" t="s">
        <v>2021</v>
      </c>
      <c r="E626" s="264" t="s">
        <v>2738</v>
      </c>
      <c r="F626" s="50" t="s">
        <v>996</v>
      </c>
      <c r="G626" s="50" t="s">
        <v>999</v>
      </c>
      <c r="H626" s="184" t="s">
        <v>2549</v>
      </c>
      <c r="I626" s="264" t="s">
        <v>1196</v>
      </c>
      <c r="J626" s="183">
        <v>0</v>
      </c>
      <c r="K626" s="264"/>
      <c r="L626" s="264"/>
      <c r="M626" s="264"/>
      <c r="N626" s="264">
        <v>0</v>
      </c>
      <c r="Q626"/>
    </row>
    <row r="627" spans="2:17" ht="15" x14ac:dyDescent="0.4">
      <c r="B627" s="277">
        <f>VLOOKUP(C627,Companies[],3,FALSE)</f>
        <v>30019775</v>
      </c>
      <c r="C627" s="184" t="s">
        <v>2029</v>
      </c>
      <c r="D627" s="50" t="s">
        <v>2021</v>
      </c>
      <c r="E627" s="264" t="s">
        <v>2738</v>
      </c>
      <c r="F627" s="50" t="s">
        <v>996</v>
      </c>
      <c r="G627" s="50" t="s">
        <v>999</v>
      </c>
      <c r="H627" s="184" t="s">
        <v>2549</v>
      </c>
      <c r="I627" s="264" t="s">
        <v>1196</v>
      </c>
      <c r="J627" s="183">
        <v>0</v>
      </c>
      <c r="K627" s="264"/>
      <c r="L627" s="264"/>
      <c r="M627" s="264"/>
      <c r="N627" s="264">
        <v>0</v>
      </c>
      <c r="Q627"/>
    </row>
    <row r="628" spans="2:17" ht="15" x14ac:dyDescent="0.4">
      <c r="B628" s="277">
        <f>VLOOKUP(C628,Companies[],3,FALSE)</f>
        <v>30019775</v>
      </c>
      <c r="C628" s="184" t="s">
        <v>2029</v>
      </c>
      <c r="D628" s="50" t="s">
        <v>2021</v>
      </c>
      <c r="E628" s="264" t="s">
        <v>2738</v>
      </c>
      <c r="F628" s="50" t="s">
        <v>996</v>
      </c>
      <c r="G628" s="50" t="s">
        <v>999</v>
      </c>
      <c r="H628" s="184" t="s">
        <v>2550</v>
      </c>
      <c r="I628" s="264" t="s">
        <v>1196</v>
      </c>
      <c r="J628" s="183">
        <v>0</v>
      </c>
      <c r="K628" s="264"/>
      <c r="L628" s="264"/>
      <c r="M628" s="264"/>
      <c r="N628" s="264">
        <v>0</v>
      </c>
      <c r="Q628"/>
    </row>
    <row r="629" spans="2:17" ht="15" x14ac:dyDescent="0.4">
      <c r="B629" s="277">
        <f>VLOOKUP(C629,Companies[],3,FALSE)</f>
        <v>30019775</v>
      </c>
      <c r="C629" s="184" t="s">
        <v>2029</v>
      </c>
      <c r="D629" s="50" t="s">
        <v>2021</v>
      </c>
      <c r="E629" s="264" t="s">
        <v>2738</v>
      </c>
      <c r="F629" s="50" t="s">
        <v>996</v>
      </c>
      <c r="G629" s="50" t="s">
        <v>999</v>
      </c>
      <c r="H629" s="184" t="s">
        <v>2550</v>
      </c>
      <c r="I629" s="264" t="s">
        <v>1196</v>
      </c>
      <c r="J629" s="183">
        <v>0</v>
      </c>
      <c r="K629" s="264"/>
      <c r="L629" s="264"/>
      <c r="M629" s="264"/>
      <c r="N629" s="264">
        <v>0</v>
      </c>
      <c r="Q629"/>
    </row>
    <row r="630" spans="2:17" ht="15" x14ac:dyDescent="0.4">
      <c r="B630" s="277">
        <f>VLOOKUP(C630,Companies[],3,FALSE)</f>
        <v>30019775</v>
      </c>
      <c r="C630" s="184" t="s">
        <v>2029</v>
      </c>
      <c r="D630" s="50" t="s">
        <v>2021</v>
      </c>
      <c r="E630" s="264" t="s">
        <v>2738</v>
      </c>
      <c r="F630" s="50" t="s">
        <v>996</v>
      </c>
      <c r="G630" s="50" t="s">
        <v>999</v>
      </c>
      <c r="H630" s="184" t="s">
        <v>2550</v>
      </c>
      <c r="I630" s="264" t="s">
        <v>1196</v>
      </c>
      <c r="J630" s="183">
        <v>0</v>
      </c>
      <c r="K630" s="264"/>
      <c r="L630" s="264"/>
      <c r="M630" s="264"/>
      <c r="N630" s="264">
        <v>0</v>
      </c>
      <c r="Q630"/>
    </row>
    <row r="631" spans="2:17" ht="15" x14ac:dyDescent="0.4">
      <c r="B631" s="277">
        <f>VLOOKUP(C631,Companies[],3,FALSE)</f>
        <v>30019775</v>
      </c>
      <c r="C631" s="184" t="s">
        <v>2029</v>
      </c>
      <c r="D631" s="50" t="s">
        <v>2021</v>
      </c>
      <c r="E631" s="264" t="s">
        <v>2738</v>
      </c>
      <c r="F631" s="50" t="s">
        <v>996</v>
      </c>
      <c r="G631" s="50" t="s">
        <v>999</v>
      </c>
      <c r="H631" s="184" t="s">
        <v>2551</v>
      </c>
      <c r="I631" s="264" t="s">
        <v>1196</v>
      </c>
      <c r="J631" s="183">
        <v>0</v>
      </c>
      <c r="K631" s="264"/>
      <c r="L631" s="264"/>
      <c r="M631" s="264"/>
      <c r="N631" s="264">
        <v>0</v>
      </c>
      <c r="Q631"/>
    </row>
    <row r="632" spans="2:17" ht="15" x14ac:dyDescent="0.4">
      <c r="B632" s="277">
        <f>VLOOKUP(C632,Companies[],3,FALSE)</f>
        <v>30019775</v>
      </c>
      <c r="C632" s="184" t="s">
        <v>2029</v>
      </c>
      <c r="D632" s="50" t="s">
        <v>2021</v>
      </c>
      <c r="E632" s="264" t="s">
        <v>2738</v>
      </c>
      <c r="F632" s="50" t="s">
        <v>996</v>
      </c>
      <c r="G632" s="50" t="s">
        <v>999</v>
      </c>
      <c r="H632" s="184" t="s">
        <v>2551</v>
      </c>
      <c r="I632" s="264" t="s">
        <v>1196</v>
      </c>
      <c r="J632" s="183">
        <v>0</v>
      </c>
      <c r="K632" s="264"/>
      <c r="L632" s="264"/>
      <c r="M632" s="264"/>
      <c r="N632" s="264">
        <v>0</v>
      </c>
      <c r="Q632"/>
    </row>
    <row r="633" spans="2:17" ht="15" x14ac:dyDescent="0.4">
      <c r="B633" s="277">
        <f>VLOOKUP(C633,Companies[],3,FALSE)</f>
        <v>30019775</v>
      </c>
      <c r="C633" s="184" t="s">
        <v>2029</v>
      </c>
      <c r="D633" s="50" t="s">
        <v>2021</v>
      </c>
      <c r="E633" s="264" t="s">
        <v>2738</v>
      </c>
      <c r="F633" s="50" t="s">
        <v>996</v>
      </c>
      <c r="G633" s="50" t="s">
        <v>999</v>
      </c>
      <c r="H633" s="184" t="s">
        <v>2551</v>
      </c>
      <c r="I633" s="264" t="s">
        <v>1196</v>
      </c>
      <c r="J633" s="183">
        <v>0</v>
      </c>
      <c r="K633" s="264"/>
      <c r="L633" s="264"/>
      <c r="M633" s="264"/>
      <c r="N633" s="264">
        <v>0</v>
      </c>
      <c r="Q633"/>
    </row>
    <row r="634" spans="2:17" ht="15" x14ac:dyDescent="0.4">
      <c r="B634" s="277">
        <f>VLOOKUP(C634,Companies[],3,FALSE)</f>
        <v>30019775</v>
      </c>
      <c r="C634" s="184" t="s">
        <v>2029</v>
      </c>
      <c r="D634" s="50" t="s">
        <v>2021</v>
      </c>
      <c r="E634" s="264" t="s">
        <v>2738</v>
      </c>
      <c r="F634" s="50" t="s">
        <v>996</v>
      </c>
      <c r="G634" s="50" t="s">
        <v>999</v>
      </c>
      <c r="H634" s="184" t="s">
        <v>2552</v>
      </c>
      <c r="I634" s="264" t="s">
        <v>1196</v>
      </c>
      <c r="J634" s="183">
        <v>0</v>
      </c>
      <c r="K634" s="264"/>
      <c r="L634" s="264"/>
      <c r="M634" s="264"/>
      <c r="N634" s="264">
        <v>0</v>
      </c>
      <c r="Q634"/>
    </row>
    <row r="635" spans="2:17" ht="15" x14ac:dyDescent="0.4">
      <c r="B635" s="277">
        <f>VLOOKUP(C635,Companies[],3,FALSE)</f>
        <v>30019775</v>
      </c>
      <c r="C635" s="184" t="s">
        <v>2029</v>
      </c>
      <c r="D635" s="50" t="s">
        <v>2021</v>
      </c>
      <c r="E635" s="264" t="s">
        <v>2738</v>
      </c>
      <c r="F635" s="50" t="s">
        <v>996</v>
      </c>
      <c r="G635" s="50" t="s">
        <v>999</v>
      </c>
      <c r="H635" s="184" t="s">
        <v>2552</v>
      </c>
      <c r="I635" s="264" t="s">
        <v>1196</v>
      </c>
      <c r="J635" s="183">
        <v>0</v>
      </c>
      <c r="K635" s="264"/>
      <c r="L635" s="264"/>
      <c r="M635" s="264"/>
      <c r="N635" s="264">
        <v>0</v>
      </c>
      <c r="Q635"/>
    </row>
    <row r="636" spans="2:17" ht="15" x14ac:dyDescent="0.4">
      <c r="B636" s="277">
        <f>VLOOKUP(C636,Companies[],3,FALSE)</f>
        <v>30019775</v>
      </c>
      <c r="C636" s="184" t="s">
        <v>2029</v>
      </c>
      <c r="D636" s="50" t="s">
        <v>2021</v>
      </c>
      <c r="E636" s="264" t="s">
        <v>2738</v>
      </c>
      <c r="F636" s="50" t="s">
        <v>996</v>
      </c>
      <c r="G636" s="50" t="s">
        <v>999</v>
      </c>
      <c r="H636" s="184" t="s">
        <v>2552</v>
      </c>
      <c r="I636" s="264" t="s">
        <v>1196</v>
      </c>
      <c r="J636" s="183">
        <v>0</v>
      </c>
      <c r="K636" s="264"/>
      <c r="L636" s="264"/>
      <c r="M636" s="264"/>
      <c r="N636" s="264">
        <v>0</v>
      </c>
      <c r="Q636"/>
    </row>
    <row r="637" spans="2:17" ht="15" x14ac:dyDescent="0.4">
      <c r="B637" s="277">
        <f>VLOOKUP(C637,Companies[],3,FALSE)</f>
        <v>30019775</v>
      </c>
      <c r="C637" s="184" t="s">
        <v>2029</v>
      </c>
      <c r="D637" s="50" t="s">
        <v>2021</v>
      </c>
      <c r="E637" s="264" t="s">
        <v>2738</v>
      </c>
      <c r="F637" s="50" t="s">
        <v>996</v>
      </c>
      <c r="G637" s="50" t="s">
        <v>999</v>
      </c>
      <c r="H637" s="184" t="s">
        <v>2553</v>
      </c>
      <c r="I637" s="264" t="s">
        <v>1196</v>
      </c>
      <c r="J637" s="183">
        <v>0</v>
      </c>
      <c r="K637" s="264"/>
      <c r="L637" s="264"/>
      <c r="M637" s="264"/>
      <c r="N637" s="264">
        <v>0</v>
      </c>
      <c r="Q637"/>
    </row>
    <row r="638" spans="2:17" ht="15" x14ac:dyDescent="0.4">
      <c r="B638" s="277">
        <f>VLOOKUP(C638,Companies[],3,FALSE)</f>
        <v>30019775</v>
      </c>
      <c r="C638" s="184" t="s">
        <v>2029</v>
      </c>
      <c r="D638" s="50" t="s">
        <v>2021</v>
      </c>
      <c r="E638" s="264" t="s">
        <v>2738</v>
      </c>
      <c r="F638" s="50" t="s">
        <v>996</v>
      </c>
      <c r="G638" s="50" t="s">
        <v>999</v>
      </c>
      <c r="H638" s="184" t="s">
        <v>2553</v>
      </c>
      <c r="I638" s="264" t="s">
        <v>1196</v>
      </c>
      <c r="J638" s="183">
        <v>0</v>
      </c>
      <c r="K638" s="264"/>
      <c r="L638" s="264"/>
      <c r="M638" s="264"/>
      <c r="N638" s="264">
        <v>0</v>
      </c>
      <c r="Q638"/>
    </row>
    <row r="639" spans="2:17" ht="15" x14ac:dyDescent="0.4">
      <c r="B639" s="277">
        <f>VLOOKUP(C639,Companies[],3,FALSE)</f>
        <v>30019775</v>
      </c>
      <c r="C639" s="184" t="s">
        <v>2029</v>
      </c>
      <c r="D639" s="50" t="s">
        <v>2021</v>
      </c>
      <c r="E639" s="264" t="s">
        <v>2738</v>
      </c>
      <c r="F639" s="50" t="s">
        <v>996</v>
      </c>
      <c r="G639" s="50" t="s">
        <v>999</v>
      </c>
      <c r="H639" s="184" t="s">
        <v>2554</v>
      </c>
      <c r="I639" s="264" t="s">
        <v>1196</v>
      </c>
      <c r="J639" s="183">
        <v>0</v>
      </c>
      <c r="K639" s="264"/>
      <c r="L639" s="264"/>
      <c r="M639" s="264"/>
      <c r="N639" s="264">
        <v>0</v>
      </c>
      <c r="Q639"/>
    </row>
    <row r="640" spans="2:17" ht="15" x14ac:dyDescent="0.4">
      <c r="B640" s="277">
        <f>VLOOKUP(C640,Companies[],3,FALSE)</f>
        <v>30019775</v>
      </c>
      <c r="C640" s="184" t="s">
        <v>2029</v>
      </c>
      <c r="D640" s="50" t="s">
        <v>2021</v>
      </c>
      <c r="E640" s="264" t="s">
        <v>2738</v>
      </c>
      <c r="F640" s="50" t="s">
        <v>996</v>
      </c>
      <c r="G640" s="50" t="s">
        <v>999</v>
      </c>
      <c r="H640" s="184" t="s">
        <v>2554</v>
      </c>
      <c r="I640" s="264" t="s">
        <v>1196</v>
      </c>
      <c r="J640" s="183">
        <v>0</v>
      </c>
      <c r="K640" s="264"/>
      <c r="L640" s="264"/>
      <c r="M640" s="264"/>
      <c r="N640" s="264">
        <v>0</v>
      </c>
      <c r="Q640"/>
    </row>
    <row r="641" spans="2:17" ht="15" x14ac:dyDescent="0.4">
      <c r="B641" s="277">
        <f>VLOOKUP(C641,Companies[],3,FALSE)</f>
        <v>30019775</v>
      </c>
      <c r="C641" s="184" t="s">
        <v>2029</v>
      </c>
      <c r="D641" s="50" t="s">
        <v>2021</v>
      </c>
      <c r="E641" s="264" t="s">
        <v>2738</v>
      </c>
      <c r="F641" s="50" t="s">
        <v>996</v>
      </c>
      <c r="G641" s="50" t="s">
        <v>999</v>
      </c>
      <c r="H641" s="184" t="s">
        <v>2554</v>
      </c>
      <c r="I641" s="264" t="s">
        <v>1196</v>
      </c>
      <c r="J641" s="183">
        <v>0</v>
      </c>
      <c r="K641" s="264"/>
      <c r="L641" s="264"/>
      <c r="M641" s="264"/>
      <c r="N641" s="264">
        <v>0</v>
      </c>
      <c r="Q641"/>
    </row>
    <row r="642" spans="2:17" ht="15" x14ac:dyDescent="0.4">
      <c r="B642" s="277">
        <f>VLOOKUP(C642,Companies[],3,FALSE)</f>
        <v>30019775</v>
      </c>
      <c r="C642" s="184" t="s">
        <v>2029</v>
      </c>
      <c r="D642" s="50" t="s">
        <v>2021</v>
      </c>
      <c r="E642" s="264" t="s">
        <v>2738</v>
      </c>
      <c r="F642" s="50" t="s">
        <v>996</v>
      </c>
      <c r="G642" s="50" t="s">
        <v>999</v>
      </c>
      <c r="H642" s="184" t="s">
        <v>2555</v>
      </c>
      <c r="I642" s="264" t="s">
        <v>1196</v>
      </c>
      <c r="J642" s="183">
        <v>0</v>
      </c>
      <c r="K642" s="264"/>
      <c r="L642" s="264"/>
      <c r="M642" s="264"/>
      <c r="N642" s="264">
        <v>0</v>
      </c>
      <c r="Q642"/>
    </row>
    <row r="643" spans="2:17" ht="15" x14ac:dyDescent="0.4">
      <c r="B643" s="277">
        <f>VLOOKUP(C643,Companies[],3,FALSE)</f>
        <v>30019775</v>
      </c>
      <c r="C643" s="184" t="s">
        <v>2029</v>
      </c>
      <c r="D643" s="50" t="s">
        <v>2021</v>
      </c>
      <c r="E643" s="264" t="s">
        <v>2738</v>
      </c>
      <c r="F643" s="50" t="s">
        <v>996</v>
      </c>
      <c r="G643" s="50" t="s">
        <v>999</v>
      </c>
      <c r="H643" s="184" t="s">
        <v>2555</v>
      </c>
      <c r="I643" s="264" t="s">
        <v>1196</v>
      </c>
      <c r="J643" s="183">
        <v>0</v>
      </c>
      <c r="K643" s="264"/>
      <c r="L643" s="264"/>
      <c r="M643" s="264"/>
      <c r="N643" s="264">
        <v>0</v>
      </c>
      <c r="Q643"/>
    </row>
    <row r="644" spans="2:17" ht="15" x14ac:dyDescent="0.4">
      <c r="B644" s="277">
        <f>VLOOKUP(C644,Companies[],3,FALSE)</f>
        <v>30019775</v>
      </c>
      <c r="C644" s="184" t="s">
        <v>2029</v>
      </c>
      <c r="D644" s="50" t="s">
        <v>2021</v>
      </c>
      <c r="E644" s="264" t="s">
        <v>2738</v>
      </c>
      <c r="F644" s="50" t="s">
        <v>996</v>
      </c>
      <c r="G644" s="50" t="s">
        <v>999</v>
      </c>
      <c r="H644" s="184" t="s">
        <v>2555</v>
      </c>
      <c r="I644" s="264" t="s">
        <v>1196</v>
      </c>
      <c r="J644" s="183">
        <v>0</v>
      </c>
      <c r="K644" s="264"/>
      <c r="L644" s="264"/>
      <c r="M644" s="264"/>
      <c r="N644" s="264">
        <v>0</v>
      </c>
      <c r="Q644"/>
    </row>
    <row r="645" spans="2:17" ht="15" x14ac:dyDescent="0.4">
      <c r="B645" s="277">
        <f>VLOOKUP(C645,Companies[],3,FALSE)</f>
        <v>30019775</v>
      </c>
      <c r="C645" s="184" t="s">
        <v>2029</v>
      </c>
      <c r="D645" s="50" t="s">
        <v>2021</v>
      </c>
      <c r="E645" s="264" t="s">
        <v>2738</v>
      </c>
      <c r="F645" s="50" t="s">
        <v>996</v>
      </c>
      <c r="G645" s="50" t="s">
        <v>999</v>
      </c>
      <c r="H645" s="184" t="s">
        <v>2556</v>
      </c>
      <c r="I645" s="264" t="s">
        <v>1196</v>
      </c>
      <c r="J645" s="183">
        <v>0</v>
      </c>
      <c r="K645" s="264"/>
      <c r="L645" s="264"/>
      <c r="M645" s="264"/>
      <c r="N645" s="264">
        <v>0</v>
      </c>
      <c r="Q645"/>
    </row>
    <row r="646" spans="2:17" ht="15" x14ac:dyDescent="0.4">
      <c r="B646" s="277">
        <f>VLOOKUP(C646,Companies[],3,FALSE)</f>
        <v>30019775</v>
      </c>
      <c r="C646" s="184" t="s">
        <v>2029</v>
      </c>
      <c r="D646" s="50" t="s">
        <v>2021</v>
      </c>
      <c r="E646" s="264" t="s">
        <v>2738</v>
      </c>
      <c r="F646" s="50" t="s">
        <v>996</v>
      </c>
      <c r="G646" s="50" t="s">
        <v>999</v>
      </c>
      <c r="H646" s="184" t="s">
        <v>2556</v>
      </c>
      <c r="I646" s="264" t="s">
        <v>1196</v>
      </c>
      <c r="J646" s="183">
        <v>0</v>
      </c>
      <c r="K646" s="264"/>
      <c r="L646" s="264"/>
      <c r="M646" s="264"/>
      <c r="N646" s="264">
        <v>0</v>
      </c>
      <c r="Q646"/>
    </row>
    <row r="647" spans="2:17" ht="15" x14ac:dyDescent="0.4">
      <c r="B647" s="277">
        <f>VLOOKUP(C647,Companies[],3,FALSE)</f>
        <v>30019775</v>
      </c>
      <c r="C647" s="184" t="s">
        <v>2029</v>
      </c>
      <c r="D647" s="50" t="s">
        <v>2021</v>
      </c>
      <c r="E647" s="264" t="s">
        <v>2738</v>
      </c>
      <c r="F647" s="50" t="s">
        <v>996</v>
      </c>
      <c r="G647" s="50" t="s">
        <v>999</v>
      </c>
      <c r="H647" s="184" t="s">
        <v>2556</v>
      </c>
      <c r="I647" s="264" t="s">
        <v>1196</v>
      </c>
      <c r="J647" s="183">
        <v>0</v>
      </c>
      <c r="K647" s="264"/>
      <c r="L647" s="264"/>
      <c r="M647" s="264"/>
      <c r="N647" s="264">
        <v>0</v>
      </c>
      <c r="Q647"/>
    </row>
    <row r="648" spans="2:17" ht="15" x14ac:dyDescent="0.4">
      <c r="B648" s="277">
        <f>VLOOKUP(C648,Companies[],3,FALSE)</f>
        <v>30019775</v>
      </c>
      <c r="C648" s="184" t="s">
        <v>2029</v>
      </c>
      <c r="D648" s="50" t="s">
        <v>2021</v>
      </c>
      <c r="E648" s="264" t="s">
        <v>2738</v>
      </c>
      <c r="F648" s="50" t="s">
        <v>996</v>
      </c>
      <c r="G648" s="50" t="s">
        <v>999</v>
      </c>
      <c r="H648" s="184" t="s">
        <v>2557</v>
      </c>
      <c r="I648" s="264" t="s">
        <v>1196</v>
      </c>
      <c r="J648" s="183">
        <v>0</v>
      </c>
      <c r="K648" s="264"/>
      <c r="L648" s="264"/>
      <c r="M648" s="264"/>
      <c r="N648" s="264">
        <v>0</v>
      </c>
      <c r="Q648"/>
    </row>
    <row r="649" spans="2:17" ht="15" x14ac:dyDescent="0.4">
      <c r="B649" s="277">
        <f>VLOOKUP(C649,Companies[],3,FALSE)</f>
        <v>30019775</v>
      </c>
      <c r="C649" s="184" t="s">
        <v>2029</v>
      </c>
      <c r="D649" s="50" t="s">
        <v>2021</v>
      </c>
      <c r="E649" s="264" t="s">
        <v>2738</v>
      </c>
      <c r="F649" s="50" t="s">
        <v>996</v>
      </c>
      <c r="G649" s="50" t="s">
        <v>999</v>
      </c>
      <c r="H649" s="184" t="s">
        <v>2558</v>
      </c>
      <c r="I649" s="264" t="s">
        <v>1196</v>
      </c>
      <c r="J649" s="183">
        <v>0</v>
      </c>
      <c r="K649" s="264"/>
      <c r="L649" s="264"/>
      <c r="M649" s="264"/>
      <c r="N649" s="264">
        <v>0</v>
      </c>
      <c r="Q649"/>
    </row>
    <row r="650" spans="2:17" ht="15" x14ac:dyDescent="0.4">
      <c r="B650" s="277">
        <f>VLOOKUP(C650,Companies[],3,FALSE)</f>
        <v>30019775</v>
      </c>
      <c r="C650" s="184" t="s">
        <v>2029</v>
      </c>
      <c r="D650" s="50" t="s">
        <v>2021</v>
      </c>
      <c r="E650" s="264" t="s">
        <v>2738</v>
      </c>
      <c r="F650" s="50" t="s">
        <v>996</v>
      </c>
      <c r="G650" s="50" t="s">
        <v>999</v>
      </c>
      <c r="H650" s="184" t="s">
        <v>2558</v>
      </c>
      <c r="I650" s="264" t="s">
        <v>1196</v>
      </c>
      <c r="J650" s="183">
        <v>0</v>
      </c>
      <c r="K650" s="264"/>
      <c r="L650" s="264"/>
      <c r="M650" s="264"/>
      <c r="N650" s="264">
        <v>0</v>
      </c>
      <c r="Q650"/>
    </row>
    <row r="651" spans="2:17" ht="15" x14ac:dyDescent="0.4">
      <c r="B651" s="277">
        <f>VLOOKUP(C651,Companies[],3,FALSE)</f>
        <v>30019775</v>
      </c>
      <c r="C651" s="184" t="s">
        <v>2029</v>
      </c>
      <c r="D651" s="50" t="s">
        <v>2021</v>
      </c>
      <c r="E651" s="264" t="s">
        <v>2738</v>
      </c>
      <c r="F651" s="50" t="s">
        <v>996</v>
      </c>
      <c r="G651" s="50" t="s">
        <v>999</v>
      </c>
      <c r="H651" s="184" t="s">
        <v>2559</v>
      </c>
      <c r="I651" s="264" t="s">
        <v>1196</v>
      </c>
      <c r="J651" s="183">
        <v>0</v>
      </c>
      <c r="K651" s="264"/>
      <c r="L651" s="264"/>
      <c r="M651" s="264"/>
      <c r="N651" s="264">
        <v>0</v>
      </c>
      <c r="Q651"/>
    </row>
    <row r="652" spans="2:17" ht="15" x14ac:dyDescent="0.4">
      <c r="B652" s="277">
        <f>VLOOKUP(C652,Companies[],3,FALSE)</f>
        <v>30019775</v>
      </c>
      <c r="C652" s="184" t="s">
        <v>2029</v>
      </c>
      <c r="D652" s="50" t="s">
        <v>2021</v>
      </c>
      <c r="E652" s="264" t="s">
        <v>2738</v>
      </c>
      <c r="F652" s="50" t="s">
        <v>996</v>
      </c>
      <c r="G652" s="50" t="s">
        <v>999</v>
      </c>
      <c r="H652" s="184" t="s">
        <v>2559</v>
      </c>
      <c r="I652" s="264" t="s">
        <v>1196</v>
      </c>
      <c r="J652" s="183">
        <v>0</v>
      </c>
      <c r="K652" s="264"/>
      <c r="L652" s="264"/>
      <c r="M652" s="264"/>
      <c r="N652" s="264">
        <v>0</v>
      </c>
      <c r="Q652"/>
    </row>
    <row r="653" spans="2:17" ht="15" x14ac:dyDescent="0.4">
      <c r="B653" s="277">
        <f>VLOOKUP(C653,Companies[],3,FALSE)</f>
        <v>30019775</v>
      </c>
      <c r="C653" s="184" t="s">
        <v>2029</v>
      </c>
      <c r="D653" s="50" t="s">
        <v>2021</v>
      </c>
      <c r="E653" s="264" t="s">
        <v>2738</v>
      </c>
      <c r="F653" s="50" t="s">
        <v>996</v>
      </c>
      <c r="G653" s="50" t="s">
        <v>999</v>
      </c>
      <c r="H653" s="184" t="s">
        <v>2559</v>
      </c>
      <c r="I653" s="264" t="s">
        <v>1196</v>
      </c>
      <c r="J653" s="183">
        <v>0</v>
      </c>
      <c r="K653" s="264"/>
      <c r="L653" s="264"/>
      <c r="M653" s="264"/>
      <c r="N653" s="264">
        <v>0</v>
      </c>
      <c r="Q653"/>
    </row>
    <row r="654" spans="2:17" ht="15" x14ac:dyDescent="0.4">
      <c r="B654" s="277">
        <f>VLOOKUP(C654,Companies[],3,FALSE)</f>
        <v>30019775</v>
      </c>
      <c r="C654" s="184" t="s">
        <v>2029</v>
      </c>
      <c r="D654" s="50" t="s">
        <v>2021</v>
      </c>
      <c r="E654" s="264" t="s">
        <v>2738</v>
      </c>
      <c r="F654" s="50" t="s">
        <v>996</v>
      </c>
      <c r="G654" s="50" t="s">
        <v>999</v>
      </c>
      <c r="H654" s="184" t="s">
        <v>2560</v>
      </c>
      <c r="I654" s="264" t="s">
        <v>1196</v>
      </c>
      <c r="J654" s="183">
        <v>0</v>
      </c>
      <c r="K654" s="264"/>
      <c r="L654" s="264"/>
      <c r="M654" s="264"/>
      <c r="N654" s="264">
        <v>0</v>
      </c>
      <c r="Q654"/>
    </row>
    <row r="655" spans="2:17" ht="15" x14ac:dyDescent="0.4">
      <c r="B655" s="277">
        <f>VLOOKUP(C655,Companies[],3,FALSE)</f>
        <v>30019775</v>
      </c>
      <c r="C655" s="184" t="s">
        <v>2029</v>
      </c>
      <c r="D655" s="50" t="s">
        <v>2021</v>
      </c>
      <c r="E655" s="264" t="s">
        <v>2738</v>
      </c>
      <c r="F655" s="50" t="s">
        <v>996</v>
      </c>
      <c r="G655" s="50" t="s">
        <v>999</v>
      </c>
      <c r="H655" s="184" t="s">
        <v>2560</v>
      </c>
      <c r="I655" s="264" t="s">
        <v>1196</v>
      </c>
      <c r="J655" s="183">
        <v>0</v>
      </c>
      <c r="K655" s="264"/>
      <c r="L655" s="264"/>
      <c r="M655" s="264"/>
      <c r="N655" s="264">
        <v>0</v>
      </c>
      <c r="Q655"/>
    </row>
    <row r="656" spans="2:17" ht="15" x14ac:dyDescent="0.4">
      <c r="B656" s="277">
        <f>VLOOKUP(C656,Companies[],3,FALSE)</f>
        <v>30019775</v>
      </c>
      <c r="C656" s="184" t="s">
        <v>2029</v>
      </c>
      <c r="D656" s="50" t="s">
        <v>2021</v>
      </c>
      <c r="E656" s="264" t="s">
        <v>2738</v>
      </c>
      <c r="F656" s="50" t="s">
        <v>996</v>
      </c>
      <c r="G656" s="50" t="s">
        <v>999</v>
      </c>
      <c r="H656" s="184" t="s">
        <v>2560</v>
      </c>
      <c r="I656" s="264" t="s">
        <v>1196</v>
      </c>
      <c r="J656" s="183">
        <v>0</v>
      </c>
      <c r="K656" s="264"/>
      <c r="L656" s="264"/>
      <c r="M656" s="264"/>
      <c r="N656" s="264">
        <v>0</v>
      </c>
      <c r="Q656"/>
    </row>
    <row r="657" spans="2:17" ht="15" x14ac:dyDescent="0.4">
      <c r="B657" s="277">
        <f>VLOOKUP(C657,Companies[],3,FALSE)</f>
        <v>30019775</v>
      </c>
      <c r="C657" s="184" t="s">
        <v>2029</v>
      </c>
      <c r="D657" s="50" t="s">
        <v>2021</v>
      </c>
      <c r="E657" s="264" t="s">
        <v>2738</v>
      </c>
      <c r="F657" s="50" t="s">
        <v>996</v>
      </c>
      <c r="G657" s="50" t="s">
        <v>999</v>
      </c>
      <c r="H657" s="184" t="s">
        <v>2561</v>
      </c>
      <c r="I657" s="264" t="s">
        <v>1196</v>
      </c>
      <c r="J657" s="183">
        <v>0</v>
      </c>
      <c r="K657" s="264"/>
      <c r="L657" s="264"/>
      <c r="M657" s="264"/>
      <c r="N657" s="264">
        <v>0</v>
      </c>
      <c r="Q657"/>
    </row>
    <row r="658" spans="2:17" ht="15" x14ac:dyDescent="0.4">
      <c r="B658" s="277">
        <f>VLOOKUP(C658,Companies[],3,FALSE)</f>
        <v>30019775</v>
      </c>
      <c r="C658" s="184" t="s">
        <v>2029</v>
      </c>
      <c r="D658" s="50" t="s">
        <v>2021</v>
      </c>
      <c r="E658" s="264" t="s">
        <v>2738</v>
      </c>
      <c r="F658" s="50" t="s">
        <v>996</v>
      </c>
      <c r="G658" s="50" t="s">
        <v>999</v>
      </c>
      <c r="H658" s="184" t="s">
        <v>2562</v>
      </c>
      <c r="I658" s="264" t="s">
        <v>1196</v>
      </c>
      <c r="J658" s="183">
        <v>0</v>
      </c>
      <c r="K658" s="264"/>
      <c r="L658" s="264"/>
      <c r="M658" s="264"/>
      <c r="N658" s="264">
        <v>0</v>
      </c>
      <c r="Q658"/>
    </row>
    <row r="659" spans="2:17" ht="15" x14ac:dyDescent="0.4">
      <c r="B659" s="277">
        <f>VLOOKUP(C659,Companies[],3,FALSE)</f>
        <v>30019775</v>
      </c>
      <c r="C659" s="184" t="s">
        <v>2029</v>
      </c>
      <c r="D659" s="50" t="s">
        <v>2021</v>
      </c>
      <c r="E659" s="264" t="s">
        <v>2738</v>
      </c>
      <c r="F659" s="50" t="s">
        <v>996</v>
      </c>
      <c r="G659" s="50" t="s">
        <v>999</v>
      </c>
      <c r="H659" s="184" t="s">
        <v>2562</v>
      </c>
      <c r="I659" s="264" t="s">
        <v>1196</v>
      </c>
      <c r="J659" s="183">
        <v>0</v>
      </c>
      <c r="K659" s="264"/>
      <c r="L659" s="264"/>
      <c r="M659" s="264"/>
      <c r="N659" s="264">
        <v>0</v>
      </c>
      <c r="Q659"/>
    </row>
    <row r="660" spans="2:17" ht="15" x14ac:dyDescent="0.4">
      <c r="B660" s="277">
        <f>VLOOKUP(C660,Companies[],3,FALSE)</f>
        <v>30019775</v>
      </c>
      <c r="C660" s="184" t="s">
        <v>2029</v>
      </c>
      <c r="D660" s="50" t="s">
        <v>2021</v>
      </c>
      <c r="E660" s="264" t="s">
        <v>2738</v>
      </c>
      <c r="F660" s="50" t="s">
        <v>996</v>
      </c>
      <c r="G660" s="50" t="s">
        <v>999</v>
      </c>
      <c r="H660" s="184" t="s">
        <v>2563</v>
      </c>
      <c r="I660" s="264" t="s">
        <v>1196</v>
      </c>
      <c r="J660" s="183">
        <v>0</v>
      </c>
      <c r="K660" s="264"/>
      <c r="L660" s="264"/>
      <c r="M660" s="264"/>
      <c r="N660" s="264">
        <v>0</v>
      </c>
      <c r="Q660"/>
    </row>
    <row r="661" spans="2:17" ht="15" x14ac:dyDescent="0.4">
      <c r="B661" s="277">
        <f>VLOOKUP(C661,Companies[],3,FALSE)</f>
        <v>30019775</v>
      </c>
      <c r="C661" s="184" t="s">
        <v>2029</v>
      </c>
      <c r="D661" s="50" t="s">
        <v>2021</v>
      </c>
      <c r="E661" s="264" t="s">
        <v>2738</v>
      </c>
      <c r="F661" s="50" t="s">
        <v>996</v>
      </c>
      <c r="G661" s="50" t="s">
        <v>999</v>
      </c>
      <c r="H661" s="184" t="s">
        <v>2563</v>
      </c>
      <c r="I661" s="264" t="s">
        <v>1196</v>
      </c>
      <c r="J661" s="183">
        <v>0</v>
      </c>
      <c r="K661" s="264"/>
      <c r="L661" s="264"/>
      <c r="M661" s="264"/>
      <c r="N661" s="264">
        <v>0</v>
      </c>
      <c r="Q661"/>
    </row>
    <row r="662" spans="2:17" ht="15" x14ac:dyDescent="0.4">
      <c r="B662" s="277">
        <f>VLOOKUP(C662,Companies[],3,FALSE)</f>
        <v>30019775</v>
      </c>
      <c r="C662" s="184" t="s">
        <v>2029</v>
      </c>
      <c r="D662" s="50" t="s">
        <v>2021</v>
      </c>
      <c r="E662" s="264" t="s">
        <v>2738</v>
      </c>
      <c r="F662" s="50" t="s">
        <v>996</v>
      </c>
      <c r="G662" s="50" t="s">
        <v>999</v>
      </c>
      <c r="H662" s="184" t="s">
        <v>2563</v>
      </c>
      <c r="I662" s="264" t="s">
        <v>1196</v>
      </c>
      <c r="J662" s="183">
        <v>0</v>
      </c>
      <c r="K662" s="264"/>
      <c r="L662" s="264"/>
      <c r="M662" s="264"/>
      <c r="N662" s="264">
        <v>0</v>
      </c>
      <c r="Q662"/>
    </row>
    <row r="663" spans="2:17" ht="15" x14ac:dyDescent="0.4">
      <c r="B663" s="277">
        <f>VLOOKUP(C663,Companies[],3,FALSE)</f>
        <v>30019775</v>
      </c>
      <c r="C663" s="184" t="s">
        <v>2029</v>
      </c>
      <c r="D663" s="50" t="s">
        <v>2021</v>
      </c>
      <c r="E663" s="264" t="s">
        <v>2738</v>
      </c>
      <c r="F663" s="50" t="s">
        <v>996</v>
      </c>
      <c r="G663" s="50" t="s">
        <v>999</v>
      </c>
      <c r="H663" s="184" t="s">
        <v>2564</v>
      </c>
      <c r="I663" s="264" t="s">
        <v>1196</v>
      </c>
      <c r="J663" s="183">
        <v>0</v>
      </c>
      <c r="K663" s="264"/>
      <c r="L663" s="264"/>
      <c r="M663" s="264"/>
      <c r="N663" s="264">
        <v>0</v>
      </c>
      <c r="Q663"/>
    </row>
    <row r="664" spans="2:17" ht="15" x14ac:dyDescent="0.4">
      <c r="B664" s="277">
        <f>VLOOKUP(C664,Companies[],3,FALSE)</f>
        <v>30019775</v>
      </c>
      <c r="C664" s="184" t="s">
        <v>2029</v>
      </c>
      <c r="D664" s="50" t="s">
        <v>2021</v>
      </c>
      <c r="E664" s="264" t="s">
        <v>2738</v>
      </c>
      <c r="F664" s="50" t="s">
        <v>996</v>
      </c>
      <c r="G664" s="50" t="s">
        <v>999</v>
      </c>
      <c r="H664" s="184" t="s">
        <v>2564</v>
      </c>
      <c r="I664" s="264" t="s">
        <v>1196</v>
      </c>
      <c r="J664" s="183">
        <v>0</v>
      </c>
      <c r="K664" s="264"/>
      <c r="L664" s="264"/>
      <c r="M664" s="264"/>
      <c r="N664" s="264">
        <v>0</v>
      </c>
      <c r="Q664"/>
    </row>
    <row r="665" spans="2:17" ht="15" x14ac:dyDescent="0.4">
      <c r="B665" s="277">
        <f>VLOOKUP(C665,Companies[],3,FALSE)</f>
        <v>30019775</v>
      </c>
      <c r="C665" s="184" t="s">
        <v>2029</v>
      </c>
      <c r="D665" s="50" t="s">
        <v>2021</v>
      </c>
      <c r="E665" s="264" t="s">
        <v>2738</v>
      </c>
      <c r="F665" s="50" t="s">
        <v>996</v>
      </c>
      <c r="G665" s="50" t="s">
        <v>999</v>
      </c>
      <c r="H665" s="184" t="s">
        <v>2564</v>
      </c>
      <c r="I665" s="264" t="s">
        <v>1196</v>
      </c>
      <c r="J665" s="183">
        <v>0</v>
      </c>
      <c r="K665" s="264"/>
      <c r="L665" s="264"/>
      <c r="M665" s="264"/>
      <c r="N665" s="264">
        <v>0</v>
      </c>
      <c r="Q665"/>
    </row>
    <row r="666" spans="2:17" ht="15" x14ac:dyDescent="0.4">
      <c r="B666" s="277">
        <f>VLOOKUP(C666,Companies[],3,FALSE)</f>
        <v>30019775</v>
      </c>
      <c r="C666" s="184" t="s">
        <v>2029</v>
      </c>
      <c r="D666" s="50" t="s">
        <v>2021</v>
      </c>
      <c r="E666" s="264" t="s">
        <v>2738</v>
      </c>
      <c r="F666" s="50" t="s">
        <v>996</v>
      </c>
      <c r="G666" s="50" t="s">
        <v>999</v>
      </c>
      <c r="H666" s="184" t="s">
        <v>2565</v>
      </c>
      <c r="I666" s="264" t="s">
        <v>1196</v>
      </c>
      <c r="J666" s="183">
        <v>0</v>
      </c>
      <c r="K666" s="264"/>
      <c r="L666" s="264"/>
      <c r="M666" s="264"/>
      <c r="N666" s="264">
        <v>0</v>
      </c>
      <c r="Q666"/>
    </row>
    <row r="667" spans="2:17" ht="15" x14ac:dyDescent="0.4">
      <c r="B667" s="277">
        <f>VLOOKUP(C667,Companies[],3,FALSE)</f>
        <v>30019775</v>
      </c>
      <c r="C667" s="184" t="s">
        <v>2029</v>
      </c>
      <c r="D667" s="50" t="s">
        <v>2021</v>
      </c>
      <c r="E667" s="264" t="s">
        <v>2738</v>
      </c>
      <c r="F667" s="50" t="s">
        <v>996</v>
      </c>
      <c r="G667" s="50" t="s">
        <v>999</v>
      </c>
      <c r="H667" s="184" t="s">
        <v>2565</v>
      </c>
      <c r="I667" s="264" t="s">
        <v>1196</v>
      </c>
      <c r="J667" s="183">
        <v>0</v>
      </c>
      <c r="K667" s="264"/>
      <c r="L667" s="264"/>
      <c r="M667" s="264"/>
      <c r="N667" s="264">
        <v>0</v>
      </c>
      <c r="Q667"/>
    </row>
    <row r="668" spans="2:17" ht="15" x14ac:dyDescent="0.4">
      <c r="B668" s="277">
        <f>VLOOKUP(C668,Companies[],3,FALSE)</f>
        <v>30019775</v>
      </c>
      <c r="C668" s="184" t="s">
        <v>2029</v>
      </c>
      <c r="D668" s="50" t="s">
        <v>2021</v>
      </c>
      <c r="E668" s="264" t="s">
        <v>2738</v>
      </c>
      <c r="F668" s="50" t="s">
        <v>996</v>
      </c>
      <c r="G668" s="50" t="s">
        <v>999</v>
      </c>
      <c r="H668" s="184" t="s">
        <v>2565</v>
      </c>
      <c r="I668" s="264" t="s">
        <v>1196</v>
      </c>
      <c r="J668" s="183">
        <v>0</v>
      </c>
      <c r="K668" s="264"/>
      <c r="L668" s="264"/>
      <c r="M668" s="264"/>
      <c r="N668" s="264">
        <v>0</v>
      </c>
      <c r="Q668"/>
    </row>
    <row r="669" spans="2:17" ht="15" x14ac:dyDescent="0.4">
      <c r="B669" s="277">
        <f>VLOOKUP(C669,Companies[],3,FALSE)</f>
        <v>30019775</v>
      </c>
      <c r="C669" s="184" t="s">
        <v>2029</v>
      </c>
      <c r="D669" s="50" t="s">
        <v>2021</v>
      </c>
      <c r="E669" s="264" t="s">
        <v>2738</v>
      </c>
      <c r="F669" s="50" t="s">
        <v>996</v>
      </c>
      <c r="G669" s="50" t="s">
        <v>999</v>
      </c>
      <c r="H669" s="184" t="s">
        <v>2566</v>
      </c>
      <c r="I669" s="264" t="s">
        <v>1196</v>
      </c>
      <c r="J669" s="183">
        <v>0</v>
      </c>
      <c r="K669" s="264"/>
      <c r="L669" s="264"/>
      <c r="M669" s="264"/>
      <c r="N669" s="264">
        <v>0</v>
      </c>
      <c r="Q669"/>
    </row>
    <row r="670" spans="2:17" ht="15" x14ac:dyDescent="0.4">
      <c r="B670" s="277">
        <f>VLOOKUP(C670,Companies[],3,FALSE)</f>
        <v>30019775</v>
      </c>
      <c r="C670" s="184" t="s">
        <v>2029</v>
      </c>
      <c r="D670" s="50" t="s">
        <v>2021</v>
      </c>
      <c r="E670" s="264" t="s">
        <v>2738</v>
      </c>
      <c r="F670" s="50" t="s">
        <v>996</v>
      </c>
      <c r="G670" s="50" t="s">
        <v>999</v>
      </c>
      <c r="H670" s="184" t="s">
        <v>2566</v>
      </c>
      <c r="I670" s="264" t="s">
        <v>1196</v>
      </c>
      <c r="J670" s="183">
        <v>0</v>
      </c>
      <c r="K670" s="264"/>
      <c r="L670" s="264"/>
      <c r="M670" s="264"/>
      <c r="N670" s="264">
        <v>0</v>
      </c>
      <c r="Q670"/>
    </row>
    <row r="671" spans="2:17" ht="15" x14ac:dyDescent="0.4">
      <c r="B671" s="277">
        <f>VLOOKUP(C671,Companies[],3,FALSE)</f>
        <v>30019775</v>
      </c>
      <c r="C671" s="184" t="s">
        <v>2029</v>
      </c>
      <c r="D671" s="50" t="s">
        <v>2021</v>
      </c>
      <c r="E671" s="264" t="s">
        <v>2738</v>
      </c>
      <c r="F671" s="50" t="s">
        <v>996</v>
      </c>
      <c r="G671" s="50" t="s">
        <v>999</v>
      </c>
      <c r="H671" s="184" t="s">
        <v>2566</v>
      </c>
      <c r="I671" s="264" t="s">
        <v>1196</v>
      </c>
      <c r="J671" s="183">
        <v>0</v>
      </c>
      <c r="K671" s="264"/>
      <c r="L671" s="264"/>
      <c r="M671" s="264"/>
      <c r="N671" s="264">
        <v>0</v>
      </c>
      <c r="Q671"/>
    </row>
    <row r="672" spans="2:17" ht="15" x14ac:dyDescent="0.4">
      <c r="B672" s="277">
        <f>VLOOKUP(C672,Companies[],3,FALSE)</f>
        <v>30019775</v>
      </c>
      <c r="C672" s="184" t="s">
        <v>2029</v>
      </c>
      <c r="D672" s="50" t="s">
        <v>2021</v>
      </c>
      <c r="E672" s="264" t="s">
        <v>2738</v>
      </c>
      <c r="F672" s="50" t="s">
        <v>996</v>
      </c>
      <c r="G672" s="50" t="s">
        <v>999</v>
      </c>
      <c r="H672" s="184" t="s">
        <v>2567</v>
      </c>
      <c r="I672" s="264" t="s">
        <v>1196</v>
      </c>
      <c r="J672" s="183">
        <v>0</v>
      </c>
      <c r="K672" s="264"/>
      <c r="L672" s="264"/>
      <c r="M672" s="264"/>
      <c r="N672" s="264">
        <v>0</v>
      </c>
      <c r="Q672"/>
    </row>
    <row r="673" spans="2:17" ht="15" x14ac:dyDescent="0.4">
      <c r="B673" s="277">
        <f>VLOOKUP(C673,Companies[],3,FALSE)</f>
        <v>30019775</v>
      </c>
      <c r="C673" s="184" t="s">
        <v>2029</v>
      </c>
      <c r="D673" s="50" t="s">
        <v>2021</v>
      </c>
      <c r="E673" s="264" t="s">
        <v>2738</v>
      </c>
      <c r="F673" s="50" t="s">
        <v>996</v>
      </c>
      <c r="G673" s="50" t="s">
        <v>999</v>
      </c>
      <c r="H673" s="184" t="s">
        <v>2567</v>
      </c>
      <c r="I673" s="264" t="s">
        <v>1196</v>
      </c>
      <c r="J673" s="183">
        <v>0</v>
      </c>
      <c r="K673" s="264"/>
      <c r="L673" s="264"/>
      <c r="M673" s="264"/>
      <c r="N673" s="264">
        <v>0</v>
      </c>
      <c r="Q673"/>
    </row>
    <row r="674" spans="2:17" ht="15" x14ac:dyDescent="0.4">
      <c r="B674" s="277">
        <f>VLOOKUP(C674,Companies[],3,FALSE)</f>
        <v>30019775</v>
      </c>
      <c r="C674" s="184" t="s">
        <v>2029</v>
      </c>
      <c r="D674" s="50" t="s">
        <v>2021</v>
      </c>
      <c r="E674" s="264" t="s">
        <v>2738</v>
      </c>
      <c r="F674" s="50" t="s">
        <v>996</v>
      </c>
      <c r="G674" s="50" t="s">
        <v>999</v>
      </c>
      <c r="H674" s="184" t="s">
        <v>2567</v>
      </c>
      <c r="I674" s="264" t="s">
        <v>1196</v>
      </c>
      <c r="J674" s="183">
        <v>0</v>
      </c>
      <c r="K674" s="264"/>
      <c r="L674" s="264"/>
      <c r="M674" s="264"/>
      <c r="N674" s="264">
        <v>0</v>
      </c>
      <c r="Q674"/>
    </row>
    <row r="675" spans="2:17" ht="15" x14ac:dyDescent="0.4">
      <c r="B675" s="277">
        <f>VLOOKUP(C675,Companies[],3,FALSE)</f>
        <v>30019775</v>
      </c>
      <c r="C675" s="184" t="s">
        <v>2029</v>
      </c>
      <c r="D675" s="50" t="s">
        <v>2021</v>
      </c>
      <c r="E675" s="264" t="s">
        <v>2738</v>
      </c>
      <c r="F675" s="50" t="s">
        <v>996</v>
      </c>
      <c r="G675" s="50" t="s">
        <v>999</v>
      </c>
      <c r="H675" s="184" t="s">
        <v>2568</v>
      </c>
      <c r="I675" s="264" t="s">
        <v>1196</v>
      </c>
      <c r="J675" s="183">
        <v>0</v>
      </c>
      <c r="K675" s="264"/>
      <c r="L675" s="264"/>
      <c r="M675" s="264"/>
      <c r="N675" s="264">
        <v>0</v>
      </c>
      <c r="Q675"/>
    </row>
    <row r="676" spans="2:17" ht="15" x14ac:dyDescent="0.4">
      <c r="B676" s="277">
        <f>VLOOKUP(C676,Companies[],3,FALSE)</f>
        <v>30019775</v>
      </c>
      <c r="C676" s="184" t="s">
        <v>2029</v>
      </c>
      <c r="D676" s="50" t="s">
        <v>2021</v>
      </c>
      <c r="E676" s="264" t="s">
        <v>2738</v>
      </c>
      <c r="F676" s="50" t="s">
        <v>996</v>
      </c>
      <c r="G676" s="50" t="s">
        <v>999</v>
      </c>
      <c r="H676" s="184" t="s">
        <v>2568</v>
      </c>
      <c r="I676" s="264" t="s">
        <v>1196</v>
      </c>
      <c r="J676" s="183">
        <v>0</v>
      </c>
      <c r="K676" s="264"/>
      <c r="L676" s="264"/>
      <c r="M676" s="264"/>
      <c r="N676" s="264">
        <v>0</v>
      </c>
      <c r="Q676"/>
    </row>
    <row r="677" spans="2:17" ht="15" x14ac:dyDescent="0.4">
      <c r="B677" s="277">
        <f>VLOOKUP(C677,Companies[],3,FALSE)</f>
        <v>30019775</v>
      </c>
      <c r="C677" s="184" t="s">
        <v>2029</v>
      </c>
      <c r="D677" s="50" t="s">
        <v>2021</v>
      </c>
      <c r="E677" s="264" t="s">
        <v>2738</v>
      </c>
      <c r="F677" s="50" t="s">
        <v>996</v>
      </c>
      <c r="G677" s="50" t="s">
        <v>999</v>
      </c>
      <c r="H677" s="184" t="s">
        <v>2568</v>
      </c>
      <c r="I677" s="264" t="s">
        <v>1196</v>
      </c>
      <c r="J677" s="183">
        <v>0</v>
      </c>
      <c r="K677" s="264"/>
      <c r="L677" s="264"/>
      <c r="M677" s="264"/>
      <c r="N677" s="264">
        <v>0</v>
      </c>
      <c r="Q677"/>
    </row>
    <row r="678" spans="2:17" ht="15" x14ac:dyDescent="0.4">
      <c r="B678" s="277">
        <f>VLOOKUP(C678,Companies[],3,FALSE)</f>
        <v>30019775</v>
      </c>
      <c r="C678" s="184" t="s">
        <v>2029</v>
      </c>
      <c r="D678" s="50" t="s">
        <v>2021</v>
      </c>
      <c r="E678" s="264" t="s">
        <v>2738</v>
      </c>
      <c r="F678" s="50" t="s">
        <v>996</v>
      </c>
      <c r="G678" s="50" t="s">
        <v>999</v>
      </c>
      <c r="H678" s="184" t="s">
        <v>2569</v>
      </c>
      <c r="I678" s="264" t="s">
        <v>1196</v>
      </c>
      <c r="J678" s="183">
        <v>0</v>
      </c>
      <c r="K678" s="264"/>
      <c r="L678" s="264"/>
      <c r="M678" s="264"/>
      <c r="N678" s="264">
        <v>0</v>
      </c>
      <c r="Q678"/>
    </row>
    <row r="679" spans="2:17" ht="15" x14ac:dyDescent="0.4">
      <c r="B679" s="277">
        <f>VLOOKUP(C679,Companies[],3,FALSE)</f>
        <v>30019775</v>
      </c>
      <c r="C679" s="184" t="s">
        <v>2029</v>
      </c>
      <c r="D679" s="50" t="s">
        <v>2021</v>
      </c>
      <c r="E679" s="264" t="s">
        <v>2738</v>
      </c>
      <c r="F679" s="50" t="s">
        <v>996</v>
      </c>
      <c r="G679" s="50" t="s">
        <v>999</v>
      </c>
      <c r="H679" s="184" t="s">
        <v>2569</v>
      </c>
      <c r="I679" s="264" t="s">
        <v>1196</v>
      </c>
      <c r="J679" s="183">
        <v>0</v>
      </c>
      <c r="K679" s="264"/>
      <c r="L679" s="264"/>
      <c r="M679" s="264"/>
      <c r="N679" s="264">
        <v>0</v>
      </c>
      <c r="Q679"/>
    </row>
    <row r="680" spans="2:17" ht="15" x14ac:dyDescent="0.4">
      <c r="B680" s="277">
        <f>VLOOKUP(C680,Companies[],3,FALSE)</f>
        <v>30019775</v>
      </c>
      <c r="C680" s="184" t="s">
        <v>2029</v>
      </c>
      <c r="D680" s="50" t="s">
        <v>2021</v>
      </c>
      <c r="E680" s="264" t="s">
        <v>2738</v>
      </c>
      <c r="F680" s="50" t="s">
        <v>996</v>
      </c>
      <c r="G680" s="50" t="s">
        <v>999</v>
      </c>
      <c r="H680" s="184" t="s">
        <v>2569</v>
      </c>
      <c r="I680" s="264" t="s">
        <v>1196</v>
      </c>
      <c r="J680" s="183">
        <v>0</v>
      </c>
      <c r="K680" s="264"/>
      <c r="L680" s="264"/>
      <c r="M680" s="264"/>
      <c r="N680" s="264">
        <v>0</v>
      </c>
      <c r="Q680"/>
    </row>
    <row r="681" spans="2:17" ht="15" x14ac:dyDescent="0.4">
      <c r="B681" s="277">
        <f>VLOOKUP(C681,Companies[],3,FALSE)</f>
        <v>30019775</v>
      </c>
      <c r="C681" s="184" t="s">
        <v>2029</v>
      </c>
      <c r="D681" s="50" t="s">
        <v>2021</v>
      </c>
      <c r="E681" s="264" t="s">
        <v>2738</v>
      </c>
      <c r="F681" s="50" t="s">
        <v>996</v>
      </c>
      <c r="G681" s="50" t="s">
        <v>999</v>
      </c>
      <c r="H681" s="184" t="s">
        <v>2570</v>
      </c>
      <c r="I681" s="264" t="s">
        <v>1196</v>
      </c>
      <c r="J681" s="183">
        <v>0</v>
      </c>
      <c r="K681" s="264"/>
      <c r="L681" s="264"/>
      <c r="M681" s="264"/>
      <c r="N681" s="264">
        <v>0</v>
      </c>
      <c r="Q681"/>
    </row>
    <row r="682" spans="2:17" ht="15" x14ac:dyDescent="0.4">
      <c r="B682" s="277">
        <f>VLOOKUP(C682,Companies[],3,FALSE)</f>
        <v>30019775</v>
      </c>
      <c r="C682" s="184" t="s">
        <v>2029</v>
      </c>
      <c r="D682" s="50" t="s">
        <v>2021</v>
      </c>
      <c r="E682" s="264" t="s">
        <v>2738</v>
      </c>
      <c r="F682" s="50" t="s">
        <v>996</v>
      </c>
      <c r="G682" s="50" t="s">
        <v>999</v>
      </c>
      <c r="H682" s="184" t="s">
        <v>2570</v>
      </c>
      <c r="I682" s="264" t="s">
        <v>1196</v>
      </c>
      <c r="J682" s="183">
        <v>0</v>
      </c>
      <c r="K682" s="264"/>
      <c r="L682" s="264"/>
      <c r="M682" s="264"/>
      <c r="N682" s="264">
        <v>0</v>
      </c>
      <c r="Q682"/>
    </row>
    <row r="683" spans="2:17" ht="15" x14ac:dyDescent="0.4">
      <c r="B683" s="277">
        <f>VLOOKUP(C683,Companies[],3,FALSE)</f>
        <v>30019775</v>
      </c>
      <c r="C683" s="184" t="s">
        <v>2029</v>
      </c>
      <c r="D683" s="50" t="s">
        <v>2021</v>
      </c>
      <c r="E683" s="264" t="s">
        <v>2738</v>
      </c>
      <c r="F683" s="50" t="s">
        <v>996</v>
      </c>
      <c r="G683" s="50" t="s">
        <v>999</v>
      </c>
      <c r="H683" s="184" t="s">
        <v>2570</v>
      </c>
      <c r="I683" s="264" t="s">
        <v>1196</v>
      </c>
      <c r="J683" s="183">
        <v>0</v>
      </c>
      <c r="K683" s="264"/>
      <c r="L683" s="264"/>
      <c r="M683" s="264"/>
      <c r="N683" s="264">
        <v>0</v>
      </c>
      <c r="Q683"/>
    </row>
    <row r="684" spans="2:17" ht="15" x14ac:dyDescent="0.4">
      <c r="B684" s="277">
        <f>VLOOKUP(C684,Companies[],3,FALSE)</f>
        <v>30019775</v>
      </c>
      <c r="C684" s="184" t="s">
        <v>2029</v>
      </c>
      <c r="D684" s="50" t="s">
        <v>2021</v>
      </c>
      <c r="E684" s="264" t="s">
        <v>2738</v>
      </c>
      <c r="F684" s="50" t="s">
        <v>996</v>
      </c>
      <c r="G684" s="50" t="s">
        <v>999</v>
      </c>
      <c r="H684" s="184" t="s">
        <v>2571</v>
      </c>
      <c r="I684" s="264" t="s">
        <v>1196</v>
      </c>
      <c r="J684" s="183">
        <v>0</v>
      </c>
      <c r="K684" s="264"/>
      <c r="L684" s="264"/>
      <c r="M684" s="264"/>
      <c r="N684" s="264">
        <v>0</v>
      </c>
      <c r="Q684"/>
    </row>
    <row r="685" spans="2:17" ht="15" x14ac:dyDescent="0.4">
      <c r="B685" s="277">
        <f>VLOOKUP(C685,Companies[],3,FALSE)</f>
        <v>30019775</v>
      </c>
      <c r="C685" s="184" t="s">
        <v>2029</v>
      </c>
      <c r="D685" s="50" t="s">
        <v>2021</v>
      </c>
      <c r="E685" s="264" t="s">
        <v>2738</v>
      </c>
      <c r="F685" s="50" t="s">
        <v>996</v>
      </c>
      <c r="G685" s="50" t="s">
        <v>999</v>
      </c>
      <c r="H685" s="184" t="s">
        <v>2571</v>
      </c>
      <c r="I685" s="264" t="s">
        <v>1196</v>
      </c>
      <c r="J685" s="183">
        <v>0</v>
      </c>
      <c r="K685" s="264"/>
      <c r="L685" s="264"/>
      <c r="M685" s="264"/>
      <c r="N685" s="264">
        <v>0</v>
      </c>
      <c r="Q685"/>
    </row>
    <row r="686" spans="2:17" ht="15" x14ac:dyDescent="0.4">
      <c r="B686" s="277">
        <f>VLOOKUP(C686,Companies[],3,FALSE)</f>
        <v>30019775</v>
      </c>
      <c r="C686" s="184" t="s">
        <v>2029</v>
      </c>
      <c r="D686" s="50" t="s">
        <v>2021</v>
      </c>
      <c r="E686" s="264" t="s">
        <v>2738</v>
      </c>
      <c r="F686" s="50" t="s">
        <v>996</v>
      </c>
      <c r="G686" s="50" t="s">
        <v>999</v>
      </c>
      <c r="H686" s="184" t="s">
        <v>2571</v>
      </c>
      <c r="I686" s="264" t="s">
        <v>1196</v>
      </c>
      <c r="J686" s="183">
        <v>0</v>
      </c>
      <c r="K686" s="264"/>
      <c r="L686" s="264"/>
      <c r="M686" s="264"/>
      <c r="N686" s="264">
        <v>0</v>
      </c>
      <c r="Q686"/>
    </row>
    <row r="687" spans="2:17" ht="15" x14ac:dyDescent="0.4">
      <c r="B687" s="277">
        <f>VLOOKUP(C687,Companies[],3,FALSE)</f>
        <v>30019775</v>
      </c>
      <c r="C687" s="184" t="s">
        <v>2029</v>
      </c>
      <c r="D687" s="50" t="s">
        <v>2021</v>
      </c>
      <c r="E687" s="264" t="s">
        <v>2738</v>
      </c>
      <c r="F687" s="50" t="s">
        <v>996</v>
      </c>
      <c r="G687" s="50" t="s">
        <v>999</v>
      </c>
      <c r="H687" s="184" t="s">
        <v>2572</v>
      </c>
      <c r="I687" s="264" t="s">
        <v>1196</v>
      </c>
      <c r="J687" s="183">
        <v>0</v>
      </c>
      <c r="K687" s="264"/>
      <c r="L687" s="264"/>
      <c r="M687" s="264"/>
      <c r="N687" s="264">
        <v>0</v>
      </c>
      <c r="Q687"/>
    </row>
    <row r="688" spans="2:17" ht="15" x14ac:dyDescent="0.4">
      <c r="B688" s="277">
        <f>VLOOKUP(C688,Companies[],3,FALSE)</f>
        <v>30019775</v>
      </c>
      <c r="C688" s="184" t="s">
        <v>2029</v>
      </c>
      <c r="D688" s="50" t="s">
        <v>2021</v>
      </c>
      <c r="E688" s="264" t="s">
        <v>2738</v>
      </c>
      <c r="F688" s="50" t="s">
        <v>996</v>
      </c>
      <c r="G688" s="50" t="s">
        <v>999</v>
      </c>
      <c r="H688" s="184" t="s">
        <v>2572</v>
      </c>
      <c r="I688" s="264" t="s">
        <v>1196</v>
      </c>
      <c r="J688" s="183">
        <v>0</v>
      </c>
      <c r="K688" s="264"/>
      <c r="L688" s="264"/>
      <c r="M688" s="264"/>
      <c r="N688" s="264">
        <v>0</v>
      </c>
      <c r="Q688"/>
    </row>
    <row r="689" spans="2:17" ht="15" x14ac:dyDescent="0.4">
      <c r="B689" s="277">
        <f>VLOOKUP(C689,Companies[],3,FALSE)</f>
        <v>30019775</v>
      </c>
      <c r="C689" s="184" t="s">
        <v>2029</v>
      </c>
      <c r="D689" s="50" t="s">
        <v>2021</v>
      </c>
      <c r="E689" s="264" t="s">
        <v>2738</v>
      </c>
      <c r="F689" s="50" t="s">
        <v>996</v>
      </c>
      <c r="G689" s="50" t="s">
        <v>999</v>
      </c>
      <c r="H689" s="184" t="s">
        <v>2573</v>
      </c>
      <c r="I689" s="264" t="s">
        <v>1196</v>
      </c>
      <c r="J689" s="183">
        <v>0</v>
      </c>
      <c r="K689" s="264"/>
      <c r="L689" s="264"/>
      <c r="M689" s="264"/>
      <c r="N689" s="264">
        <v>0</v>
      </c>
      <c r="Q689"/>
    </row>
    <row r="690" spans="2:17" ht="15" x14ac:dyDescent="0.4">
      <c r="B690" s="277">
        <f>VLOOKUP(C690,Companies[],3,FALSE)</f>
        <v>30019775</v>
      </c>
      <c r="C690" s="184" t="s">
        <v>2029</v>
      </c>
      <c r="D690" s="50" t="s">
        <v>2021</v>
      </c>
      <c r="E690" s="264" t="s">
        <v>2738</v>
      </c>
      <c r="F690" s="50" t="s">
        <v>996</v>
      </c>
      <c r="G690" s="50" t="s">
        <v>999</v>
      </c>
      <c r="H690" s="184" t="s">
        <v>2573</v>
      </c>
      <c r="I690" s="264" t="s">
        <v>1196</v>
      </c>
      <c r="J690" s="183">
        <v>0</v>
      </c>
      <c r="K690" s="264"/>
      <c r="L690" s="264"/>
      <c r="M690" s="264"/>
      <c r="N690" s="264">
        <v>0</v>
      </c>
      <c r="Q690"/>
    </row>
    <row r="691" spans="2:17" ht="15" x14ac:dyDescent="0.4">
      <c r="B691" s="277">
        <f>VLOOKUP(C691,Companies[],3,FALSE)</f>
        <v>30019775</v>
      </c>
      <c r="C691" s="184" t="s">
        <v>2029</v>
      </c>
      <c r="D691" s="50" t="s">
        <v>2021</v>
      </c>
      <c r="E691" s="264" t="s">
        <v>2738</v>
      </c>
      <c r="F691" s="50" t="s">
        <v>996</v>
      </c>
      <c r="G691" s="50" t="s">
        <v>999</v>
      </c>
      <c r="H691" s="184" t="s">
        <v>2574</v>
      </c>
      <c r="I691" s="264" t="s">
        <v>1196</v>
      </c>
      <c r="J691" s="183">
        <v>0</v>
      </c>
      <c r="K691" s="264"/>
      <c r="L691" s="264"/>
      <c r="M691" s="264"/>
      <c r="N691" s="264">
        <v>0</v>
      </c>
      <c r="Q691"/>
    </row>
    <row r="692" spans="2:17" ht="15" x14ac:dyDescent="0.4">
      <c r="B692" s="277">
        <f>VLOOKUP(C692,Companies[],3,FALSE)</f>
        <v>30019775</v>
      </c>
      <c r="C692" s="184" t="s">
        <v>2029</v>
      </c>
      <c r="D692" s="50" t="s">
        <v>2021</v>
      </c>
      <c r="E692" s="264" t="s">
        <v>2738</v>
      </c>
      <c r="F692" s="50" t="s">
        <v>996</v>
      </c>
      <c r="G692" s="50" t="s">
        <v>999</v>
      </c>
      <c r="H692" s="184" t="s">
        <v>2574</v>
      </c>
      <c r="I692" s="264" t="s">
        <v>1196</v>
      </c>
      <c r="J692" s="183">
        <v>0</v>
      </c>
      <c r="K692" s="264"/>
      <c r="L692" s="264"/>
      <c r="M692" s="264"/>
      <c r="N692" s="264">
        <v>0</v>
      </c>
      <c r="Q692"/>
    </row>
    <row r="693" spans="2:17" ht="15" x14ac:dyDescent="0.4">
      <c r="B693" s="277">
        <f>VLOOKUP(C693,Companies[],3,FALSE)</f>
        <v>30019775</v>
      </c>
      <c r="C693" s="184" t="s">
        <v>2029</v>
      </c>
      <c r="D693" s="50" t="s">
        <v>2021</v>
      </c>
      <c r="E693" s="264" t="s">
        <v>2738</v>
      </c>
      <c r="F693" s="50" t="s">
        <v>996</v>
      </c>
      <c r="G693" s="50" t="s">
        <v>999</v>
      </c>
      <c r="H693" s="184" t="s">
        <v>2574</v>
      </c>
      <c r="I693" s="264" t="s">
        <v>1196</v>
      </c>
      <c r="J693" s="183">
        <v>0</v>
      </c>
      <c r="K693" s="264"/>
      <c r="L693" s="264"/>
      <c r="M693" s="264"/>
      <c r="N693" s="264">
        <v>0</v>
      </c>
      <c r="Q693"/>
    </row>
    <row r="694" spans="2:17" ht="15" x14ac:dyDescent="0.4">
      <c r="B694" s="277">
        <f>VLOOKUP(C694,Companies[],3,FALSE)</f>
        <v>30019775</v>
      </c>
      <c r="C694" s="184" t="s">
        <v>2029</v>
      </c>
      <c r="D694" s="50" t="s">
        <v>2021</v>
      </c>
      <c r="E694" s="264" t="s">
        <v>2738</v>
      </c>
      <c r="F694" s="50" t="s">
        <v>996</v>
      </c>
      <c r="G694" s="50" t="s">
        <v>999</v>
      </c>
      <c r="H694" s="184" t="s">
        <v>2575</v>
      </c>
      <c r="I694" s="264" t="s">
        <v>1196</v>
      </c>
      <c r="J694" s="183">
        <v>0</v>
      </c>
      <c r="K694" s="264"/>
      <c r="L694" s="264"/>
      <c r="M694" s="264"/>
      <c r="N694" s="264">
        <v>0</v>
      </c>
      <c r="Q694"/>
    </row>
    <row r="695" spans="2:17" ht="15" x14ac:dyDescent="0.4">
      <c r="B695" s="277">
        <f>VLOOKUP(C695,Companies[],3,FALSE)</f>
        <v>30019775</v>
      </c>
      <c r="C695" s="184" t="s">
        <v>2029</v>
      </c>
      <c r="D695" s="50" t="s">
        <v>2021</v>
      </c>
      <c r="E695" s="264" t="s">
        <v>2738</v>
      </c>
      <c r="F695" s="50" t="s">
        <v>996</v>
      </c>
      <c r="G695" s="50" t="s">
        <v>999</v>
      </c>
      <c r="H695" s="184" t="s">
        <v>2575</v>
      </c>
      <c r="I695" s="264" t="s">
        <v>1196</v>
      </c>
      <c r="J695" s="183">
        <v>0</v>
      </c>
      <c r="K695" s="264"/>
      <c r="L695" s="264"/>
      <c r="M695" s="264"/>
      <c r="N695" s="264">
        <v>0</v>
      </c>
      <c r="Q695"/>
    </row>
    <row r="696" spans="2:17" ht="15" x14ac:dyDescent="0.4">
      <c r="B696" s="277">
        <f>VLOOKUP(C696,Companies[],3,FALSE)</f>
        <v>30019775</v>
      </c>
      <c r="C696" s="184" t="s">
        <v>2029</v>
      </c>
      <c r="D696" s="50" t="s">
        <v>2021</v>
      </c>
      <c r="E696" s="264" t="s">
        <v>2738</v>
      </c>
      <c r="F696" s="50" t="s">
        <v>996</v>
      </c>
      <c r="G696" s="50" t="s">
        <v>999</v>
      </c>
      <c r="H696" s="184" t="s">
        <v>2575</v>
      </c>
      <c r="I696" s="264" t="s">
        <v>1196</v>
      </c>
      <c r="J696" s="183">
        <v>0</v>
      </c>
      <c r="K696" s="264"/>
      <c r="L696" s="264"/>
      <c r="M696" s="264"/>
      <c r="N696" s="264">
        <v>0</v>
      </c>
      <c r="Q696"/>
    </row>
    <row r="697" spans="2:17" ht="15" x14ac:dyDescent="0.4">
      <c r="B697" s="277">
        <f>VLOOKUP(C697,Companies[],3,FALSE)</f>
        <v>42795490</v>
      </c>
      <c r="C697" s="184" t="s">
        <v>2063</v>
      </c>
      <c r="D697" s="50" t="s">
        <v>2021</v>
      </c>
      <c r="E697" s="264" t="s">
        <v>2736</v>
      </c>
      <c r="F697" s="50" t="s">
        <v>1000</v>
      </c>
      <c r="G697" s="50" t="s">
        <v>1000</v>
      </c>
      <c r="H697" s="184"/>
      <c r="I697" s="264" t="s">
        <v>1196</v>
      </c>
      <c r="J697" s="278">
        <v>5828710814</v>
      </c>
      <c r="K697" s="264"/>
      <c r="L697" s="264"/>
      <c r="M697" s="264"/>
      <c r="N697" s="264"/>
      <c r="Q697"/>
    </row>
    <row r="698" spans="2:17" ht="15" x14ac:dyDescent="0.4">
      <c r="B698" s="277">
        <f>VLOOKUP(C698,Companies[],3,FALSE)</f>
        <v>42795490</v>
      </c>
      <c r="C698" s="184" t="s">
        <v>2063</v>
      </c>
      <c r="D698" s="50" t="s">
        <v>2021</v>
      </c>
      <c r="E698" s="264" t="s">
        <v>2735</v>
      </c>
      <c r="F698" s="50" t="s">
        <v>1000</v>
      </c>
      <c r="G698" s="50" t="s">
        <v>1000</v>
      </c>
      <c r="H698" s="184"/>
      <c r="I698" s="264" t="s">
        <v>1196</v>
      </c>
      <c r="J698" s="278">
        <v>5241967517</v>
      </c>
      <c r="K698" s="264"/>
      <c r="L698" s="264"/>
      <c r="M698" s="264"/>
      <c r="N698" s="264"/>
      <c r="Q698"/>
    </row>
    <row r="699" spans="2:17" ht="15" x14ac:dyDescent="0.4">
      <c r="B699" s="277">
        <f>VLOOKUP(C699,Companies[],3,FALSE)</f>
        <v>42795490</v>
      </c>
      <c r="C699" s="184" t="s">
        <v>2063</v>
      </c>
      <c r="D699" s="50" t="s">
        <v>2021</v>
      </c>
      <c r="E699" s="264" t="s">
        <v>2740</v>
      </c>
      <c r="F699" s="50" t="s">
        <v>1000</v>
      </c>
      <c r="G699" s="50" t="s">
        <v>1000</v>
      </c>
      <c r="H699" s="184"/>
      <c r="I699" s="264" t="s">
        <v>1196</v>
      </c>
      <c r="J699" s="278">
        <v>717902076.51999998</v>
      </c>
      <c r="K699" s="264"/>
      <c r="L699" s="264"/>
      <c r="M699" s="264"/>
      <c r="N699" s="264"/>
      <c r="Q699"/>
    </row>
    <row r="700" spans="2:17" ht="15" x14ac:dyDescent="0.4">
      <c r="B700" s="277">
        <f>VLOOKUP(C700,Companies[],3,FALSE)</f>
        <v>42795490</v>
      </c>
      <c r="C700" s="184" t="s">
        <v>2063</v>
      </c>
      <c r="D700" s="50" t="s">
        <v>2021</v>
      </c>
      <c r="E700" s="264" t="s">
        <v>2745</v>
      </c>
      <c r="F700" s="50" t="s">
        <v>1000</v>
      </c>
      <c r="G700" s="50" t="s">
        <v>1000</v>
      </c>
      <c r="H700" s="184"/>
      <c r="I700" s="264" t="s">
        <v>1196</v>
      </c>
      <c r="J700" s="278">
        <v>209.25</v>
      </c>
      <c r="K700" s="264"/>
      <c r="L700" s="264"/>
      <c r="M700" s="264"/>
      <c r="N700" s="264"/>
      <c r="Q700"/>
    </row>
    <row r="701" spans="2:17" ht="15" x14ac:dyDescent="0.4">
      <c r="B701" s="277">
        <f>VLOOKUP(C701,Companies[],3,FALSE)</f>
        <v>42795490</v>
      </c>
      <c r="C701" s="184" t="s">
        <v>2063</v>
      </c>
      <c r="D701" s="50" t="s">
        <v>2021</v>
      </c>
      <c r="E701" s="264" t="s">
        <v>2739</v>
      </c>
      <c r="F701" s="50" t="s">
        <v>1000</v>
      </c>
      <c r="G701" s="50" t="s">
        <v>1000</v>
      </c>
      <c r="H701" s="184"/>
      <c r="I701" s="264" t="s">
        <v>1196</v>
      </c>
      <c r="J701" s="278">
        <v>20369618.510000002</v>
      </c>
      <c r="K701" s="264"/>
      <c r="L701" s="264"/>
      <c r="M701" s="264"/>
      <c r="N701" s="264"/>
      <c r="Q701"/>
    </row>
    <row r="702" spans="2:17" ht="15" x14ac:dyDescent="0.4">
      <c r="B702" s="277">
        <f>VLOOKUP(C702,Companies[],3,FALSE)</f>
        <v>42795490</v>
      </c>
      <c r="C702" s="184" t="s">
        <v>2063</v>
      </c>
      <c r="D702" s="50" t="s">
        <v>2021</v>
      </c>
      <c r="E702" s="264" t="s">
        <v>2738</v>
      </c>
      <c r="F702" s="50" t="s">
        <v>996</v>
      </c>
      <c r="G702" s="50" t="s">
        <v>999</v>
      </c>
      <c r="H702" s="184"/>
      <c r="I702" s="264" t="s">
        <v>1196</v>
      </c>
      <c r="J702" s="278">
        <v>223892.47</v>
      </c>
      <c r="K702" s="264"/>
      <c r="L702" s="264"/>
      <c r="M702" s="264"/>
      <c r="N702" s="264"/>
      <c r="Q702"/>
    </row>
    <row r="703" spans="2:17" ht="15" x14ac:dyDescent="0.4">
      <c r="B703" s="277">
        <f>VLOOKUP(C703,Companies[],3,FALSE)</f>
        <v>24432974</v>
      </c>
      <c r="C703" s="184" t="s">
        <v>2066</v>
      </c>
      <c r="D703" s="50" t="s">
        <v>2021</v>
      </c>
      <c r="E703" s="264" t="s">
        <v>2735</v>
      </c>
      <c r="F703" s="50" t="s">
        <v>1000</v>
      </c>
      <c r="G703" s="50" t="s">
        <v>1000</v>
      </c>
      <c r="H703" s="184"/>
      <c r="I703" s="264" t="s">
        <v>1196</v>
      </c>
      <c r="J703" s="278">
        <v>654548549.16999996</v>
      </c>
      <c r="K703" s="264"/>
      <c r="L703" s="264"/>
      <c r="M703" s="264"/>
      <c r="N703" s="264"/>
      <c r="Q703"/>
    </row>
    <row r="704" spans="2:17" ht="15" x14ac:dyDescent="0.4">
      <c r="B704" s="277">
        <f>VLOOKUP(C704,Companies[],3,FALSE)</f>
        <v>24432974</v>
      </c>
      <c r="C704" s="184" t="s">
        <v>2066</v>
      </c>
      <c r="D704" s="50" t="s">
        <v>2021</v>
      </c>
      <c r="E704" s="264" t="s">
        <v>2743</v>
      </c>
      <c r="F704" s="50" t="s">
        <v>1000</v>
      </c>
      <c r="G704" s="50" t="s">
        <v>1000</v>
      </c>
      <c r="H704" s="184"/>
      <c r="I704" s="264" t="s">
        <v>1196</v>
      </c>
      <c r="J704" s="278">
        <v>-6221952665</v>
      </c>
      <c r="K704" s="264"/>
      <c r="L704" s="264"/>
      <c r="M704" s="264"/>
      <c r="N704" s="264"/>
      <c r="Q704"/>
    </row>
    <row r="705" spans="2:33" ht="15" x14ac:dyDescent="0.4">
      <c r="B705" s="277">
        <f>VLOOKUP(C705,Companies[],3,FALSE)</f>
        <v>24432974</v>
      </c>
      <c r="C705" s="184" t="s">
        <v>2066</v>
      </c>
      <c r="D705" s="50" t="s">
        <v>2021</v>
      </c>
      <c r="E705" s="264" t="s">
        <v>2740</v>
      </c>
      <c r="F705" s="50" t="s">
        <v>1000</v>
      </c>
      <c r="G705" s="50" t="s">
        <v>1000</v>
      </c>
      <c r="H705" s="184"/>
      <c r="I705" s="264" t="s">
        <v>1196</v>
      </c>
      <c r="J705" s="278">
        <v>998066515.39999998</v>
      </c>
      <c r="K705" s="264"/>
      <c r="L705" s="264"/>
      <c r="M705" s="264"/>
      <c r="N705" s="264"/>
      <c r="Q705"/>
    </row>
    <row r="706" spans="2:33" ht="15" x14ac:dyDescent="0.4">
      <c r="B706" s="277">
        <f>VLOOKUP(C706,Companies[],3,FALSE)</f>
        <v>24432974</v>
      </c>
      <c r="C706" s="184" t="s">
        <v>2066</v>
      </c>
      <c r="D706" s="50" t="s">
        <v>2023</v>
      </c>
      <c r="E706" s="264" t="s">
        <v>2737</v>
      </c>
      <c r="F706" s="50" t="s">
        <v>1000</v>
      </c>
      <c r="G706" s="50" t="s">
        <v>1000</v>
      </c>
      <c r="H706" s="184"/>
      <c r="I706" s="264" t="s">
        <v>1196</v>
      </c>
      <c r="J706" s="278">
        <v>2802377199.3300099</v>
      </c>
      <c r="K706" s="264"/>
      <c r="L706" s="264"/>
      <c r="M706" s="264"/>
      <c r="N706" s="264"/>
      <c r="Q706"/>
    </row>
    <row r="707" spans="2:33" ht="15" x14ac:dyDescent="0.4">
      <c r="B707" s="277">
        <f>VLOOKUP(C707,Companies[],3,FALSE)</f>
        <v>24432974</v>
      </c>
      <c r="C707" s="184" t="s">
        <v>2066</v>
      </c>
      <c r="D707" s="50" t="s">
        <v>2021</v>
      </c>
      <c r="E707" s="264" t="s">
        <v>2745</v>
      </c>
      <c r="F707" s="50" t="s">
        <v>1000</v>
      </c>
      <c r="G707" s="50" t="s">
        <v>1000</v>
      </c>
      <c r="H707" s="184"/>
      <c r="I707" s="264" t="s">
        <v>1196</v>
      </c>
      <c r="J707" s="278">
        <v>617227620.83000004</v>
      </c>
      <c r="K707" s="264"/>
      <c r="L707" s="264"/>
      <c r="M707" s="264"/>
      <c r="N707" s="264"/>
      <c r="Q707"/>
    </row>
    <row r="708" spans="2:33" ht="15" x14ac:dyDescent="0.4">
      <c r="B708" s="277">
        <f>VLOOKUP(C708,Companies[],3,FALSE)</f>
        <v>24432974</v>
      </c>
      <c r="C708" s="184" t="s">
        <v>2066</v>
      </c>
      <c r="D708" s="50" t="s">
        <v>2021</v>
      </c>
      <c r="E708" s="264" t="s">
        <v>2739</v>
      </c>
      <c r="F708" s="50" t="s">
        <v>1000</v>
      </c>
      <c r="G708" s="50" t="s">
        <v>1000</v>
      </c>
      <c r="H708" s="184"/>
      <c r="I708" s="264" t="s">
        <v>1196</v>
      </c>
      <c r="J708" s="278">
        <v>316771209.39999998</v>
      </c>
      <c r="K708" s="264"/>
      <c r="L708" s="264"/>
      <c r="M708" s="264"/>
      <c r="N708" s="264"/>
      <c r="Q708"/>
    </row>
    <row r="709" spans="2:33" s="280" customFormat="1" ht="15" x14ac:dyDescent="0.4">
      <c r="B709" s="277">
        <f>VLOOKUP(C709,Companies[],3,FALSE)</f>
        <v>24432974</v>
      </c>
      <c r="C709" s="184" t="s">
        <v>2066</v>
      </c>
      <c r="D709" s="50" t="s">
        <v>2021</v>
      </c>
      <c r="E709" s="264" t="s">
        <v>2738</v>
      </c>
      <c r="F709" s="50" t="s">
        <v>996</v>
      </c>
      <c r="G709" s="50" t="s">
        <v>999</v>
      </c>
      <c r="H709" s="184"/>
      <c r="I709" s="264" t="s">
        <v>1196</v>
      </c>
      <c r="J709" s="287">
        <v>-87529090.930000007</v>
      </c>
      <c r="K709" s="264"/>
      <c r="L709" s="264"/>
      <c r="M709" s="264"/>
      <c r="N709" s="264"/>
      <c r="Q709"/>
      <c r="R709" s="25"/>
      <c r="S709" s="25"/>
      <c r="T709" s="25"/>
      <c r="U709" s="25"/>
      <c r="V709" s="25"/>
      <c r="W709" s="25"/>
      <c r="X709" s="25"/>
      <c r="Y709" s="25"/>
      <c r="Z709" s="25"/>
      <c r="AA709" s="25"/>
      <c r="AB709" s="25"/>
      <c r="AC709" s="25"/>
      <c r="AD709" s="25"/>
      <c r="AE709" s="25"/>
      <c r="AF709" s="25"/>
      <c r="AG709" s="25"/>
    </row>
    <row r="710" spans="2:33" ht="15" x14ac:dyDescent="0.4">
      <c r="B710" s="277">
        <f>VLOOKUP(C710,Companies[],3,FALSE)</f>
        <v>24432974</v>
      </c>
      <c r="C710" s="184" t="s">
        <v>2066</v>
      </c>
      <c r="D710" s="50" t="s">
        <v>2021</v>
      </c>
      <c r="E710" s="264" t="s">
        <v>2738</v>
      </c>
      <c r="F710" s="50" t="s">
        <v>996</v>
      </c>
      <c r="G710" s="50" t="s">
        <v>999</v>
      </c>
      <c r="H710" s="184" t="s">
        <v>2149</v>
      </c>
      <c r="I710" s="264" t="s">
        <v>1196</v>
      </c>
      <c r="J710" s="183">
        <v>0</v>
      </c>
      <c r="K710" s="264"/>
      <c r="L710" s="264"/>
      <c r="M710" s="264"/>
      <c r="N710" s="264">
        <v>166933202.97</v>
      </c>
      <c r="Q710"/>
    </row>
    <row r="711" spans="2:33" ht="15" x14ac:dyDescent="0.4">
      <c r="B711" s="277">
        <f>VLOOKUP(C711,Companies[],3,FALSE)</f>
        <v>24432974</v>
      </c>
      <c r="C711" s="184" t="s">
        <v>2066</v>
      </c>
      <c r="D711" s="50" t="s">
        <v>2021</v>
      </c>
      <c r="E711" s="264" t="s">
        <v>2738</v>
      </c>
      <c r="F711" s="50" t="s">
        <v>996</v>
      </c>
      <c r="G711" s="50" t="s">
        <v>999</v>
      </c>
      <c r="H711" s="184" t="s">
        <v>2150</v>
      </c>
      <c r="I711" s="264" t="s">
        <v>1196</v>
      </c>
      <c r="J711" s="183">
        <v>0</v>
      </c>
      <c r="K711" s="264"/>
      <c r="L711" s="264"/>
      <c r="M711" s="264"/>
      <c r="N711" s="264">
        <v>59303769.57</v>
      </c>
      <c r="Q711"/>
    </row>
    <row r="712" spans="2:33" ht="15" x14ac:dyDescent="0.4">
      <c r="B712" s="277">
        <f>VLOOKUP(C712,Companies[],3,FALSE)</f>
        <v>24432974</v>
      </c>
      <c r="C712" s="184" t="s">
        <v>2066</v>
      </c>
      <c r="D712" s="50" t="s">
        <v>2021</v>
      </c>
      <c r="E712" s="264" t="s">
        <v>2738</v>
      </c>
      <c r="F712" s="50" t="s">
        <v>996</v>
      </c>
      <c r="G712" s="50" t="s">
        <v>999</v>
      </c>
      <c r="H712" s="184" t="s">
        <v>2151</v>
      </c>
      <c r="I712" s="264" t="s">
        <v>1196</v>
      </c>
      <c r="J712" s="183">
        <v>0</v>
      </c>
      <c r="K712" s="264"/>
      <c r="L712" s="264"/>
      <c r="M712" s="264"/>
      <c r="N712" s="264">
        <v>106704271.87</v>
      </c>
      <c r="Q712"/>
    </row>
    <row r="713" spans="2:33" ht="15" x14ac:dyDescent="0.4">
      <c r="B713" s="277">
        <f>VLOOKUP(C713,Companies[],3,FALSE)</f>
        <v>24432974</v>
      </c>
      <c r="C713" s="184" t="s">
        <v>2066</v>
      </c>
      <c r="D713" s="50" t="s">
        <v>2021</v>
      </c>
      <c r="E713" s="264" t="s">
        <v>2738</v>
      </c>
      <c r="F713" s="50" t="s">
        <v>996</v>
      </c>
      <c r="G713" s="50" t="s">
        <v>999</v>
      </c>
      <c r="H713" s="184" t="s">
        <v>2152</v>
      </c>
      <c r="I713" s="264" t="s">
        <v>1196</v>
      </c>
      <c r="J713" s="183">
        <v>0</v>
      </c>
      <c r="K713" s="264"/>
      <c r="L713" s="264"/>
      <c r="M713" s="264"/>
      <c r="N713" s="264">
        <v>0</v>
      </c>
      <c r="Q713"/>
    </row>
    <row r="714" spans="2:33" ht="15" x14ac:dyDescent="0.4">
      <c r="B714" s="277">
        <f>VLOOKUP(C714,Companies[],3,FALSE)</f>
        <v>30019801</v>
      </c>
      <c r="C714" s="184" t="s">
        <v>2064</v>
      </c>
      <c r="D714" s="50" t="s">
        <v>2021</v>
      </c>
      <c r="E714" s="264" t="s">
        <v>2736</v>
      </c>
      <c r="F714" s="50" t="s">
        <v>1000</v>
      </c>
      <c r="G714" s="50" t="s">
        <v>1000</v>
      </c>
      <c r="H714" s="184"/>
      <c r="I714" s="264" t="s">
        <v>1196</v>
      </c>
      <c r="J714" s="278">
        <v>2785645516</v>
      </c>
      <c r="K714" s="264"/>
      <c r="L714" s="264"/>
      <c r="M714" s="264"/>
      <c r="N714" s="264"/>
      <c r="Q714"/>
    </row>
    <row r="715" spans="2:33" ht="15" x14ac:dyDescent="0.4">
      <c r="B715" s="277">
        <f>VLOOKUP(C715,Companies[],3,FALSE)</f>
        <v>30019801</v>
      </c>
      <c r="C715" s="184" t="s">
        <v>2064</v>
      </c>
      <c r="D715" s="50" t="s">
        <v>2021</v>
      </c>
      <c r="E715" s="264" t="s">
        <v>2735</v>
      </c>
      <c r="F715" s="50" t="s">
        <v>1000</v>
      </c>
      <c r="G715" s="50" t="s">
        <v>1000</v>
      </c>
      <c r="H715" s="184"/>
      <c r="I715" s="264" t="s">
        <v>1196</v>
      </c>
      <c r="J715" s="278">
        <v>440716276</v>
      </c>
      <c r="K715" s="264"/>
      <c r="L715" s="264"/>
      <c r="M715" s="264"/>
      <c r="N715" s="264"/>
      <c r="Q715"/>
    </row>
    <row r="716" spans="2:33" ht="15" x14ac:dyDescent="0.4">
      <c r="B716" s="277">
        <f>VLOOKUP(C716,Companies[],3,FALSE)</f>
        <v>30019801</v>
      </c>
      <c r="C716" s="184" t="s">
        <v>2064</v>
      </c>
      <c r="D716" s="50" t="s">
        <v>2021</v>
      </c>
      <c r="E716" s="264" t="s">
        <v>2740</v>
      </c>
      <c r="F716" s="50" t="s">
        <v>1000</v>
      </c>
      <c r="G716" s="50" t="s">
        <v>1000</v>
      </c>
      <c r="H716" s="184"/>
      <c r="I716" s="264" t="s">
        <v>1196</v>
      </c>
      <c r="J716" s="278">
        <v>313488475.24000001</v>
      </c>
      <c r="K716" s="264"/>
      <c r="L716" s="264"/>
      <c r="M716" s="264"/>
      <c r="N716" s="264"/>
      <c r="Q716"/>
    </row>
    <row r="717" spans="2:33" ht="15" x14ac:dyDescent="0.4">
      <c r="B717" s="277">
        <f>VLOOKUP(C717,Companies[],3,FALSE)</f>
        <v>30019801</v>
      </c>
      <c r="C717" s="184" t="s">
        <v>2064</v>
      </c>
      <c r="D717" s="50" t="s">
        <v>2023</v>
      </c>
      <c r="E717" s="264" t="s">
        <v>2737</v>
      </c>
      <c r="F717" s="50" t="s">
        <v>1000</v>
      </c>
      <c r="G717" s="50" t="s">
        <v>1000</v>
      </c>
      <c r="H717" s="184"/>
      <c r="I717" s="264" t="s">
        <v>1196</v>
      </c>
      <c r="J717" s="278">
        <v>27767252.169999998</v>
      </c>
      <c r="K717" s="264"/>
      <c r="L717" s="264"/>
      <c r="M717" s="264"/>
      <c r="N717" s="264"/>
      <c r="Q717"/>
    </row>
    <row r="718" spans="2:33" ht="15" x14ac:dyDescent="0.4">
      <c r="B718" s="277">
        <f>VLOOKUP(C718,Companies[],3,FALSE)</f>
        <v>30019801</v>
      </c>
      <c r="C718" s="184" t="s">
        <v>2064</v>
      </c>
      <c r="D718" s="50" t="s">
        <v>2021</v>
      </c>
      <c r="E718" s="264" t="s">
        <v>2745</v>
      </c>
      <c r="F718" s="50" t="s">
        <v>1000</v>
      </c>
      <c r="G718" s="50" t="s">
        <v>1000</v>
      </c>
      <c r="H718" s="184"/>
      <c r="I718" s="264" t="s">
        <v>1196</v>
      </c>
      <c r="J718" s="278">
        <v>91820374.670000002</v>
      </c>
      <c r="K718" s="264"/>
      <c r="L718" s="264"/>
      <c r="M718" s="264"/>
      <c r="N718" s="264"/>
      <c r="Q718"/>
    </row>
    <row r="719" spans="2:33" ht="15" x14ac:dyDescent="0.4">
      <c r="B719" s="277">
        <f>VLOOKUP(C719,Companies[],3,FALSE)</f>
        <v>30019801</v>
      </c>
      <c r="C719" s="184" t="s">
        <v>2064</v>
      </c>
      <c r="D719" s="50" t="s">
        <v>2021</v>
      </c>
      <c r="E719" s="264" t="s">
        <v>2739</v>
      </c>
      <c r="F719" s="50" t="s">
        <v>1000</v>
      </c>
      <c r="G719" s="50" t="s">
        <v>1000</v>
      </c>
      <c r="H719" s="184"/>
      <c r="I719" s="264" t="s">
        <v>1196</v>
      </c>
      <c r="J719" s="278">
        <v>20653106.160000004</v>
      </c>
      <c r="K719" s="264"/>
      <c r="L719" s="264"/>
      <c r="M719" s="264"/>
      <c r="N719" s="264"/>
      <c r="Q719"/>
    </row>
    <row r="720" spans="2:33" ht="15" x14ac:dyDescent="0.4">
      <c r="B720" s="277">
        <f>VLOOKUP(C720,Companies[],3,FALSE)</f>
        <v>30019801</v>
      </c>
      <c r="C720" s="184" t="s">
        <v>2064</v>
      </c>
      <c r="D720" s="50" t="s">
        <v>2021</v>
      </c>
      <c r="E720" s="264" t="s">
        <v>2738</v>
      </c>
      <c r="F720" s="50" t="s">
        <v>996</v>
      </c>
      <c r="G720" s="50" t="s">
        <v>999</v>
      </c>
      <c r="H720" s="184"/>
      <c r="I720" s="264" t="s">
        <v>1196</v>
      </c>
      <c r="J720" s="278">
        <v>15096587.529999999</v>
      </c>
      <c r="K720" s="264"/>
      <c r="L720" s="264"/>
      <c r="M720" s="264"/>
      <c r="N720" s="264"/>
      <c r="Q720"/>
    </row>
    <row r="721" spans="2:17" ht="15" x14ac:dyDescent="0.4">
      <c r="B721" s="277">
        <f>VLOOKUP(C721,Companies[],3,FALSE)</f>
        <v>30019801</v>
      </c>
      <c r="C721" s="184" t="s">
        <v>2064</v>
      </c>
      <c r="D721" s="50" t="s">
        <v>2021</v>
      </c>
      <c r="E721" s="264" t="s">
        <v>2738</v>
      </c>
      <c r="F721" s="50" t="s">
        <v>996</v>
      </c>
      <c r="G721" s="50" t="s">
        <v>999</v>
      </c>
      <c r="H721" s="184" t="s">
        <v>2148</v>
      </c>
      <c r="I721" s="264" t="s">
        <v>1196</v>
      </c>
      <c r="J721" s="183">
        <v>0</v>
      </c>
      <c r="K721" s="264"/>
      <c r="L721" s="264"/>
      <c r="M721" s="264"/>
      <c r="N721" s="264">
        <v>0</v>
      </c>
      <c r="Q721"/>
    </row>
    <row r="722" spans="2:17" ht="15" x14ac:dyDescent="0.4">
      <c r="B722" s="277">
        <f>VLOOKUP(C722,Companies[],3,FALSE)</f>
        <v>191000</v>
      </c>
      <c r="C722" s="184" t="s">
        <v>2067</v>
      </c>
      <c r="D722" s="50" t="s">
        <v>2021</v>
      </c>
      <c r="E722" s="264" t="s">
        <v>2735</v>
      </c>
      <c r="F722" s="50" t="s">
        <v>1000</v>
      </c>
      <c r="G722" s="50" t="s">
        <v>1000</v>
      </c>
      <c r="H722" s="184"/>
      <c r="I722" s="264" t="s">
        <v>1196</v>
      </c>
      <c r="J722" s="278">
        <v>2810150591.0799999</v>
      </c>
      <c r="K722" s="264"/>
      <c r="L722" s="264"/>
      <c r="M722" s="264"/>
      <c r="N722" s="264"/>
      <c r="Q722"/>
    </row>
    <row r="723" spans="2:17" ht="15" x14ac:dyDescent="0.4">
      <c r="B723" s="277">
        <f>VLOOKUP(C723,Companies[],3,FALSE)</f>
        <v>191000</v>
      </c>
      <c r="C723" s="184" t="s">
        <v>2067</v>
      </c>
      <c r="D723" s="50" t="s">
        <v>2021</v>
      </c>
      <c r="E723" s="264" t="s">
        <v>2743</v>
      </c>
      <c r="F723" s="50" t="s">
        <v>1000</v>
      </c>
      <c r="G723" s="50" t="s">
        <v>1000</v>
      </c>
      <c r="H723" s="184"/>
      <c r="I723" s="264" t="s">
        <v>1196</v>
      </c>
      <c r="J723" s="278">
        <v>-1803990461</v>
      </c>
      <c r="K723" s="264"/>
      <c r="L723" s="264"/>
      <c r="M723" s="264"/>
      <c r="N723" s="264"/>
      <c r="Q723"/>
    </row>
    <row r="724" spans="2:17" ht="15" x14ac:dyDescent="0.4">
      <c r="B724" s="277">
        <f>VLOOKUP(C724,Companies[],3,FALSE)</f>
        <v>191000</v>
      </c>
      <c r="C724" s="184" t="s">
        <v>2067</v>
      </c>
      <c r="D724" s="50" t="s">
        <v>2021</v>
      </c>
      <c r="E724" s="264" t="s">
        <v>2740</v>
      </c>
      <c r="F724" s="50" t="s">
        <v>1000</v>
      </c>
      <c r="G724" s="50" t="s">
        <v>1000</v>
      </c>
      <c r="H724" s="184"/>
      <c r="I724" s="264" t="s">
        <v>1196</v>
      </c>
      <c r="J724" s="278">
        <v>323631506.38999999</v>
      </c>
      <c r="K724" s="264"/>
      <c r="L724" s="264"/>
      <c r="M724" s="264"/>
      <c r="N724" s="264"/>
      <c r="Q724"/>
    </row>
    <row r="725" spans="2:17" ht="15" x14ac:dyDescent="0.4">
      <c r="B725" s="277">
        <f>VLOOKUP(C725,Companies[],3,FALSE)</f>
        <v>191000</v>
      </c>
      <c r="C725" s="184" t="s">
        <v>2067</v>
      </c>
      <c r="D725" s="50" t="s">
        <v>2023</v>
      </c>
      <c r="E725" s="264" t="s">
        <v>2737</v>
      </c>
      <c r="F725" s="50" t="s">
        <v>1000</v>
      </c>
      <c r="G725" s="50" t="s">
        <v>1000</v>
      </c>
      <c r="H725" s="184"/>
      <c r="I725" s="264" t="s">
        <v>1196</v>
      </c>
      <c r="J725" s="278">
        <v>84076790.609999999</v>
      </c>
      <c r="K725" s="264"/>
      <c r="L725" s="264"/>
      <c r="M725" s="264"/>
      <c r="N725" s="264"/>
      <c r="Q725"/>
    </row>
    <row r="726" spans="2:17" ht="15" x14ac:dyDescent="0.4">
      <c r="B726" s="277">
        <f>VLOOKUP(C726,Companies[],3,FALSE)</f>
        <v>191000</v>
      </c>
      <c r="C726" s="184" t="s">
        <v>2067</v>
      </c>
      <c r="D726" s="50" t="s">
        <v>2021</v>
      </c>
      <c r="E726" s="264" t="s">
        <v>2745</v>
      </c>
      <c r="F726" s="50" t="s">
        <v>1000</v>
      </c>
      <c r="G726" s="50" t="s">
        <v>1000</v>
      </c>
      <c r="H726" s="184"/>
      <c r="I726" s="264" t="s">
        <v>1196</v>
      </c>
      <c r="J726" s="278">
        <v>27367269.859999999</v>
      </c>
      <c r="K726" s="264"/>
      <c r="L726" s="264"/>
      <c r="M726" s="264"/>
      <c r="N726" s="264"/>
      <c r="Q726"/>
    </row>
    <row r="727" spans="2:17" ht="15" x14ac:dyDescent="0.4">
      <c r="B727" s="277">
        <f>VLOOKUP(C727,Companies[],3,FALSE)</f>
        <v>191000</v>
      </c>
      <c r="C727" s="184" t="s">
        <v>2067</v>
      </c>
      <c r="D727" s="50" t="s">
        <v>2021</v>
      </c>
      <c r="E727" s="264" t="s">
        <v>2739</v>
      </c>
      <c r="F727" s="50" t="s">
        <v>1000</v>
      </c>
      <c r="G727" s="50" t="s">
        <v>1000</v>
      </c>
      <c r="H727" s="184"/>
      <c r="I727" s="264" t="s">
        <v>1196</v>
      </c>
      <c r="J727" s="278">
        <v>27005135.159999996</v>
      </c>
      <c r="K727" s="264"/>
      <c r="L727" s="264"/>
      <c r="M727" s="264"/>
      <c r="N727" s="264"/>
      <c r="Q727"/>
    </row>
    <row r="728" spans="2:17" ht="15" x14ac:dyDescent="0.4">
      <c r="B728" s="277">
        <f>VLOOKUP(C728,Companies[],3,FALSE)</f>
        <v>191000</v>
      </c>
      <c r="C728" s="184" t="s">
        <v>2067</v>
      </c>
      <c r="D728" s="50" t="s">
        <v>2021</v>
      </c>
      <c r="E728" s="264" t="s">
        <v>2738</v>
      </c>
      <c r="F728" s="50" t="s">
        <v>996</v>
      </c>
      <c r="G728" s="50" t="s">
        <v>999</v>
      </c>
      <c r="H728" s="184"/>
      <c r="I728" s="264" t="s">
        <v>1196</v>
      </c>
      <c r="J728" s="278">
        <v>332328158</v>
      </c>
      <c r="K728" s="264"/>
      <c r="L728" s="264"/>
      <c r="M728" s="264"/>
      <c r="N728" s="264"/>
      <c r="Q728"/>
    </row>
    <row r="729" spans="2:17" ht="15" x14ac:dyDescent="0.4">
      <c r="B729" s="277">
        <f>VLOOKUP(C729,Companies[],3,FALSE)</f>
        <v>191000</v>
      </c>
      <c r="C729" s="184" t="s">
        <v>2067</v>
      </c>
      <c r="D729" s="50" t="s">
        <v>2021</v>
      </c>
      <c r="E729" s="264" t="s">
        <v>2738</v>
      </c>
      <c r="F729" s="50" t="s">
        <v>996</v>
      </c>
      <c r="G729" s="50" t="s">
        <v>999</v>
      </c>
      <c r="H729" s="184" t="s">
        <v>2232</v>
      </c>
      <c r="I729" s="264" t="s">
        <v>1196</v>
      </c>
      <c r="J729" s="183">
        <v>0</v>
      </c>
      <c r="K729" s="264"/>
      <c r="L729" s="264"/>
      <c r="M729" s="264"/>
      <c r="N729" s="264">
        <v>382850893.51999998</v>
      </c>
      <c r="Q729"/>
    </row>
    <row r="730" spans="2:17" ht="15" x14ac:dyDescent="0.4">
      <c r="B730" s="277">
        <f>VLOOKUP(C730,Companies[],3,FALSE)</f>
        <v>178353</v>
      </c>
      <c r="C730" s="184" t="s">
        <v>2090</v>
      </c>
      <c r="D730" s="50" t="s">
        <v>2021</v>
      </c>
      <c r="E730" s="264" t="s">
        <v>2736</v>
      </c>
      <c r="F730" s="50" t="s">
        <v>1000</v>
      </c>
      <c r="G730" s="50" t="s">
        <v>1000</v>
      </c>
      <c r="H730" s="184"/>
      <c r="I730" s="264" t="s">
        <v>1196</v>
      </c>
      <c r="J730" s="278">
        <v>1211833863.49</v>
      </c>
      <c r="K730" s="264"/>
      <c r="L730" s="264"/>
      <c r="M730" s="264"/>
      <c r="N730" s="264"/>
      <c r="Q730"/>
    </row>
    <row r="731" spans="2:17" ht="15" x14ac:dyDescent="0.4">
      <c r="B731" s="277">
        <f>VLOOKUP(C731,Companies[],3,FALSE)</f>
        <v>178353</v>
      </c>
      <c r="C731" s="184" t="s">
        <v>2090</v>
      </c>
      <c r="D731" s="50" t="s">
        <v>2021</v>
      </c>
      <c r="E731" s="264" t="s">
        <v>2735</v>
      </c>
      <c r="F731" s="50" t="s">
        <v>1000</v>
      </c>
      <c r="G731" s="50" t="s">
        <v>1000</v>
      </c>
      <c r="H731" s="184"/>
      <c r="I731" s="264" t="s">
        <v>1196</v>
      </c>
      <c r="J731" s="278">
        <v>216250900</v>
      </c>
      <c r="K731" s="264"/>
      <c r="L731" s="264"/>
      <c r="M731" s="264"/>
      <c r="N731" s="264"/>
      <c r="Q731"/>
    </row>
    <row r="732" spans="2:17" ht="15" x14ac:dyDescent="0.4">
      <c r="B732" s="277">
        <f>VLOOKUP(C732,Companies[],3,FALSE)</f>
        <v>178353</v>
      </c>
      <c r="C732" s="184" t="s">
        <v>2090</v>
      </c>
      <c r="D732" s="50" t="s">
        <v>2021</v>
      </c>
      <c r="E732" s="264" t="s">
        <v>2740</v>
      </c>
      <c r="F732" s="50" t="s">
        <v>1000</v>
      </c>
      <c r="G732" s="50" t="s">
        <v>1000</v>
      </c>
      <c r="H732" s="184"/>
      <c r="I732" s="264" t="s">
        <v>1196</v>
      </c>
      <c r="J732" s="278">
        <v>1025005538.78</v>
      </c>
      <c r="K732" s="264"/>
      <c r="L732" s="264"/>
      <c r="M732" s="264"/>
      <c r="N732" s="264"/>
      <c r="Q732"/>
    </row>
    <row r="733" spans="2:17" ht="15" x14ac:dyDescent="0.4">
      <c r="B733" s="277">
        <f>VLOOKUP(C733,Companies[],3,FALSE)</f>
        <v>178353</v>
      </c>
      <c r="C733" s="184" t="s">
        <v>2090</v>
      </c>
      <c r="D733" s="50" t="s">
        <v>2023</v>
      </c>
      <c r="E733" s="264" t="s">
        <v>2737</v>
      </c>
      <c r="F733" s="50" t="s">
        <v>1000</v>
      </c>
      <c r="G733" s="50" t="s">
        <v>1000</v>
      </c>
      <c r="H733" s="184"/>
      <c r="I733" s="264" t="s">
        <v>1196</v>
      </c>
      <c r="J733" s="278">
        <v>82596053.079999998</v>
      </c>
      <c r="K733" s="264"/>
      <c r="L733" s="264"/>
      <c r="M733" s="264"/>
      <c r="N733" s="264"/>
      <c r="Q733"/>
    </row>
    <row r="734" spans="2:17" ht="15" x14ac:dyDescent="0.4">
      <c r="B734" s="277">
        <f>VLOOKUP(C734,Companies[],3,FALSE)</f>
        <v>178353</v>
      </c>
      <c r="C734" s="184" t="s">
        <v>2090</v>
      </c>
      <c r="D734" s="50" t="s">
        <v>2021</v>
      </c>
      <c r="E734" s="264" t="s">
        <v>2745</v>
      </c>
      <c r="F734" s="50" t="s">
        <v>1000</v>
      </c>
      <c r="G734" s="50" t="s">
        <v>1000</v>
      </c>
      <c r="H734" s="184"/>
      <c r="I734" s="264" t="s">
        <v>1196</v>
      </c>
      <c r="J734" s="278">
        <v>34142569.150000006</v>
      </c>
      <c r="K734" s="264"/>
      <c r="L734" s="264"/>
      <c r="M734" s="264"/>
      <c r="N734" s="264"/>
      <c r="Q734"/>
    </row>
    <row r="735" spans="2:17" ht="15" x14ac:dyDescent="0.4">
      <c r="B735" s="277">
        <f>VLOOKUP(C735,Companies[],3,FALSE)</f>
        <v>178353</v>
      </c>
      <c r="C735" s="184" t="s">
        <v>2090</v>
      </c>
      <c r="D735" s="50" t="s">
        <v>2021</v>
      </c>
      <c r="E735" s="264" t="s">
        <v>2739</v>
      </c>
      <c r="F735" s="50" t="s">
        <v>1000</v>
      </c>
      <c r="G735" s="50" t="s">
        <v>1000</v>
      </c>
      <c r="H735" s="184"/>
      <c r="I735" s="264" t="s">
        <v>1196</v>
      </c>
      <c r="J735" s="278">
        <v>24564810.139999997</v>
      </c>
      <c r="K735" s="264"/>
      <c r="L735" s="264"/>
      <c r="M735" s="264"/>
      <c r="N735" s="264"/>
      <c r="Q735"/>
    </row>
    <row r="736" spans="2:17" ht="15" x14ac:dyDescent="0.4">
      <c r="B736" s="277">
        <f>VLOOKUP(C736,Companies[],3,FALSE)</f>
        <v>178353</v>
      </c>
      <c r="C736" s="184" t="s">
        <v>2090</v>
      </c>
      <c r="D736" s="50" t="s">
        <v>2021</v>
      </c>
      <c r="E736" s="264" t="s">
        <v>2738</v>
      </c>
      <c r="F736" s="50" t="s">
        <v>996</v>
      </c>
      <c r="G736" s="50" t="s">
        <v>999</v>
      </c>
      <c r="H736" s="184"/>
      <c r="I736" s="264" t="s">
        <v>1196</v>
      </c>
      <c r="J736" s="278">
        <v>137678045.40000001</v>
      </c>
      <c r="K736" s="264"/>
      <c r="L736" s="264"/>
      <c r="M736" s="264"/>
      <c r="N736" s="264"/>
      <c r="Q736"/>
    </row>
    <row r="737" spans="2:17" ht="15" x14ac:dyDescent="0.4">
      <c r="B737" s="277">
        <f>VLOOKUP(C737,Companies[],3,FALSE)</f>
        <v>178353</v>
      </c>
      <c r="C737" s="184" t="s">
        <v>2090</v>
      </c>
      <c r="D737" s="50" t="s">
        <v>2021</v>
      </c>
      <c r="E737" s="264" t="s">
        <v>2738</v>
      </c>
      <c r="F737" s="50" t="s">
        <v>996</v>
      </c>
      <c r="G737" s="50" t="s">
        <v>999</v>
      </c>
      <c r="H737" s="184" t="s">
        <v>2163</v>
      </c>
      <c r="I737" s="264" t="s">
        <v>1196</v>
      </c>
      <c r="J737" s="183">
        <v>0</v>
      </c>
      <c r="K737" s="264"/>
      <c r="L737" s="264"/>
      <c r="M737" s="264"/>
      <c r="N737" s="264">
        <v>13617258.539999999</v>
      </c>
      <c r="Q737"/>
    </row>
    <row r="738" spans="2:17" ht="15" x14ac:dyDescent="0.4">
      <c r="B738" s="277">
        <f>VLOOKUP(C738,Companies[],3,FALSE)</f>
        <v>178353</v>
      </c>
      <c r="C738" s="184" t="s">
        <v>2090</v>
      </c>
      <c r="D738" s="50" t="s">
        <v>2021</v>
      </c>
      <c r="E738" s="264" t="s">
        <v>2738</v>
      </c>
      <c r="F738" s="50" t="s">
        <v>996</v>
      </c>
      <c r="G738" s="50" t="s">
        <v>999</v>
      </c>
      <c r="H738" s="184" t="s">
        <v>2164</v>
      </c>
      <c r="I738" s="264" t="s">
        <v>1196</v>
      </c>
      <c r="J738" s="183">
        <v>0</v>
      </c>
      <c r="K738" s="264"/>
      <c r="L738" s="264"/>
      <c r="M738" s="264"/>
      <c r="N738" s="264">
        <v>17489066.59</v>
      </c>
      <c r="Q738"/>
    </row>
    <row r="739" spans="2:17" ht="15" x14ac:dyDescent="0.4">
      <c r="B739" s="277">
        <f>VLOOKUP(C739,Companies[],3,FALSE)</f>
        <v>178353</v>
      </c>
      <c r="C739" s="184" t="s">
        <v>2090</v>
      </c>
      <c r="D739" s="50" t="s">
        <v>2021</v>
      </c>
      <c r="E739" s="264" t="s">
        <v>2738</v>
      </c>
      <c r="F739" s="50" t="s">
        <v>996</v>
      </c>
      <c r="G739" s="50" t="s">
        <v>999</v>
      </c>
      <c r="H739" s="184" t="s">
        <v>2165</v>
      </c>
      <c r="I739" s="264" t="s">
        <v>1196</v>
      </c>
      <c r="J739" s="183">
        <v>0</v>
      </c>
      <c r="K739" s="264"/>
      <c r="L739" s="264"/>
      <c r="M739" s="264"/>
      <c r="N739" s="264">
        <v>7193288.9000000004</v>
      </c>
      <c r="Q739"/>
    </row>
    <row r="740" spans="2:17" ht="15" x14ac:dyDescent="0.4">
      <c r="B740" s="277">
        <f>VLOOKUP(C740,Companies[],3,FALSE)</f>
        <v>178353</v>
      </c>
      <c r="C740" s="184" t="s">
        <v>2090</v>
      </c>
      <c r="D740" s="50" t="s">
        <v>2021</v>
      </c>
      <c r="E740" s="264" t="s">
        <v>2738</v>
      </c>
      <c r="F740" s="50" t="s">
        <v>996</v>
      </c>
      <c r="G740" s="50" t="s">
        <v>999</v>
      </c>
      <c r="H740" s="184" t="s">
        <v>2166</v>
      </c>
      <c r="I740" s="264" t="s">
        <v>1196</v>
      </c>
      <c r="J740" s="183">
        <v>0</v>
      </c>
      <c r="K740" s="264"/>
      <c r="L740" s="264"/>
      <c r="M740" s="264"/>
      <c r="N740" s="264">
        <v>12070362.65</v>
      </c>
      <c r="Q740"/>
    </row>
    <row r="741" spans="2:17" ht="15" x14ac:dyDescent="0.4">
      <c r="B741" s="277">
        <f>VLOOKUP(C741,Companies[],3,FALSE)</f>
        <v>178353</v>
      </c>
      <c r="C741" s="184" t="s">
        <v>2090</v>
      </c>
      <c r="D741" s="50" t="s">
        <v>2021</v>
      </c>
      <c r="E741" s="264" t="s">
        <v>2738</v>
      </c>
      <c r="F741" s="50" t="s">
        <v>996</v>
      </c>
      <c r="G741" s="50" t="s">
        <v>999</v>
      </c>
      <c r="H741" s="184" t="s">
        <v>2167</v>
      </c>
      <c r="I741" s="264" t="s">
        <v>1196</v>
      </c>
      <c r="J741" s="183">
        <v>0</v>
      </c>
      <c r="K741" s="264"/>
      <c r="L741" s="264"/>
      <c r="M741" s="264"/>
      <c r="N741" s="264">
        <v>11443531.289999999</v>
      </c>
      <c r="Q741"/>
    </row>
    <row r="742" spans="2:17" ht="15" x14ac:dyDescent="0.4">
      <c r="B742" s="277">
        <f>VLOOKUP(C742,Companies[],3,FALSE)</f>
        <v>178353</v>
      </c>
      <c r="C742" s="184" t="s">
        <v>2090</v>
      </c>
      <c r="D742" s="50" t="s">
        <v>2021</v>
      </c>
      <c r="E742" s="264" t="s">
        <v>2738</v>
      </c>
      <c r="F742" s="50" t="s">
        <v>996</v>
      </c>
      <c r="G742" s="50" t="s">
        <v>999</v>
      </c>
      <c r="H742" s="184" t="s">
        <v>2168</v>
      </c>
      <c r="I742" s="264" t="s">
        <v>1196</v>
      </c>
      <c r="J742" s="183">
        <v>0</v>
      </c>
      <c r="K742" s="264"/>
      <c r="L742" s="264"/>
      <c r="M742" s="264"/>
      <c r="N742" s="264">
        <v>4827543.2300000004</v>
      </c>
      <c r="Q742"/>
    </row>
    <row r="743" spans="2:17" ht="15" x14ac:dyDescent="0.4">
      <c r="B743" s="277">
        <f>VLOOKUP(C743,Companies[],3,FALSE)</f>
        <v>178353</v>
      </c>
      <c r="C743" s="184" t="s">
        <v>2090</v>
      </c>
      <c r="D743" s="50" t="s">
        <v>2021</v>
      </c>
      <c r="E743" s="264" t="s">
        <v>2738</v>
      </c>
      <c r="F743" s="50" t="s">
        <v>996</v>
      </c>
      <c r="G743" s="50" t="s">
        <v>999</v>
      </c>
      <c r="H743" s="184" t="s">
        <v>2169</v>
      </c>
      <c r="I743" s="264" t="s">
        <v>1196</v>
      </c>
      <c r="J743" s="183">
        <v>0</v>
      </c>
      <c r="K743" s="264"/>
      <c r="L743" s="264"/>
      <c r="M743" s="264"/>
      <c r="N743" s="264">
        <v>21578363.890000001</v>
      </c>
      <c r="Q743"/>
    </row>
    <row r="744" spans="2:17" ht="15" x14ac:dyDescent="0.4">
      <c r="B744" s="277">
        <f>VLOOKUP(C744,Companies[],3,FALSE)</f>
        <v>178353</v>
      </c>
      <c r="C744" s="184" t="s">
        <v>2090</v>
      </c>
      <c r="D744" s="50" t="s">
        <v>2021</v>
      </c>
      <c r="E744" s="264" t="s">
        <v>2738</v>
      </c>
      <c r="F744" s="50" t="s">
        <v>996</v>
      </c>
      <c r="G744" s="50" t="s">
        <v>999</v>
      </c>
      <c r="H744" s="184" t="s">
        <v>2170</v>
      </c>
      <c r="I744" s="264" t="s">
        <v>1196</v>
      </c>
      <c r="J744" s="183">
        <v>0</v>
      </c>
      <c r="K744" s="264"/>
      <c r="L744" s="264"/>
      <c r="M744" s="264"/>
      <c r="N744" s="264">
        <v>17078627.780000001</v>
      </c>
      <c r="Q744"/>
    </row>
    <row r="745" spans="2:17" ht="15" x14ac:dyDescent="0.4">
      <c r="B745" s="277">
        <f>VLOOKUP(C745,Companies[],3,FALSE)</f>
        <v>178353</v>
      </c>
      <c r="C745" s="184" t="s">
        <v>2090</v>
      </c>
      <c r="D745" s="50" t="s">
        <v>2021</v>
      </c>
      <c r="E745" s="264" t="s">
        <v>2738</v>
      </c>
      <c r="F745" s="50" t="s">
        <v>996</v>
      </c>
      <c r="G745" s="50" t="s">
        <v>999</v>
      </c>
      <c r="H745" s="184" t="s">
        <v>2171</v>
      </c>
      <c r="I745" s="264" t="s">
        <v>1196</v>
      </c>
      <c r="J745" s="183">
        <v>0</v>
      </c>
      <c r="K745" s="264"/>
      <c r="L745" s="264"/>
      <c r="M745" s="264"/>
      <c r="N745" s="264">
        <v>2291919.08</v>
      </c>
      <c r="Q745"/>
    </row>
    <row r="746" spans="2:17" ht="15" x14ac:dyDescent="0.4">
      <c r="B746" s="277">
        <f>VLOOKUP(C746,Companies[],3,FALSE)</f>
        <v>178353</v>
      </c>
      <c r="C746" s="184" t="s">
        <v>2090</v>
      </c>
      <c r="D746" s="50" t="s">
        <v>2021</v>
      </c>
      <c r="E746" s="264" t="s">
        <v>2738</v>
      </c>
      <c r="F746" s="50" t="s">
        <v>996</v>
      </c>
      <c r="G746" s="50" t="s">
        <v>999</v>
      </c>
      <c r="H746" s="184" t="s">
        <v>2172</v>
      </c>
      <c r="I746" s="264" t="s">
        <v>1196</v>
      </c>
      <c r="J746" s="183">
        <v>0</v>
      </c>
      <c r="K746" s="264"/>
      <c r="L746" s="264"/>
      <c r="M746" s="264"/>
      <c r="N746" s="264">
        <v>0</v>
      </c>
      <c r="Q746"/>
    </row>
    <row r="747" spans="2:17" ht="15" x14ac:dyDescent="0.4">
      <c r="B747" s="277">
        <f>VLOOKUP(C747,Companies[],3,FALSE)</f>
        <v>403739509</v>
      </c>
      <c r="C747" s="184" t="s">
        <v>2062</v>
      </c>
      <c r="D747" s="50" t="s">
        <v>2021</v>
      </c>
      <c r="E747" s="264" t="s">
        <v>2736</v>
      </c>
      <c r="F747" s="50" t="s">
        <v>1000</v>
      </c>
      <c r="G747" s="50" t="s">
        <v>1000</v>
      </c>
      <c r="H747" s="184"/>
      <c r="I747" s="264" t="s">
        <v>1196</v>
      </c>
      <c r="J747" s="278">
        <v>1153478552.2</v>
      </c>
      <c r="K747" s="264"/>
      <c r="L747" s="264"/>
      <c r="M747" s="264"/>
      <c r="N747" s="264"/>
      <c r="Q747"/>
    </row>
    <row r="748" spans="2:17" ht="15" x14ac:dyDescent="0.4">
      <c r="B748" s="277">
        <f>VLOOKUP(C748,Companies[],3,FALSE)</f>
        <v>403739509</v>
      </c>
      <c r="C748" s="184" t="s">
        <v>2062</v>
      </c>
      <c r="D748" s="50" t="s">
        <v>2021</v>
      </c>
      <c r="E748" s="264" t="s">
        <v>2735</v>
      </c>
      <c r="F748" s="50" t="s">
        <v>1000</v>
      </c>
      <c r="G748" s="50" t="s">
        <v>1000</v>
      </c>
      <c r="H748" s="184"/>
      <c r="I748" s="264" t="s">
        <v>1196</v>
      </c>
      <c r="J748" s="278">
        <v>61002670.539999999</v>
      </c>
      <c r="K748" s="264"/>
      <c r="L748" s="264"/>
      <c r="M748" s="264"/>
      <c r="N748" s="264"/>
      <c r="Q748"/>
    </row>
    <row r="749" spans="2:17" ht="15" x14ac:dyDescent="0.4">
      <c r="B749" s="277">
        <f>VLOOKUP(C749,Companies[],3,FALSE)</f>
        <v>403739509</v>
      </c>
      <c r="C749" s="184" t="s">
        <v>2062</v>
      </c>
      <c r="D749" s="50" t="s">
        <v>2021</v>
      </c>
      <c r="E749" s="264" t="s">
        <v>2738</v>
      </c>
      <c r="F749" s="50" t="s">
        <v>996</v>
      </c>
      <c r="G749" s="50" t="s">
        <v>999</v>
      </c>
      <c r="H749" s="184"/>
      <c r="I749" s="264" t="s">
        <v>1196</v>
      </c>
      <c r="J749" s="278">
        <v>1869449984.8200002</v>
      </c>
      <c r="K749" s="264"/>
      <c r="L749" s="264"/>
      <c r="M749" s="264"/>
      <c r="N749" s="264"/>
      <c r="Q749"/>
    </row>
    <row r="750" spans="2:17" ht="15" x14ac:dyDescent="0.4">
      <c r="B750" s="277">
        <f>VLOOKUP(C750,Companies[],3,FALSE)</f>
        <v>403739509</v>
      </c>
      <c r="C750" s="184" t="s">
        <v>2062</v>
      </c>
      <c r="D750" s="50" t="s">
        <v>2021</v>
      </c>
      <c r="E750" s="264" t="s">
        <v>2738</v>
      </c>
      <c r="F750" s="50" t="s">
        <v>996</v>
      </c>
      <c r="G750" s="50" t="s">
        <v>999</v>
      </c>
      <c r="H750" s="184" t="s">
        <v>2128</v>
      </c>
      <c r="I750" s="264" t="s">
        <v>1196</v>
      </c>
      <c r="J750" s="183">
        <v>0</v>
      </c>
      <c r="K750" s="264"/>
      <c r="L750" s="264"/>
      <c r="M750" s="264"/>
      <c r="N750" s="264">
        <v>0</v>
      </c>
      <c r="Q750"/>
    </row>
    <row r="751" spans="2:17" ht="15" x14ac:dyDescent="0.4">
      <c r="B751" s="277">
        <f>VLOOKUP(C751,Companies[],3,FALSE)</f>
        <v>403739509</v>
      </c>
      <c r="C751" s="184" t="s">
        <v>2062</v>
      </c>
      <c r="D751" s="50" t="s">
        <v>2021</v>
      </c>
      <c r="E751" s="264" t="s">
        <v>2738</v>
      </c>
      <c r="F751" s="50" t="s">
        <v>996</v>
      </c>
      <c r="G751" s="50" t="s">
        <v>999</v>
      </c>
      <c r="H751" s="184" t="s">
        <v>2128</v>
      </c>
      <c r="I751" s="264" t="s">
        <v>1196</v>
      </c>
      <c r="J751" s="183">
        <v>0</v>
      </c>
      <c r="K751" s="264"/>
      <c r="L751" s="264"/>
      <c r="M751" s="264"/>
      <c r="N751" s="264">
        <v>0</v>
      </c>
      <c r="Q751"/>
    </row>
    <row r="752" spans="2:17" ht="15" x14ac:dyDescent="0.4">
      <c r="B752" s="277">
        <f>VLOOKUP(C752,Companies[],3,FALSE)</f>
        <v>403739509</v>
      </c>
      <c r="C752" s="184" t="s">
        <v>2062</v>
      </c>
      <c r="D752" s="50" t="s">
        <v>2021</v>
      </c>
      <c r="E752" s="264" t="s">
        <v>2738</v>
      </c>
      <c r="F752" s="50" t="s">
        <v>996</v>
      </c>
      <c r="G752" s="50" t="s">
        <v>999</v>
      </c>
      <c r="H752" s="184" t="s">
        <v>2129</v>
      </c>
      <c r="I752" s="264" t="s">
        <v>1196</v>
      </c>
      <c r="J752" s="183">
        <v>0</v>
      </c>
      <c r="K752" s="264"/>
      <c r="L752" s="264"/>
      <c r="M752" s="264"/>
      <c r="N752" s="264">
        <v>0</v>
      </c>
      <c r="Q752"/>
    </row>
    <row r="753" spans="2:17" ht="15" x14ac:dyDescent="0.4">
      <c r="B753" s="277">
        <f>VLOOKUP(C753,Companies[],3,FALSE)</f>
        <v>403739509</v>
      </c>
      <c r="C753" s="184" t="s">
        <v>2062</v>
      </c>
      <c r="D753" s="50" t="s">
        <v>2021</v>
      </c>
      <c r="E753" s="264" t="s">
        <v>2738</v>
      </c>
      <c r="F753" s="50" t="s">
        <v>996</v>
      </c>
      <c r="G753" s="50" t="s">
        <v>999</v>
      </c>
      <c r="H753" s="184" t="s">
        <v>2129</v>
      </c>
      <c r="I753" s="264" t="s">
        <v>1196</v>
      </c>
      <c r="J753" s="183">
        <v>0</v>
      </c>
      <c r="K753" s="264"/>
      <c r="L753" s="264"/>
      <c r="M753" s="264"/>
      <c r="N753" s="264">
        <v>0</v>
      </c>
      <c r="Q753"/>
    </row>
    <row r="754" spans="2:17" ht="15" x14ac:dyDescent="0.4">
      <c r="B754" s="277">
        <f>VLOOKUP(C754,Companies[],3,FALSE)</f>
        <v>403739509</v>
      </c>
      <c r="C754" s="184" t="s">
        <v>2062</v>
      </c>
      <c r="D754" s="50" t="s">
        <v>2021</v>
      </c>
      <c r="E754" s="264" t="s">
        <v>2738</v>
      </c>
      <c r="F754" s="50" t="s">
        <v>996</v>
      </c>
      <c r="G754" s="50" t="s">
        <v>999</v>
      </c>
      <c r="H754" s="184" t="s">
        <v>2130</v>
      </c>
      <c r="I754" s="264" t="s">
        <v>1196</v>
      </c>
      <c r="J754" s="183">
        <v>0</v>
      </c>
      <c r="K754" s="264"/>
      <c r="L754" s="264"/>
      <c r="M754" s="264"/>
      <c r="N754" s="264">
        <v>0</v>
      </c>
      <c r="Q754"/>
    </row>
    <row r="755" spans="2:17" ht="15" x14ac:dyDescent="0.4">
      <c r="B755" s="277">
        <f>VLOOKUP(C755,Companies[],3,FALSE)</f>
        <v>403739509</v>
      </c>
      <c r="C755" s="184" t="s">
        <v>2062</v>
      </c>
      <c r="D755" s="50" t="s">
        <v>2021</v>
      </c>
      <c r="E755" s="264" t="s">
        <v>2738</v>
      </c>
      <c r="F755" s="50" t="s">
        <v>996</v>
      </c>
      <c r="G755" s="50" t="s">
        <v>999</v>
      </c>
      <c r="H755" s="184" t="s">
        <v>2130</v>
      </c>
      <c r="I755" s="264" t="s">
        <v>1196</v>
      </c>
      <c r="J755" s="183">
        <v>0</v>
      </c>
      <c r="K755" s="264"/>
      <c r="L755" s="264"/>
      <c r="M755" s="264"/>
      <c r="N755" s="264">
        <v>0</v>
      </c>
      <c r="Q755"/>
    </row>
    <row r="756" spans="2:17" ht="15" x14ac:dyDescent="0.4">
      <c r="B756" s="277">
        <f>VLOOKUP(C756,Companies[],3,FALSE)</f>
        <v>403739509</v>
      </c>
      <c r="C756" s="184" t="s">
        <v>2062</v>
      </c>
      <c r="D756" s="50" t="s">
        <v>2021</v>
      </c>
      <c r="E756" s="264" t="s">
        <v>2738</v>
      </c>
      <c r="F756" s="50" t="s">
        <v>996</v>
      </c>
      <c r="G756" s="50" t="s">
        <v>999</v>
      </c>
      <c r="H756" s="184" t="s">
        <v>2131</v>
      </c>
      <c r="I756" s="264" t="s">
        <v>1196</v>
      </c>
      <c r="J756" s="183">
        <v>0</v>
      </c>
      <c r="K756" s="264"/>
      <c r="L756" s="264"/>
      <c r="M756" s="264"/>
      <c r="N756" s="264">
        <v>0</v>
      </c>
      <c r="Q756"/>
    </row>
    <row r="757" spans="2:17" ht="15" x14ac:dyDescent="0.4">
      <c r="B757" s="277">
        <f>VLOOKUP(C757,Companies[],3,FALSE)</f>
        <v>403739509</v>
      </c>
      <c r="C757" s="184" t="s">
        <v>2062</v>
      </c>
      <c r="D757" s="50" t="s">
        <v>2021</v>
      </c>
      <c r="E757" s="264" t="s">
        <v>2738</v>
      </c>
      <c r="F757" s="50" t="s">
        <v>996</v>
      </c>
      <c r="G757" s="50" t="s">
        <v>999</v>
      </c>
      <c r="H757" s="184" t="s">
        <v>2131</v>
      </c>
      <c r="I757" s="264" t="s">
        <v>1196</v>
      </c>
      <c r="J757" s="183">
        <v>0</v>
      </c>
      <c r="K757" s="264"/>
      <c r="L757" s="264"/>
      <c r="M757" s="264"/>
      <c r="N757" s="264">
        <v>0</v>
      </c>
      <c r="Q757"/>
    </row>
    <row r="758" spans="2:17" ht="15" x14ac:dyDescent="0.4">
      <c r="B758" s="277">
        <f>VLOOKUP(C758,Companies[],3,FALSE)</f>
        <v>403739509</v>
      </c>
      <c r="C758" s="184" t="s">
        <v>2062</v>
      </c>
      <c r="D758" s="50" t="s">
        <v>2021</v>
      </c>
      <c r="E758" s="264" t="s">
        <v>2738</v>
      </c>
      <c r="F758" s="50" t="s">
        <v>996</v>
      </c>
      <c r="G758" s="50" t="s">
        <v>999</v>
      </c>
      <c r="H758" s="184" t="s">
        <v>2132</v>
      </c>
      <c r="I758" s="264" t="s">
        <v>1196</v>
      </c>
      <c r="J758" s="183">
        <v>0</v>
      </c>
      <c r="K758" s="264"/>
      <c r="L758" s="264"/>
      <c r="M758" s="264"/>
      <c r="N758" s="264">
        <v>0</v>
      </c>
      <c r="Q758"/>
    </row>
    <row r="759" spans="2:17" ht="15" x14ac:dyDescent="0.4">
      <c r="B759" s="277">
        <f>VLOOKUP(C759,Companies[],3,FALSE)</f>
        <v>403739509</v>
      </c>
      <c r="C759" s="184" t="s">
        <v>2062</v>
      </c>
      <c r="D759" s="50" t="s">
        <v>2021</v>
      </c>
      <c r="E759" s="264" t="s">
        <v>2738</v>
      </c>
      <c r="F759" s="50" t="s">
        <v>996</v>
      </c>
      <c r="G759" s="50" t="s">
        <v>999</v>
      </c>
      <c r="H759" s="184" t="s">
        <v>2132</v>
      </c>
      <c r="I759" s="264" t="s">
        <v>1196</v>
      </c>
      <c r="J759" s="183">
        <v>0</v>
      </c>
      <c r="K759" s="264"/>
      <c r="L759" s="264"/>
      <c r="M759" s="264"/>
      <c r="N759" s="264">
        <v>0</v>
      </c>
      <c r="Q759"/>
    </row>
    <row r="760" spans="2:17" ht="15" x14ac:dyDescent="0.4">
      <c r="B760" s="277">
        <f>VLOOKUP(C760,Companies[],3,FALSE)</f>
        <v>403739509</v>
      </c>
      <c r="C760" s="184" t="s">
        <v>2062</v>
      </c>
      <c r="D760" s="50" t="s">
        <v>2021</v>
      </c>
      <c r="E760" s="264" t="s">
        <v>2738</v>
      </c>
      <c r="F760" s="50" t="s">
        <v>996</v>
      </c>
      <c r="G760" s="50" t="s">
        <v>999</v>
      </c>
      <c r="H760" s="184" t="s">
        <v>2133</v>
      </c>
      <c r="I760" s="264" t="s">
        <v>1196</v>
      </c>
      <c r="J760" s="183">
        <v>0</v>
      </c>
      <c r="K760" s="264"/>
      <c r="L760" s="264"/>
      <c r="M760" s="264"/>
      <c r="N760" s="264">
        <v>0</v>
      </c>
      <c r="Q760"/>
    </row>
    <row r="761" spans="2:17" ht="15" x14ac:dyDescent="0.4">
      <c r="B761" s="277">
        <f>VLOOKUP(C761,Companies[],3,FALSE)</f>
        <v>403739509</v>
      </c>
      <c r="C761" s="184" t="s">
        <v>2062</v>
      </c>
      <c r="D761" s="50" t="s">
        <v>2021</v>
      </c>
      <c r="E761" s="264" t="s">
        <v>2738</v>
      </c>
      <c r="F761" s="50" t="s">
        <v>996</v>
      </c>
      <c r="G761" s="50" t="s">
        <v>999</v>
      </c>
      <c r="H761" s="184" t="s">
        <v>2133</v>
      </c>
      <c r="I761" s="264" t="s">
        <v>1196</v>
      </c>
      <c r="J761" s="183">
        <v>0</v>
      </c>
      <c r="K761" s="264"/>
      <c r="L761" s="264"/>
      <c r="M761" s="264"/>
      <c r="N761" s="264">
        <v>0</v>
      </c>
      <c r="Q761"/>
    </row>
    <row r="762" spans="2:17" ht="15" x14ac:dyDescent="0.4">
      <c r="B762" s="277">
        <f>VLOOKUP(C762,Companies[],3,FALSE)</f>
        <v>403739509</v>
      </c>
      <c r="C762" s="184" t="s">
        <v>2062</v>
      </c>
      <c r="D762" s="50" t="s">
        <v>2021</v>
      </c>
      <c r="E762" s="264" t="s">
        <v>2738</v>
      </c>
      <c r="F762" s="50" t="s">
        <v>996</v>
      </c>
      <c r="G762" s="50" t="s">
        <v>999</v>
      </c>
      <c r="H762" s="184" t="s">
        <v>2134</v>
      </c>
      <c r="I762" s="264" t="s">
        <v>1196</v>
      </c>
      <c r="J762" s="183">
        <v>0</v>
      </c>
      <c r="K762" s="264"/>
      <c r="L762" s="264"/>
      <c r="M762" s="264"/>
      <c r="N762" s="264">
        <v>0</v>
      </c>
      <c r="Q762"/>
    </row>
    <row r="763" spans="2:17" ht="15" x14ac:dyDescent="0.4">
      <c r="B763" s="277">
        <f>VLOOKUP(C763,Companies[],3,FALSE)</f>
        <v>403739509</v>
      </c>
      <c r="C763" s="184" t="s">
        <v>2062</v>
      </c>
      <c r="D763" s="50" t="s">
        <v>2021</v>
      </c>
      <c r="E763" s="264" t="s">
        <v>2738</v>
      </c>
      <c r="F763" s="50" t="s">
        <v>996</v>
      </c>
      <c r="G763" s="50" t="s">
        <v>999</v>
      </c>
      <c r="H763" s="184" t="s">
        <v>2134</v>
      </c>
      <c r="I763" s="264" t="s">
        <v>1196</v>
      </c>
      <c r="J763" s="183">
        <v>0</v>
      </c>
      <c r="K763" s="264"/>
      <c r="L763" s="264"/>
      <c r="M763" s="264"/>
      <c r="N763" s="264">
        <v>0</v>
      </c>
      <c r="Q763"/>
    </row>
    <row r="764" spans="2:17" ht="15" x14ac:dyDescent="0.4">
      <c r="B764" s="277">
        <f>VLOOKUP(C764,Companies[],3,FALSE)</f>
        <v>403739509</v>
      </c>
      <c r="C764" s="184" t="s">
        <v>2062</v>
      </c>
      <c r="D764" s="50" t="s">
        <v>2021</v>
      </c>
      <c r="E764" s="264" t="s">
        <v>2738</v>
      </c>
      <c r="F764" s="50" t="s">
        <v>996</v>
      </c>
      <c r="G764" s="50" t="s">
        <v>999</v>
      </c>
      <c r="H764" s="184" t="s">
        <v>2135</v>
      </c>
      <c r="I764" s="264" t="s">
        <v>1196</v>
      </c>
      <c r="J764" s="183">
        <v>0</v>
      </c>
      <c r="K764" s="264"/>
      <c r="L764" s="264"/>
      <c r="M764" s="264"/>
      <c r="N764" s="264">
        <v>0</v>
      </c>
      <c r="Q764"/>
    </row>
    <row r="765" spans="2:17" ht="15" x14ac:dyDescent="0.4">
      <c r="B765" s="277">
        <f>VLOOKUP(C765,Companies[],3,FALSE)</f>
        <v>403739509</v>
      </c>
      <c r="C765" s="184" t="s">
        <v>2062</v>
      </c>
      <c r="D765" s="50" t="s">
        <v>2021</v>
      </c>
      <c r="E765" s="264" t="s">
        <v>2738</v>
      </c>
      <c r="F765" s="50" t="s">
        <v>996</v>
      </c>
      <c r="G765" s="50" t="s">
        <v>999</v>
      </c>
      <c r="H765" s="184" t="s">
        <v>2135</v>
      </c>
      <c r="I765" s="264" t="s">
        <v>1196</v>
      </c>
      <c r="J765" s="183">
        <v>0</v>
      </c>
      <c r="K765" s="264"/>
      <c r="L765" s="264"/>
      <c r="M765" s="264"/>
      <c r="N765" s="264">
        <v>0</v>
      </c>
      <c r="Q765"/>
    </row>
    <row r="766" spans="2:17" ht="15" x14ac:dyDescent="0.4">
      <c r="B766" s="277">
        <f>VLOOKUP(C766,Companies[],3,FALSE)</f>
        <v>403739509</v>
      </c>
      <c r="C766" s="184" t="s">
        <v>2062</v>
      </c>
      <c r="D766" s="50" t="s">
        <v>2021</v>
      </c>
      <c r="E766" s="264" t="s">
        <v>2738</v>
      </c>
      <c r="F766" s="50" t="s">
        <v>996</v>
      </c>
      <c r="G766" s="50" t="s">
        <v>999</v>
      </c>
      <c r="H766" s="184" t="s">
        <v>2136</v>
      </c>
      <c r="I766" s="264" t="s">
        <v>1196</v>
      </c>
      <c r="J766" s="183">
        <v>0</v>
      </c>
      <c r="K766" s="264"/>
      <c r="L766" s="264"/>
      <c r="M766" s="264"/>
      <c r="N766" s="264">
        <v>0</v>
      </c>
      <c r="Q766"/>
    </row>
    <row r="767" spans="2:17" ht="15" x14ac:dyDescent="0.4">
      <c r="B767" s="277">
        <f>VLOOKUP(C767,Companies[],3,FALSE)</f>
        <v>403739509</v>
      </c>
      <c r="C767" s="184" t="s">
        <v>2062</v>
      </c>
      <c r="D767" s="50" t="s">
        <v>2021</v>
      </c>
      <c r="E767" s="264" t="s">
        <v>2738</v>
      </c>
      <c r="F767" s="50" t="s">
        <v>996</v>
      </c>
      <c r="G767" s="50" t="s">
        <v>999</v>
      </c>
      <c r="H767" s="184" t="s">
        <v>2136</v>
      </c>
      <c r="I767" s="264" t="s">
        <v>1196</v>
      </c>
      <c r="J767" s="183">
        <v>0</v>
      </c>
      <c r="K767" s="264"/>
      <c r="L767" s="264"/>
      <c r="M767" s="264"/>
      <c r="N767" s="264">
        <v>0</v>
      </c>
      <c r="Q767"/>
    </row>
    <row r="768" spans="2:17" ht="15" x14ac:dyDescent="0.4">
      <c r="B768" s="277">
        <f>VLOOKUP(C768,Companies[],3,FALSE)</f>
        <v>403739509</v>
      </c>
      <c r="C768" s="184" t="s">
        <v>2062</v>
      </c>
      <c r="D768" s="50" t="s">
        <v>2021</v>
      </c>
      <c r="E768" s="264" t="s">
        <v>2738</v>
      </c>
      <c r="F768" s="50" t="s">
        <v>996</v>
      </c>
      <c r="G768" s="50" t="s">
        <v>999</v>
      </c>
      <c r="H768" s="184" t="s">
        <v>2137</v>
      </c>
      <c r="I768" s="264" t="s">
        <v>1196</v>
      </c>
      <c r="J768" s="183">
        <v>0</v>
      </c>
      <c r="K768" s="264"/>
      <c r="L768" s="264"/>
      <c r="M768" s="264"/>
      <c r="N768" s="264">
        <v>0</v>
      </c>
      <c r="Q768"/>
    </row>
    <row r="769" spans="2:17" ht="15" x14ac:dyDescent="0.4">
      <c r="B769" s="277">
        <f>VLOOKUP(C769,Companies[],3,FALSE)</f>
        <v>403739509</v>
      </c>
      <c r="C769" s="184" t="s">
        <v>2062</v>
      </c>
      <c r="D769" s="50" t="s">
        <v>2021</v>
      </c>
      <c r="E769" s="264" t="s">
        <v>2738</v>
      </c>
      <c r="F769" s="50" t="s">
        <v>996</v>
      </c>
      <c r="G769" s="50" t="s">
        <v>999</v>
      </c>
      <c r="H769" s="184" t="s">
        <v>2137</v>
      </c>
      <c r="I769" s="264" t="s">
        <v>1196</v>
      </c>
      <c r="J769" s="183">
        <v>0</v>
      </c>
      <c r="K769" s="264"/>
      <c r="L769" s="264"/>
      <c r="M769" s="264"/>
      <c r="N769" s="264">
        <v>0</v>
      </c>
      <c r="Q769"/>
    </row>
    <row r="770" spans="2:17" ht="15" x14ac:dyDescent="0.4">
      <c r="B770" s="277">
        <f>VLOOKUP(C770,Companies[],3,FALSE)</f>
        <v>403739509</v>
      </c>
      <c r="C770" s="184" t="s">
        <v>2062</v>
      </c>
      <c r="D770" s="50" t="s">
        <v>2021</v>
      </c>
      <c r="E770" s="264" t="s">
        <v>2738</v>
      </c>
      <c r="F770" s="50" t="s">
        <v>996</v>
      </c>
      <c r="G770" s="50" t="s">
        <v>999</v>
      </c>
      <c r="H770" s="184" t="s">
        <v>2138</v>
      </c>
      <c r="I770" s="264" t="s">
        <v>1196</v>
      </c>
      <c r="J770" s="183">
        <v>0</v>
      </c>
      <c r="K770" s="264"/>
      <c r="L770" s="264"/>
      <c r="M770" s="264"/>
      <c r="N770" s="264">
        <v>0</v>
      </c>
      <c r="Q770"/>
    </row>
    <row r="771" spans="2:17" ht="15" x14ac:dyDescent="0.4">
      <c r="B771" s="277">
        <f>VLOOKUP(C771,Companies[],3,FALSE)</f>
        <v>403739509</v>
      </c>
      <c r="C771" s="184" t="s">
        <v>2062</v>
      </c>
      <c r="D771" s="50" t="s">
        <v>2021</v>
      </c>
      <c r="E771" s="264" t="s">
        <v>2738</v>
      </c>
      <c r="F771" s="50" t="s">
        <v>996</v>
      </c>
      <c r="G771" s="50" t="s">
        <v>999</v>
      </c>
      <c r="H771" s="184" t="s">
        <v>2138</v>
      </c>
      <c r="I771" s="264" t="s">
        <v>1196</v>
      </c>
      <c r="J771" s="183">
        <v>0</v>
      </c>
      <c r="K771" s="264"/>
      <c r="L771" s="264"/>
      <c r="M771" s="264"/>
      <c r="N771" s="264">
        <v>0</v>
      </c>
      <c r="Q771"/>
    </row>
    <row r="772" spans="2:17" ht="15" x14ac:dyDescent="0.4">
      <c r="B772" s="277">
        <f>VLOOKUP(C772,Companies[],3,FALSE)</f>
        <v>191282</v>
      </c>
      <c r="C772" s="184" t="s">
        <v>2077</v>
      </c>
      <c r="D772" s="50" t="s">
        <v>2021</v>
      </c>
      <c r="E772" s="264" t="s">
        <v>2736</v>
      </c>
      <c r="F772" s="50" t="s">
        <v>1000</v>
      </c>
      <c r="G772" s="50" t="s">
        <v>1000</v>
      </c>
      <c r="H772" s="184"/>
      <c r="I772" s="264" t="s">
        <v>1196</v>
      </c>
      <c r="J772" s="278">
        <v>128594.91</v>
      </c>
      <c r="K772" s="264"/>
      <c r="L772" s="264"/>
      <c r="M772" s="264"/>
      <c r="N772" s="264"/>
      <c r="Q772"/>
    </row>
    <row r="773" spans="2:17" ht="15" x14ac:dyDescent="0.4">
      <c r="B773" s="277">
        <f>VLOOKUP(C773,Companies[],3,FALSE)</f>
        <v>191282</v>
      </c>
      <c r="C773" s="184" t="s">
        <v>2077</v>
      </c>
      <c r="D773" s="50" t="s">
        <v>2021</v>
      </c>
      <c r="E773" s="264" t="s">
        <v>2735</v>
      </c>
      <c r="F773" s="50" t="s">
        <v>1000</v>
      </c>
      <c r="G773" s="50" t="s">
        <v>1000</v>
      </c>
      <c r="H773" s="184"/>
      <c r="I773" s="264" t="s">
        <v>1196</v>
      </c>
      <c r="J773" s="278">
        <v>1376845986</v>
      </c>
      <c r="K773" s="264"/>
      <c r="L773" s="264"/>
      <c r="M773" s="264"/>
      <c r="N773" s="264"/>
      <c r="Q773"/>
    </row>
    <row r="774" spans="2:17" ht="15" x14ac:dyDescent="0.4">
      <c r="B774" s="277">
        <f>VLOOKUP(C774,Companies[],3,FALSE)</f>
        <v>191282</v>
      </c>
      <c r="C774" s="184" t="s">
        <v>2077</v>
      </c>
      <c r="D774" s="50" t="s">
        <v>2021</v>
      </c>
      <c r="E774" s="264" t="s">
        <v>2743</v>
      </c>
      <c r="F774" s="50" t="s">
        <v>1000</v>
      </c>
      <c r="G774" s="50" t="s">
        <v>1000</v>
      </c>
      <c r="H774" s="184"/>
      <c r="I774" s="264" t="s">
        <v>1196</v>
      </c>
      <c r="J774" s="278">
        <v>-3071592428</v>
      </c>
      <c r="K774" s="264"/>
      <c r="L774" s="264"/>
      <c r="M774" s="264"/>
      <c r="N774" s="264"/>
      <c r="Q774"/>
    </row>
    <row r="775" spans="2:17" ht="15" x14ac:dyDescent="0.4">
      <c r="B775" s="277">
        <f>VLOOKUP(C775,Companies[],3,FALSE)</f>
        <v>191282</v>
      </c>
      <c r="C775" s="184" t="s">
        <v>2077</v>
      </c>
      <c r="D775" s="50" t="s">
        <v>2021</v>
      </c>
      <c r="E775" s="264" t="s">
        <v>2740</v>
      </c>
      <c r="F775" s="50" t="s">
        <v>1000</v>
      </c>
      <c r="G775" s="50" t="s">
        <v>1000</v>
      </c>
      <c r="H775" s="184"/>
      <c r="I775" s="264" t="s">
        <v>1196</v>
      </c>
      <c r="J775" s="278">
        <v>350504361.02000004</v>
      </c>
      <c r="K775" s="264"/>
      <c r="L775" s="264"/>
      <c r="M775" s="264"/>
      <c r="N775" s="264"/>
      <c r="Q775"/>
    </row>
    <row r="776" spans="2:17" ht="15" x14ac:dyDescent="0.4">
      <c r="B776" s="277">
        <f>VLOOKUP(C776,Companies[],3,FALSE)</f>
        <v>191282</v>
      </c>
      <c r="C776" s="184" t="s">
        <v>2077</v>
      </c>
      <c r="D776" s="50" t="s">
        <v>2023</v>
      </c>
      <c r="E776" s="264" t="s">
        <v>2737</v>
      </c>
      <c r="F776" s="50" t="s">
        <v>1000</v>
      </c>
      <c r="G776" s="50" t="s">
        <v>1000</v>
      </c>
      <c r="H776" s="184"/>
      <c r="I776" s="264" t="s">
        <v>1196</v>
      </c>
      <c r="J776" s="278">
        <v>345081891.21999997</v>
      </c>
      <c r="K776" s="264"/>
      <c r="L776" s="264"/>
      <c r="M776" s="264"/>
      <c r="N776" s="264"/>
      <c r="Q776"/>
    </row>
    <row r="777" spans="2:17" ht="15" x14ac:dyDescent="0.4">
      <c r="B777" s="277">
        <f>VLOOKUP(C777,Companies[],3,FALSE)</f>
        <v>191282</v>
      </c>
      <c r="C777" s="184" t="s">
        <v>2077</v>
      </c>
      <c r="D777" s="50" t="s">
        <v>2021</v>
      </c>
      <c r="E777" s="264" t="s">
        <v>2745</v>
      </c>
      <c r="F777" s="50" t="s">
        <v>1000</v>
      </c>
      <c r="G777" s="50" t="s">
        <v>1000</v>
      </c>
      <c r="H777" s="184"/>
      <c r="I777" s="264" t="s">
        <v>1196</v>
      </c>
      <c r="J777" s="278">
        <v>56902964.219999999</v>
      </c>
      <c r="K777" s="264"/>
      <c r="L777" s="264"/>
      <c r="M777" s="264"/>
      <c r="N777" s="264"/>
      <c r="Q777"/>
    </row>
    <row r="778" spans="2:17" ht="15" x14ac:dyDescent="0.4">
      <c r="B778" s="277">
        <f>VLOOKUP(C778,Companies[],3,FALSE)</f>
        <v>191282</v>
      </c>
      <c r="C778" s="184" t="s">
        <v>2077</v>
      </c>
      <c r="D778" s="50" t="s">
        <v>2021</v>
      </c>
      <c r="E778" s="264" t="s">
        <v>2739</v>
      </c>
      <c r="F778" s="50" t="s">
        <v>1000</v>
      </c>
      <c r="G778" s="50" t="s">
        <v>1000</v>
      </c>
      <c r="H778" s="184"/>
      <c r="I778" s="264" t="s">
        <v>1196</v>
      </c>
      <c r="J778" s="278">
        <v>120014121.97999999</v>
      </c>
      <c r="K778" s="264"/>
      <c r="L778" s="264"/>
      <c r="M778" s="264"/>
      <c r="N778" s="264"/>
      <c r="Q778"/>
    </row>
    <row r="779" spans="2:17" ht="15" x14ac:dyDescent="0.4">
      <c r="B779" s="277">
        <f>VLOOKUP(C779,Companies[],3,FALSE)</f>
        <v>191282</v>
      </c>
      <c r="C779" s="184" t="s">
        <v>2077</v>
      </c>
      <c r="D779" s="50" t="s">
        <v>2021</v>
      </c>
      <c r="E779" s="264" t="s">
        <v>2738</v>
      </c>
      <c r="F779" s="50" t="s">
        <v>996</v>
      </c>
      <c r="G779" s="50" t="s">
        <v>999</v>
      </c>
      <c r="H779" s="184"/>
      <c r="I779" s="264" t="s">
        <v>1196</v>
      </c>
      <c r="J779" s="278">
        <v>416045960.13</v>
      </c>
      <c r="K779" s="264"/>
      <c r="L779" s="264"/>
      <c r="M779" s="264"/>
      <c r="N779" s="264"/>
      <c r="Q779"/>
    </row>
    <row r="780" spans="2:17" ht="15" x14ac:dyDescent="0.4">
      <c r="B780" s="277">
        <f>VLOOKUP(C780,Companies[],3,FALSE)</f>
        <v>191282</v>
      </c>
      <c r="C780" s="184" t="s">
        <v>2077</v>
      </c>
      <c r="D780" s="50" t="s">
        <v>2021</v>
      </c>
      <c r="E780" s="264" t="s">
        <v>2738</v>
      </c>
      <c r="F780" s="50" t="s">
        <v>996</v>
      </c>
      <c r="G780" s="50" t="s">
        <v>999</v>
      </c>
      <c r="H780" s="184" t="s">
        <v>2243</v>
      </c>
      <c r="I780" s="264" t="s">
        <v>1196</v>
      </c>
      <c r="J780" s="183">
        <v>0</v>
      </c>
      <c r="K780" s="264"/>
      <c r="L780" s="264"/>
      <c r="M780" s="264"/>
      <c r="N780" s="264">
        <v>0</v>
      </c>
      <c r="Q780"/>
    </row>
    <row r="781" spans="2:17" ht="15" x14ac:dyDescent="0.4">
      <c r="B781" s="277">
        <f>VLOOKUP(C781,Companies[],3,FALSE)</f>
        <v>191282</v>
      </c>
      <c r="C781" s="184" t="s">
        <v>2077</v>
      </c>
      <c r="D781" s="50" t="s">
        <v>2021</v>
      </c>
      <c r="E781" s="264" t="s">
        <v>2738</v>
      </c>
      <c r="F781" s="50" t="s">
        <v>996</v>
      </c>
      <c r="G781" s="50" t="s">
        <v>999</v>
      </c>
      <c r="H781" s="184" t="s">
        <v>2244</v>
      </c>
      <c r="I781" s="264" t="s">
        <v>1196</v>
      </c>
      <c r="J781" s="183">
        <v>0</v>
      </c>
      <c r="K781" s="264"/>
      <c r="L781" s="264"/>
      <c r="M781" s="264"/>
      <c r="N781" s="264">
        <v>463841115.64000005</v>
      </c>
      <c r="Q781"/>
    </row>
    <row r="782" spans="2:17" ht="15" x14ac:dyDescent="0.4">
      <c r="B782" s="277">
        <f>VLOOKUP(C782,Companies[],3,FALSE)</f>
        <v>191282</v>
      </c>
      <c r="C782" s="184" t="s">
        <v>2077</v>
      </c>
      <c r="D782" s="50" t="s">
        <v>2021</v>
      </c>
      <c r="E782" s="264" t="s">
        <v>2738</v>
      </c>
      <c r="F782" s="50" t="s">
        <v>996</v>
      </c>
      <c r="G782" s="50" t="s">
        <v>999</v>
      </c>
      <c r="H782" s="184" t="s">
        <v>2245</v>
      </c>
      <c r="I782" s="264" t="s">
        <v>1196</v>
      </c>
      <c r="J782" s="183">
        <v>0</v>
      </c>
      <c r="K782" s="264"/>
      <c r="L782" s="264"/>
      <c r="M782" s="264"/>
      <c r="N782" s="264">
        <v>0</v>
      </c>
      <c r="Q782"/>
    </row>
    <row r="783" spans="2:17" ht="15" x14ac:dyDescent="0.4">
      <c r="B783" s="277">
        <f>VLOOKUP(C783,Companies[],3,FALSE)</f>
        <v>191282</v>
      </c>
      <c r="C783" s="184" t="s">
        <v>2077</v>
      </c>
      <c r="D783" s="50" t="s">
        <v>2021</v>
      </c>
      <c r="E783" s="264" t="s">
        <v>2738</v>
      </c>
      <c r="F783" s="50" t="s">
        <v>996</v>
      </c>
      <c r="G783" s="50" t="s">
        <v>999</v>
      </c>
      <c r="H783" s="184" t="s">
        <v>2246</v>
      </c>
      <c r="I783" s="264" t="s">
        <v>1196</v>
      </c>
      <c r="J783" s="183">
        <v>0</v>
      </c>
      <c r="K783" s="264"/>
      <c r="L783" s="264"/>
      <c r="M783" s="264"/>
      <c r="N783" s="264">
        <v>0</v>
      </c>
      <c r="Q783"/>
    </row>
    <row r="784" spans="2:17" ht="15" x14ac:dyDescent="0.4">
      <c r="B784" s="277">
        <f>VLOOKUP(C784,Companies[],3,FALSE)</f>
        <v>191282</v>
      </c>
      <c r="C784" s="184" t="s">
        <v>2077</v>
      </c>
      <c r="D784" s="50" t="s">
        <v>2021</v>
      </c>
      <c r="E784" s="264" t="s">
        <v>2738</v>
      </c>
      <c r="F784" s="50" t="s">
        <v>996</v>
      </c>
      <c r="G784" s="50" t="s">
        <v>999</v>
      </c>
      <c r="H784" s="184" t="s">
        <v>2247</v>
      </c>
      <c r="I784" s="264" t="s">
        <v>1196</v>
      </c>
      <c r="J784" s="183">
        <v>0</v>
      </c>
      <c r="K784" s="264"/>
      <c r="L784" s="264"/>
      <c r="M784" s="264"/>
      <c r="N784" s="264">
        <v>0</v>
      </c>
      <c r="Q784"/>
    </row>
    <row r="785" spans="2:17" ht="15" x14ac:dyDescent="0.4">
      <c r="B785" s="277">
        <f>VLOOKUP(C785,Companies[],3,FALSE)</f>
        <v>191282</v>
      </c>
      <c r="C785" s="184" t="s">
        <v>2077</v>
      </c>
      <c r="D785" s="50" t="s">
        <v>2021</v>
      </c>
      <c r="E785" s="264" t="s">
        <v>2738</v>
      </c>
      <c r="F785" s="50" t="s">
        <v>996</v>
      </c>
      <c r="G785" s="50" t="s">
        <v>999</v>
      </c>
      <c r="H785" s="184" t="s">
        <v>2248</v>
      </c>
      <c r="I785" s="264" t="s">
        <v>1196</v>
      </c>
      <c r="J785" s="183">
        <v>0</v>
      </c>
      <c r="K785" s="264"/>
      <c r="L785" s="264"/>
      <c r="M785" s="264"/>
      <c r="N785" s="264">
        <v>0</v>
      </c>
      <c r="Q785"/>
    </row>
    <row r="786" spans="2:17" ht="15" x14ac:dyDescent="0.4">
      <c r="B786" s="277">
        <f>VLOOKUP(C786,Companies[],3,FALSE)</f>
        <v>191282</v>
      </c>
      <c r="C786" s="184" t="s">
        <v>2077</v>
      </c>
      <c r="D786" s="50" t="s">
        <v>2021</v>
      </c>
      <c r="E786" s="264" t="s">
        <v>2738</v>
      </c>
      <c r="F786" s="50" t="s">
        <v>996</v>
      </c>
      <c r="G786" s="50" t="s">
        <v>999</v>
      </c>
      <c r="H786" s="184" t="s">
        <v>2249</v>
      </c>
      <c r="I786" s="264" t="s">
        <v>1196</v>
      </c>
      <c r="J786" s="183">
        <v>0</v>
      </c>
      <c r="K786" s="264"/>
      <c r="L786" s="264"/>
      <c r="M786" s="264"/>
      <c r="N786" s="264">
        <v>0</v>
      </c>
      <c r="Q786"/>
    </row>
    <row r="787" spans="2:17" ht="15" x14ac:dyDescent="0.4">
      <c r="B787" s="277">
        <f>VLOOKUP(C787,Companies[],3,FALSE)</f>
        <v>191023</v>
      </c>
      <c r="C787" s="184" t="s">
        <v>2078</v>
      </c>
      <c r="D787" s="50" t="s">
        <v>2021</v>
      </c>
      <c r="E787" s="264" t="s">
        <v>2736</v>
      </c>
      <c r="F787" s="50" t="s">
        <v>1000</v>
      </c>
      <c r="G787" s="50" t="s">
        <v>1000</v>
      </c>
      <c r="H787" s="184"/>
      <c r="I787" s="264" t="s">
        <v>1196</v>
      </c>
      <c r="J787" s="278">
        <v>4897.9100000000008</v>
      </c>
      <c r="K787" s="264"/>
      <c r="L787" s="264"/>
      <c r="M787" s="264"/>
      <c r="N787" s="264"/>
      <c r="Q787"/>
    </row>
    <row r="788" spans="2:17" ht="15" x14ac:dyDescent="0.4">
      <c r="B788" s="277">
        <f>VLOOKUP(C788,Companies[],3,FALSE)</f>
        <v>191023</v>
      </c>
      <c r="C788" s="184" t="s">
        <v>2078</v>
      </c>
      <c r="D788" s="50" t="s">
        <v>2021</v>
      </c>
      <c r="E788" s="264" t="s">
        <v>2735</v>
      </c>
      <c r="F788" s="50" t="s">
        <v>1000</v>
      </c>
      <c r="G788" s="50" t="s">
        <v>1000</v>
      </c>
      <c r="H788" s="184"/>
      <c r="I788" s="264" t="s">
        <v>1196</v>
      </c>
      <c r="J788" s="278">
        <v>933920722</v>
      </c>
      <c r="K788" s="264"/>
      <c r="L788" s="264"/>
      <c r="M788" s="264"/>
      <c r="N788" s="264"/>
      <c r="Q788"/>
    </row>
    <row r="789" spans="2:17" ht="15" x14ac:dyDescent="0.4">
      <c r="B789" s="277">
        <f>VLOOKUP(C789,Companies[],3,FALSE)</f>
        <v>191023</v>
      </c>
      <c r="C789" s="184" t="s">
        <v>2078</v>
      </c>
      <c r="D789" s="50" t="s">
        <v>2021</v>
      </c>
      <c r="E789" s="264" t="s">
        <v>2743</v>
      </c>
      <c r="F789" s="50" t="s">
        <v>1000</v>
      </c>
      <c r="G789" s="50" t="s">
        <v>1000</v>
      </c>
      <c r="H789" s="184"/>
      <c r="I789" s="264" t="s">
        <v>1196</v>
      </c>
      <c r="J789" s="278">
        <v>-1068826987</v>
      </c>
      <c r="K789" s="264"/>
      <c r="L789" s="264"/>
      <c r="M789" s="264"/>
      <c r="N789" s="264"/>
      <c r="Q789"/>
    </row>
    <row r="790" spans="2:17" ht="15" x14ac:dyDescent="0.4">
      <c r="B790" s="277">
        <f>VLOOKUP(C790,Companies[],3,FALSE)</f>
        <v>191023</v>
      </c>
      <c r="C790" s="184" t="s">
        <v>2078</v>
      </c>
      <c r="D790" s="50" t="s">
        <v>2021</v>
      </c>
      <c r="E790" s="264" t="s">
        <v>2740</v>
      </c>
      <c r="F790" s="50" t="s">
        <v>1000</v>
      </c>
      <c r="G790" s="50" t="s">
        <v>1000</v>
      </c>
      <c r="H790" s="184"/>
      <c r="I790" s="264" t="s">
        <v>1196</v>
      </c>
      <c r="J790" s="278">
        <v>324724223.47999996</v>
      </c>
      <c r="K790" s="264"/>
      <c r="L790" s="264"/>
      <c r="M790" s="264"/>
      <c r="N790" s="264"/>
      <c r="Q790"/>
    </row>
    <row r="791" spans="2:17" ht="15" x14ac:dyDescent="0.4">
      <c r="B791" s="277">
        <f>VLOOKUP(C791,Companies[],3,FALSE)</f>
        <v>191023</v>
      </c>
      <c r="C791" s="184" t="s">
        <v>2078</v>
      </c>
      <c r="D791" s="50" t="s">
        <v>2023</v>
      </c>
      <c r="E791" s="264" t="s">
        <v>2737</v>
      </c>
      <c r="F791" s="50" t="s">
        <v>1000</v>
      </c>
      <c r="G791" s="50" t="s">
        <v>1000</v>
      </c>
      <c r="H791" s="184"/>
      <c r="I791" s="264" t="s">
        <v>1196</v>
      </c>
      <c r="J791" s="278">
        <v>201984509.53999999</v>
      </c>
      <c r="K791" s="264"/>
      <c r="L791" s="264"/>
      <c r="M791" s="264"/>
      <c r="N791" s="264"/>
      <c r="Q791"/>
    </row>
    <row r="792" spans="2:17" ht="15" x14ac:dyDescent="0.4">
      <c r="B792" s="277">
        <f>VLOOKUP(C792,Companies[],3,FALSE)</f>
        <v>191023</v>
      </c>
      <c r="C792" s="184" t="s">
        <v>2078</v>
      </c>
      <c r="D792" s="50" t="s">
        <v>2021</v>
      </c>
      <c r="E792" s="264" t="s">
        <v>2745</v>
      </c>
      <c r="F792" s="50" t="s">
        <v>1000</v>
      </c>
      <c r="G792" s="50" t="s">
        <v>1000</v>
      </c>
      <c r="H792" s="184"/>
      <c r="I792" s="264" t="s">
        <v>1196</v>
      </c>
      <c r="J792" s="278">
        <v>56605073.409999996</v>
      </c>
      <c r="K792" s="264"/>
      <c r="L792" s="264"/>
      <c r="M792" s="264"/>
      <c r="N792" s="264"/>
      <c r="Q792"/>
    </row>
    <row r="793" spans="2:17" ht="15" x14ac:dyDescent="0.4">
      <c r="B793" s="277">
        <f>VLOOKUP(C793,Companies[],3,FALSE)</f>
        <v>191023</v>
      </c>
      <c r="C793" s="184" t="s">
        <v>2078</v>
      </c>
      <c r="D793" s="50" t="s">
        <v>2021</v>
      </c>
      <c r="E793" s="264" t="s">
        <v>2739</v>
      </c>
      <c r="F793" s="50" t="s">
        <v>1000</v>
      </c>
      <c r="G793" s="50" t="s">
        <v>1000</v>
      </c>
      <c r="H793" s="184"/>
      <c r="I793" s="264" t="s">
        <v>1196</v>
      </c>
      <c r="J793" s="278">
        <v>151674662.10000002</v>
      </c>
      <c r="K793" s="264"/>
      <c r="L793" s="264"/>
      <c r="M793" s="264"/>
      <c r="N793" s="264"/>
      <c r="Q793"/>
    </row>
    <row r="794" spans="2:17" ht="15" x14ac:dyDescent="0.4">
      <c r="B794" s="277">
        <f>VLOOKUP(C794,Companies[],3,FALSE)</f>
        <v>191023</v>
      </c>
      <c r="C794" s="184" t="s">
        <v>2078</v>
      </c>
      <c r="D794" s="50" t="s">
        <v>2021</v>
      </c>
      <c r="E794" s="264" t="s">
        <v>2738</v>
      </c>
      <c r="F794" s="50" t="s">
        <v>996</v>
      </c>
      <c r="G794" s="50" t="s">
        <v>999</v>
      </c>
      <c r="H794" s="184"/>
      <c r="I794" s="264" t="s">
        <v>1196</v>
      </c>
      <c r="J794" s="278">
        <v>683614524.88999999</v>
      </c>
      <c r="K794" s="264"/>
      <c r="L794" s="264"/>
      <c r="M794" s="264"/>
      <c r="N794" s="264"/>
      <c r="Q794"/>
    </row>
    <row r="795" spans="2:17" ht="15" x14ac:dyDescent="0.4">
      <c r="B795" s="277">
        <f>VLOOKUP(C795,Companies[],3,FALSE)</f>
        <v>191023</v>
      </c>
      <c r="C795" s="184" t="s">
        <v>2078</v>
      </c>
      <c r="D795" s="50" t="s">
        <v>2021</v>
      </c>
      <c r="E795" s="264" t="s">
        <v>2738</v>
      </c>
      <c r="F795" s="50" t="s">
        <v>996</v>
      </c>
      <c r="G795" s="50" t="s">
        <v>999</v>
      </c>
      <c r="H795" s="184" t="s">
        <v>2233</v>
      </c>
      <c r="I795" s="264" t="s">
        <v>1196</v>
      </c>
      <c r="J795" s="183">
        <v>0</v>
      </c>
      <c r="K795" s="264"/>
      <c r="L795" s="264"/>
      <c r="M795" s="264"/>
      <c r="N795" s="264">
        <v>226113917.52999997</v>
      </c>
      <c r="Q795"/>
    </row>
    <row r="796" spans="2:17" ht="15" x14ac:dyDescent="0.4">
      <c r="B796" s="277">
        <f>VLOOKUP(C796,Companies[],3,FALSE)</f>
        <v>191023</v>
      </c>
      <c r="C796" s="184" t="s">
        <v>2078</v>
      </c>
      <c r="D796" s="50" t="s">
        <v>2021</v>
      </c>
      <c r="E796" s="264" t="s">
        <v>2738</v>
      </c>
      <c r="F796" s="50" t="s">
        <v>996</v>
      </c>
      <c r="G796" s="50" t="s">
        <v>999</v>
      </c>
      <c r="H796" s="184" t="s">
        <v>2234</v>
      </c>
      <c r="I796" s="264" t="s">
        <v>1196</v>
      </c>
      <c r="J796" s="183">
        <v>0</v>
      </c>
      <c r="K796" s="264"/>
      <c r="L796" s="264"/>
      <c r="M796" s="264"/>
      <c r="N796" s="264">
        <v>143904767.31999999</v>
      </c>
      <c r="Q796"/>
    </row>
    <row r="797" spans="2:17" ht="15" x14ac:dyDescent="0.4">
      <c r="B797" s="277">
        <f>VLOOKUP(C797,Companies[],3,FALSE)</f>
        <v>191023</v>
      </c>
      <c r="C797" s="184" t="s">
        <v>2078</v>
      </c>
      <c r="D797" s="50" t="s">
        <v>2021</v>
      </c>
      <c r="E797" s="264" t="s">
        <v>2738</v>
      </c>
      <c r="F797" s="50" t="s">
        <v>996</v>
      </c>
      <c r="G797" s="50" t="s">
        <v>999</v>
      </c>
      <c r="H797" s="184" t="s">
        <v>2235</v>
      </c>
      <c r="I797" s="264" t="s">
        <v>1196</v>
      </c>
      <c r="J797" s="183">
        <v>0</v>
      </c>
      <c r="K797" s="264"/>
      <c r="L797" s="264"/>
      <c r="M797" s="264"/>
      <c r="N797" s="264">
        <v>0</v>
      </c>
      <c r="Q797"/>
    </row>
    <row r="798" spans="2:17" ht="15" x14ac:dyDescent="0.4">
      <c r="B798" s="277">
        <f>VLOOKUP(C798,Companies[],3,FALSE)</f>
        <v>32377038</v>
      </c>
      <c r="C798" s="184" t="s">
        <v>2030</v>
      </c>
      <c r="D798" s="50" t="s">
        <v>2021</v>
      </c>
      <c r="E798" s="264" t="s">
        <v>2736</v>
      </c>
      <c r="F798" s="50" t="s">
        <v>1000</v>
      </c>
      <c r="G798" s="50" t="s">
        <v>1000</v>
      </c>
      <c r="H798" s="184"/>
      <c r="I798" s="264" t="s">
        <v>1196</v>
      </c>
      <c r="J798" s="278">
        <v>777464469</v>
      </c>
      <c r="K798" s="264"/>
      <c r="L798" s="264"/>
      <c r="M798" s="264"/>
      <c r="N798" s="264"/>
      <c r="Q798"/>
    </row>
    <row r="799" spans="2:17" ht="15" x14ac:dyDescent="0.4">
      <c r="B799" s="277">
        <f>VLOOKUP(C799,Companies[],3,FALSE)</f>
        <v>32377038</v>
      </c>
      <c r="C799" s="184" t="s">
        <v>2030</v>
      </c>
      <c r="D799" s="50" t="s">
        <v>2021</v>
      </c>
      <c r="E799" s="264" t="s">
        <v>2735</v>
      </c>
      <c r="F799" s="50" t="s">
        <v>1000</v>
      </c>
      <c r="G799" s="50" t="s">
        <v>1000</v>
      </c>
      <c r="H799" s="184"/>
      <c r="I799" s="264" t="s">
        <v>1196</v>
      </c>
      <c r="J799" s="278">
        <v>793177842.36000001</v>
      </c>
      <c r="K799" s="264"/>
      <c r="L799" s="264"/>
      <c r="M799" s="264"/>
      <c r="N799" s="264"/>
      <c r="Q799"/>
    </row>
    <row r="800" spans="2:17" ht="15" x14ac:dyDescent="0.4">
      <c r="B800" s="277">
        <f>VLOOKUP(C800,Companies[],3,FALSE)</f>
        <v>32377038</v>
      </c>
      <c r="C800" s="184" t="s">
        <v>2030</v>
      </c>
      <c r="D800" s="50" t="s">
        <v>2021</v>
      </c>
      <c r="E800" s="264" t="s">
        <v>2740</v>
      </c>
      <c r="F800" s="50" t="s">
        <v>1000</v>
      </c>
      <c r="G800" s="50" t="s">
        <v>1000</v>
      </c>
      <c r="H800" s="184"/>
      <c r="I800" s="264" t="s">
        <v>1196</v>
      </c>
      <c r="J800" s="278">
        <v>19679892.41</v>
      </c>
      <c r="K800" s="264"/>
      <c r="L800" s="264"/>
      <c r="M800" s="264"/>
      <c r="N800" s="264"/>
      <c r="Q800"/>
    </row>
    <row r="801" spans="2:17" ht="15" x14ac:dyDescent="0.4">
      <c r="B801" s="277">
        <f>VLOOKUP(C801,Companies[],3,FALSE)</f>
        <v>32377038</v>
      </c>
      <c r="C801" s="184" t="s">
        <v>2030</v>
      </c>
      <c r="D801" s="50" t="s">
        <v>2023</v>
      </c>
      <c r="E801" s="264" t="s">
        <v>2737</v>
      </c>
      <c r="F801" s="50" t="s">
        <v>1000</v>
      </c>
      <c r="G801" s="50" t="s">
        <v>1000</v>
      </c>
      <c r="H801" s="184"/>
      <c r="I801" s="264" t="s">
        <v>1196</v>
      </c>
      <c r="J801" s="278">
        <v>22310885.760000002</v>
      </c>
      <c r="K801" s="264"/>
      <c r="L801" s="264"/>
      <c r="M801" s="264"/>
      <c r="N801" s="264"/>
      <c r="Q801"/>
    </row>
    <row r="802" spans="2:17" ht="15" x14ac:dyDescent="0.4">
      <c r="B802" s="277">
        <f>VLOOKUP(C802,Companies[],3,FALSE)</f>
        <v>32377038</v>
      </c>
      <c r="C802" s="184" t="s">
        <v>2030</v>
      </c>
      <c r="D802" s="50" t="s">
        <v>2021</v>
      </c>
      <c r="E802" s="264" t="s">
        <v>2745</v>
      </c>
      <c r="F802" s="50" t="s">
        <v>1000</v>
      </c>
      <c r="G802" s="50" t="s">
        <v>1000</v>
      </c>
      <c r="H802" s="184"/>
      <c r="I802" s="264" t="s">
        <v>1196</v>
      </c>
      <c r="J802" s="278">
        <v>2239334.4499999997</v>
      </c>
      <c r="K802" s="264"/>
      <c r="L802" s="264"/>
      <c r="M802" s="264"/>
      <c r="N802" s="264"/>
      <c r="Q802"/>
    </row>
    <row r="803" spans="2:17" ht="15" x14ac:dyDescent="0.4">
      <c r="B803" s="277">
        <f>VLOOKUP(C803,Companies[],3,FALSE)</f>
        <v>32377038</v>
      </c>
      <c r="C803" s="184" t="s">
        <v>2030</v>
      </c>
      <c r="D803" s="50" t="s">
        <v>2021</v>
      </c>
      <c r="E803" s="264" t="s">
        <v>2739</v>
      </c>
      <c r="F803" s="50" t="s">
        <v>1000</v>
      </c>
      <c r="G803" s="50" t="s">
        <v>1000</v>
      </c>
      <c r="H803" s="184"/>
      <c r="I803" s="264" t="s">
        <v>1196</v>
      </c>
      <c r="J803" s="278">
        <v>138165.19</v>
      </c>
      <c r="K803" s="264"/>
      <c r="L803" s="264"/>
      <c r="M803" s="264"/>
      <c r="N803" s="264"/>
      <c r="Q803"/>
    </row>
    <row r="804" spans="2:17" ht="15" x14ac:dyDescent="0.4">
      <c r="B804" s="277">
        <f>VLOOKUP(C804,Companies[],3,FALSE)</f>
        <v>32377038</v>
      </c>
      <c r="C804" s="184" t="s">
        <v>2030</v>
      </c>
      <c r="D804" s="50" t="s">
        <v>2021</v>
      </c>
      <c r="E804" s="264" t="s">
        <v>2738</v>
      </c>
      <c r="F804" s="50" t="s">
        <v>996</v>
      </c>
      <c r="G804" s="50" t="s">
        <v>999</v>
      </c>
      <c r="H804" s="184"/>
      <c r="I804" s="264" t="s">
        <v>1196</v>
      </c>
      <c r="J804" s="278">
        <v>856933754.9000001</v>
      </c>
      <c r="K804" s="264"/>
      <c r="L804" s="264"/>
      <c r="M804" s="264"/>
      <c r="N804" s="264"/>
      <c r="Q804"/>
    </row>
    <row r="805" spans="2:17" ht="15" x14ac:dyDescent="0.4">
      <c r="B805" s="277">
        <f>VLOOKUP(C805,Companies[],3,FALSE)</f>
        <v>32377038</v>
      </c>
      <c r="C805" s="184" t="s">
        <v>2030</v>
      </c>
      <c r="D805" s="50" t="s">
        <v>2021</v>
      </c>
      <c r="E805" s="264" t="s">
        <v>2738</v>
      </c>
      <c r="F805" s="50" t="s">
        <v>996</v>
      </c>
      <c r="G805" s="50" t="s">
        <v>999</v>
      </c>
      <c r="H805" s="184" t="s">
        <v>2218</v>
      </c>
      <c r="I805" s="264" t="s">
        <v>1196</v>
      </c>
      <c r="J805" s="183">
        <v>0</v>
      </c>
      <c r="K805" s="264"/>
      <c r="L805" s="264"/>
      <c r="M805" s="264"/>
      <c r="N805" s="264">
        <v>565703141.61000001</v>
      </c>
      <c r="Q805"/>
    </row>
    <row r="806" spans="2:17" ht="15" x14ac:dyDescent="0.4">
      <c r="B806" s="277">
        <f>VLOOKUP(C806,Companies[],3,FALSE)</f>
        <v>32377038</v>
      </c>
      <c r="C806" s="184" t="s">
        <v>2030</v>
      </c>
      <c r="D806" s="50" t="s">
        <v>2021</v>
      </c>
      <c r="E806" s="264" t="s">
        <v>2738</v>
      </c>
      <c r="F806" s="50" t="s">
        <v>996</v>
      </c>
      <c r="G806" s="50" t="s">
        <v>999</v>
      </c>
      <c r="H806" s="184" t="s">
        <v>2218</v>
      </c>
      <c r="I806" s="264" t="s">
        <v>1196</v>
      </c>
      <c r="J806" s="183">
        <v>0</v>
      </c>
      <c r="K806" s="264"/>
      <c r="L806" s="264"/>
      <c r="M806" s="264"/>
      <c r="N806" s="264">
        <v>85215867.75</v>
      </c>
      <c r="Q806"/>
    </row>
    <row r="807" spans="2:17" ht="15" x14ac:dyDescent="0.4">
      <c r="B807" s="277">
        <f>VLOOKUP(C807,Companies[],3,FALSE)</f>
        <v>32377038</v>
      </c>
      <c r="C807" s="184" t="s">
        <v>2030</v>
      </c>
      <c r="D807" s="50" t="s">
        <v>2021</v>
      </c>
      <c r="E807" s="264" t="s">
        <v>2738</v>
      </c>
      <c r="F807" s="50" t="s">
        <v>996</v>
      </c>
      <c r="G807" s="50" t="s">
        <v>999</v>
      </c>
      <c r="H807" s="184" t="s">
        <v>2219</v>
      </c>
      <c r="I807" s="264" t="s">
        <v>1196</v>
      </c>
      <c r="J807" s="183">
        <v>0</v>
      </c>
      <c r="K807" s="264"/>
      <c r="L807" s="264"/>
      <c r="M807" s="264"/>
      <c r="N807" s="264">
        <v>226345560.09</v>
      </c>
      <c r="Q807"/>
    </row>
    <row r="808" spans="2:17" ht="15" x14ac:dyDescent="0.4">
      <c r="B808" s="277">
        <f>VLOOKUP(C808,Companies[],3,FALSE)</f>
        <v>32377038</v>
      </c>
      <c r="C808" s="184" t="s">
        <v>2030</v>
      </c>
      <c r="D808" s="50" t="s">
        <v>2021</v>
      </c>
      <c r="E808" s="264" t="s">
        <v>2738</v>
      </c>
      <c r="F808" s="50" t="s">
        <v>996</v>
      </c>
      <c r="G808" s="50" t="s">
        <v>999</v>
      </c>
      <c r="H808" s="184" t="s">
        <v>2219</v>
      </c>
      <c r="I808" s="264" t="s">
        <v>1196</v>
      </c>
      <c r="J808" s="183">
        <v>0</v>
      </c>
      <c r="K808" s="264"/>
      <c r="L808" s="264"/>
      <c r="M808" s="264"/>
      <c r="N808" s="264">
        <v>2654323.73</v>
      </c>
      <c r="Q808"/>
    </row>
    <row r="809" spans="2:17" ht="15" x14ac:dyDescent="0.4">
      <c r="B809" s="277">
        <f>VLOOKUP(C809,Companies[],3,FALSE)</f>
        <v>32377038</v>
      </c>
      <c r="C809" s="184" t="s">
        <v>2030</v>
      </c>
      <c r="D809" s="50" t="s">
        <v>2021</v>
      </c>
      <c r="E809" s="264" t="s">
        <v>2738</v>
      </c>
      <c r="F809" s="50" t="s">
        <v>996</v>
      </c>
      <c r="G809" s="50" t="s">
        <v>999</v>
      </c>
      <c r="H809" s="184" t="s">
        <v>2218</v>
      </c>
      <c r="I809" s="264" t="s">
        <v>1196</v>
      </c>
      <c r="J809" s="183">
        <v>0</v>
      </c>
      <c r="K809" s="264"/>
      <c r="L809" s="264"/>
      <c r="M809" s="264"/>
      <c r="N809" s="284">
        <v>28446.13</v>
      </c>
      <c r="Q809"/>
    </row>
    <row r="810" spans="2:17" ht="15" x14ac:dyDescent="0.4">
      <c r="B810" s="277">
        <f>VLOOKUP(C810,Companies[],3,FALSE)</f>
        <v>32377038</v>
      </c>
      <c r="C810" s="184" t="s">
        <v>2030</v>
      </c>
      <c r="D810" s="50" t="s">
        <v>2021</v>
      </c>
      <c r="E810" s="264" t="s">
        <v>2738</v>
      </c>
      <c r="F810" s="50" t="s">
        <v>996</v>
      </c>
      <c r="G810" s="50" t="s">
        <v>999</v>
      </c>
      <c r="H810" s="184" t="s">
        <v>2219</v>
      </c>
      <c r="I810" s="264" t="s">
        <v>1196</v>
      </c>
      <c r="J810" s="183">
        <v>0</v>
      </c>
      <c r="K810" s="264"/>
      <c r="L810" s="264"/>
      <c r="M810" s="264"/>
      <c r="N810" s="264">
        <v>0</v>
      </c>
      <c r="Q810"/>
    </row>
    <row r="811" spans="2:17" ht="15" x14ac:dyDescent="0.4">
      <c r="B811" s="277">
        <f>VLOOKUP(C811,Companies[],3,FALSE)</f>
        <v>33152471</v>
      </c>
      <c r="C811" s="184" t="s">
        <v>2031</v>
      </c>
      <c r="D811" s="50" t="s">
        <v>2021</v>
      </c>
      <c r="E811" s="264" t="s">
        <v>2736</v>
      </c>
      <c r="F811" s="50" t="s">
        <v>1000</v>
      </c>
      <c r="G811" s="50" t="s">
        <v>1000</v>
      </c>
      <c r="H811" s="184"/>
      <c r="I811" s="264" t="s">
        <v>1196</v>
      </c>
      <c r="J811" s="278">
        <v>632424576</v>
      </c>
      <c r="K811" s="264"/>
      <c r="L811" s="264"/>
      <c r="M811" s="264"/>
      <c r="N811" s="264"/>
      <c r="Q811"/>
    </row>
    <row r="812" spans="2:17" ht="15" x14ac:dyDescent="0.4">
      <c r="B812" s="277">
        <f>VLOOKUP(C812,Companies[],3,FALSE)</f>
        <v>33152471</v>
      </c>
      <c r="C812" s="184" t="s">
        <v>2031</v>
      </c>
      <c r="D812" s="50" t="s">
        <v>2021</v>
      </c>
      <c r="E812" s="264" t="s">
        <v>2735</v>
      </c>
      <c r="F812" s="50" t="s">
        <v>1000</v>
      </c>
      <c r="G812" s="50" t="s">
        <v>1000</v>
      </c>
      <c r="H812" s="184"/>
      <c r="I812" s="264" t="s">
        <v>1196</v>
      </c>
      <c r="J812" s="278">
        <v>407257686</v>
      </c>
      <c r="K812" s="264"/>
      <c r="L812" s="264"/>
      <c r="M812" s="264"/>
      <c r="N812" s="264"/>
      <c r="Q812"/>
    </row>
    <row r="813" spans="2:17" ht="15" x14ac:dyDescent="0.4">
      <c r="B813" s="277">
        <f>VLOOKUP(C813,Companies[],3,FALSE)</f>
        <v>33152471</v>
      </c>
      <c r="C813" s="184" t="s">
        <v>2031</v>
      </c>
      <c r="D813" s="50" t="s">
        <v>2021</v>
      </c>
      <c r="E813" s="264" t="s">
        <v>2740</v>
      </c>
      <c r="F813" s="50" t="s">
        <v>1000</v>
      </c>
      <c r="G813" s="50" t="s">
        <v>1000</v>
      </c>
      <c r="H813" s="184"/>
      <c r="I813" s="264" t="s">
        <v>1196</v>
      </c>
      <c r="J813" s="278">
        <v>15328542.219999999</v>
      </c>
      <c r="K813" s="264"/>
      <c r="L813" s="264"/>
      <c r="M813" s="264"/>
      <c r="N813" s="264"/>
      <c r="Q813"/>
    </row>
    <row r="814" spans="2:17" ht="15" x14ac:dyDescent="0.4">
      <c r="B814" s="277">
        <f>VLOOKUP(C814,Companies[],3,FALSE)</f>
        <v>33152471</v>
      </c>
      <c r="C814" s="184" t="s">
        <v>2031</v>
      </c>
      <c r="D814" s="50" t="s">
        <v>2023</v>
      </c>
      <c r="E814" s="264" t="s">
        <v>2737</v>
      </c>
      <c r="F814" s="50" t="s">
        <v>1000</v>
      </c>
      <c r="G814" s="50" t="s">
        <v>1000</v>
      </c>
      <c r="H814" s="184"/>
      <c r="I814" s="264" t="s">
        <v>1196</v>
      </c>
      <c r="J814" s="278">
        <v>73425441.390000001</v>
      </c>
      <c r="K814" s="264"/>
      <c r="L814" s="264"/>
      <c r="M814" s="264"/>
      <c r="N814" s="264"/>
      <c r="Q814"/>
    </row>
    <row r="815" spans="2:17" ht="15" x14ac:dyDescent="0.4">
      <c r="B815" s="277">
        <f>VLOOKUP(C815,Companies[],3,FALSE)</f>
        <v>33152471</v>
      </c>
      <c r="C815" s="184" t="s">
        <v>2031</v>
      </c>
      <c r="D815" s="50" t="s">
        <v>2021</v>
      </c>
      <c r="E815" s="264" t="s">
        <v>2745</v>
      </c>
      <c r="F815" s="50" t="s">
        <v>1000</v>
      </c>
      <c r="G815" s="50" t="s">
        <v>1000</v>
      </c>
      <c r="H815" s="184"/>
      <c r="I815" s="264" t="s">
        <v>1196</v>
      </c>
      <c r="J815" s="278">
        <v>4599</v>
      </c>
      <c r="K815" s="264"/>
      <c r="L815" s="264"/>
      <c r="M815" s="264"/>
      <c r="N815" s="264"/>
      <c r="Q815"/>
    </row>
    <row r="816" spans="2:17" ht="15" x14ac:dyDescent="0.4">
      <c r="B816" s="277">
        <f>VLOOKUP(C816,Companies[],3,FALSE)</f>
        <v>33152471</v>
      </c>
      <c r="C816" s="184" t="s">
        <v>2031</v>
      </c>
      <c r="D816" s="50" t="s">
        <v>2021</v>
      </c>
      <c r="E816" s="264" t="s">
        <v>2739</v>
      </c>
      <c r="F816" s="50" t="s">
        <v>1000</v>
      </c>
      <c r="G816" s="50" t="s">
        <v>1000</v>
      </c>
      <c r="H816" s="184"/>
      <c r="I816" s="264" t="s">
        <v>1196</v>
      </c>
      <c r="J816" s="278">
        <v>82409</v>
      </c>
      <c r="K816" s="264"/>
      <c r="L816" s="264"/>
      <c r="M816" s="264"/>
      <c r="N816" s="264"/>
      <c r="Q816"/>
    </row>
    <row r="817" spans="2:17" ht="15" x14ac:dyDescent="0.4">
      <c r="B817" s="277">
        <f>VLOOKUP(C817,Companies[],3,FALSE)</f>
        <v>33152471</v>
      </c>
      <c r="C817" s="184" t="s">
        <v>2031</v>
      </c>
      <c r="D817" s="50" t="s">
        <v>2021</v>
      </c>
      <c r="E817" s="264" t="s">
        <v>2738</v>
      </c>
      <c r="F817" s="50" t="s">
        <v>996</v>
      </c>
      <c r="G817" s="50" t="s">
        <v>999</v>
      </c>
      <c r="H817" s="184"/>
      <c r="I817" s="264" t="s">
        <v>1196</v>
      </c>
      <c r="J817" s="278">
        <v>882123716.31000006</v>
      </c>
      <c r="K817" s="264"/>
      <c r="L817" s="264"/>
      <c r="M817" s="264"/>
      <c r="N817" s="264"/>
      <c r="Q817"/>
    </row>
    <row r="818" spans="2:17" ht="15" x14ac:dyDescent="0.4">
      <c r="B818" s="277">
        <f>VLOOKUP(C818,Companies[],3,FALSE)</f>
        <v>33152471</v>
      </c>
      <c r="C818" s="184" t="s">
        <v>2031</v>
      </c>
      <c r="D818" s="50" t="s">
        <v>2021</v>
      </c>
      <c r="E818" s="264" t="s">
        <v>2738</v>
      </c>
      <c r="F818" s="50" t="s">
        <v>996</v>
      </c>
      <c r="G818" s="50" t="s">
        <v>999</v>
      </c>
      <c r="H818" s="184" t="s">
        <v>2360</v>
      </c>
      <c r="I818" s="264" t="s">
        <v>1196</v>
      </c>
      <c r="J818" s="183">
        <v>0</v>
      </c>
      <c r="K818" s="264"/>
      <c r="L818" s="264"/>
      <c r="M818" s="264"/>
      <c r="N818" s="264">
        <v>671250137.67999995</v>
      </c>
      <c r="Q818"/>
    </row>
    <row r="819" spans="2:17" ht="15" x14ac:dyDescent="0.4">
      <c r="B819" s="277">
        <f>VLOOKUP(C819,Companies[],3,FALSE)</f>
        <v>33152471</v>
      </c>
      <c r="C819" s="184" t="s">
        <v>2031</v>
      </c>
      <c r="D819" s="50" t="s">
        <v>2021</v>
      </c>
      <c r="E819" s="264" t="s">
        <v>2738</v>
      </c>
      <c r="F819" s="50" t="s">
        <v>996</v>
      </c>
      <c r="G819" s="50" t="s">
        <v>999</v>
      </c>
      <c r="H819" s="184" t="s">
        <v>2360</v>
      </c>
      <c r="I819" s="264" t="s">
        <v>1196</v>
      </c>
      <c r="J819" s="183">
        <v>0</v>
      </c>
      <c r="K819" s="264"/>
      <c r="L819" s="264"/>
      <c r="M819" s="264"/>
      <c r="N819" s="264">
        <v>22526456.23</v>
      </c>
      <c r="Q819"/>
    </row>
    <row r="820" spans="2:17" ht="15" x14ac:dyDescent="0.4">
      <c r="B820" s="277">
        <f>VLOOKUP(C820,Companies[],3,FALSE)</f>
        <v>33152471</v>
      </c>
      <c r="C820" s="184" t="s">
        <v>2031</v>
      </c>
      <c r="D820" s="50" t="s">
        <v>2021</v>
      </c>
      <c r="E820" s="264" t="s">
        <v>2738</v>
      </c>
      <c r="F820" s="50" t="s">
        <v>996</v>
      </c>
      <c r="G820" s="50" t="s">
        <v>999</v>
      </c>
      <c r="H820" s="184" t="s">
        <v>2360</v>
      </c>
      <c r="I820" s="264" t="s">
        <v>1196</v>
      </c>
      <c r="J820" s="183">
        <v>0</v>
      </c>
      <c r="K820" s="264"/>
      <c r="L820" s="264"/>
      <c r="M820" s="264"/>
      <c r="N820" s="264">
        <v>186329905.76999998</v>
      </c>
      <c r="Q820"/>
    </row>
    <row r="821" spans="2:17" ht="15" x14ac:dyDescent="0.4">
      <c r="B821" s="277">
        <f>VLOOKUP(C821,Companies[],3,FALSE)</f>
        <v>190905</v>
      </c>
      <c r="C821" s="184" t="s">
        <v>2079</v>
      </c>
      <c r="D821" s="50" t="s">
        <v>2021</v>
      </c>
      <c r="E821" s="264" t="s">
        <v>2736</v>
      </c>
      <c r="F821" s="50" t="s">
        <v>1000</v>
      </c>
      <c r="G821" s="50" t="s">
        <v>1000</v>
      </c>
      <c r="H821" s="184"/>
      <c r="I821" s="264" t="s">
        <v>1196</v>
      </c>
      <c r="J821" s="278">
        <v>21051504.819999997</v>
      </c>
      <c r="K821" s="264"/>
      <c r="L821" s="264"/>
      <c r="M821" s="264"/>
      <c r="N821" s="264"/>
      <c r="Q821"/>
    </row>
    <row r="822" spans="2:17" ht="15" x14ac:dyDescent="0.4">
      <c r="B822" s="277">
        <f>VLOOKUP(C822,Companies[],3,FALSE)</f>
        <v>190905</v>
      </c>
      <c r="C822" s="184" t="s">
        <v>2079</v>
      </c>
      <c r="D822" s="50" t="s">
        <v>2021</v>
      </c>
      <c r="E822" s="264" t="s">
        <v>2735</v>
      </c>
      <c r="F822" s="50" t="s">
        <v>1000</v>
      </c>
      <c r="G822" s="50" t="s">
        <v>1000</v>
      </c>
      <c r="H822" s="184"/>
      <c r="I822" s="264" t="s">
        <v>1196</v>
      </c>
      <c r="J822" s="278">
        <v>560492171.43999994</v>
      </c>
      <c r="K822" s="264"/>
      <c r="L822" s="264"/>
      <c r="M822" s="264"/>
      <c r="N822" s="264"/>
      <c r="Q822"/>
    </row>
    <row r="823" spans="2:17" ht="15" x14ac:dyDescent="0.4">
      <c r="B823" s="277">
        <f>VLOOKUP(C823,Companies[],3,FALSE)</f>
        <v>190905</v>
      </c>
      <c r="C823" s="184" t="s">
        <v>2079</v>
      </c>
      <c r="D823" s="50" t="s">
        <v>2021</v>
      </c>
      <c r="E823" s="264" t="s">
        <v>2743</v>
      </c>
      <c r="F823" s="50" t="s">
        <v>1000</v>
      </c>
      <c r="G823" s="50" t="s">
        <v>1000</v>
      </c>
      <c r="H823" s="184"/>
      <c r="I823" s="264" t="s">
        <v>1196</v>
      </c>
      <c r="J823" s="278">
        <v>-350026001</v>
      </c>
      <c r="K823" s="264"/>
      <c r="L823" s="264"/>
      <c r="M823" s="264"/>
      <c r="N823" s="264"/>
      <c r="Q823"/>
    </row>
    <row r="824" spans="2:17" ht="15" x14ac:dyDescent="0.4">
      <c r="B824" s="277">
        <f>VLOOKUP(C824,Companies[],3,FALSE)</f>
        <v>190905</v>
      </c>
      <c r="C824" s="184" t="s">
        <v>2079</v>
      </c>
      <c r="D824" s="50" t="s">
        <v>2021</v>
      </c>
      <c r="E824" s="264" t="s">
        <v>2740</v>
      </c>
      <c r="F824" s="50" t="s">
        <v>1000</v>
      </c>
      <c r="G824" s="50" t="s">
        <v>1000</v>
      </c>
      <c r="H824" s="184"/>
      <c r="I824" s="264" t="s">
        <v>1196</v>
      </c>
      <c r="J824" s="278">
        <v>254391865.67999998</v>
      </c>
      <c r="K824" s="264"/>
      <c r="L824" s="264"/>
      <c r="M824" s="264"/>
      <c r="N824" s="264"/>
      <c r="Q824"/>
    </row>
    <row r="825" spans="2:17" ht="15" x14ac:dyDescent="0.4">
      <c r="B825" s="277">
        <f>VLOOKUP(C825,Companies[],3,FALSE)</f>
        <v>190905</v>
      </c>
      <c r="C825" s="184" t="s">
        <v>2079</v>
      </c>
      <c r="D825" s="50" t="s">
        <v>2023</v>
      </c>
      <c r="E825" s="264" t="s">
        <v>2737</v>
      </c>
      <c r="F825" s="50" t="s">
        <v>1000</v>
      </c>
      <c r="G825" s="50" t="s">
        <v>1000</v>
      </c>
      <c r="H825" s="184"/>
      <c r="I825" s="264" t="s">
        <v>1196</v>
      </c>
      <c r="J825" s="278">
        <v>113419546.91999999</v>
      </c>
      <c r="K825" s="264"/>
      <c r="L825" s="264"/>
      <c r="M825" s="264"/>
      <c r="N825" s="264"/>
      <c r="Q825"/>
    </row>
    <row r="826" spans="2:17" ht="15" x14ac:dyDescent="0.4">
      <c r="B826" s="277">
        <f>VLOOKUP(C826,Companies[],3,FALSE)</f>
        <v>190905</v>
      </c>
      <c r="C826" s="184" t="s">
        <v>2079</v>
      </c>
      <c r="D826" s="50" t="s">
        <v>2021</v>
      </c>
      <c r="E826" s="264" t="s">
        <v>2745</v>
      </c>
      <c r="F826" s="50" t="s">
        <v>1000</v>
      </c>
      <c r="G826" s="50" t="s">
        <v>1000</v>
      </c>
      <c r="H826" s="184"/>
      <c r="I826" s="264" t="s">
        <v>1196</v>
      </c>
      <c r="J826" s="278">
        <v>29847218.57</v>
      </c>
      <c r="K826" s="264"/>
      <c r="L826" s="264"/>
      <c r="M826" s="264"/>
      <c r="N826" s="264"/>
      <c r="Q826"/>
    </row>
    <row r="827" spans="2:17" ht="15" x14ac:dyDescent="0.4">
      <c r="B827" s="277">
        <f>VLOOKUP(C827,Companies[],3,FALSE)</f>
        <v>190905</v>
      </c>
      <c r="C827" s="184" t="s">
        <v>2079</v>
      </c>
      <c r="D827" s="50" t="s">
        <v>2021</v>
      </c>
      <c r="E827" s="264" t="s">
        <v>2739</v>
      </c>
      <c r="F827" s="50" t="s">
        <v>1000</v>
      </c>
      <c r="G827" s="50" t="s">
        <v>1000</v>
      </c>
      <c r="H827" s="184"/>
      <c r="I827" s="264" t="s">
        <v>1196</v>
      </c>
      <c r="J827" s="278">
        <v>102911664.95</v>
      </c>
      <c r="K827" s="264"/>
      <c r="L827" s="264"/>
      <c r="M827" s="264"/>
      <c r="N827" s="264"/>
      <c r="Q827"/>
    </row>
    <row r="828" spans="2:17" ht="15" x14ac:dyDescent="0.4">
      <c r="B828" s="277">
        <f>VLOOKUP(C828,Companies[],3,FALSE)</f>
        <v>190905</v>
      </c>
      <c r="C828" s="184" t="s">
        <v>2079</v>
      </c>
      <c r="D828" s="50" t="s">
        <v>2021</v>
      </c>
      <c r="E828" s="264" t="s">
        <v>2738</v>
      </c>
      <c r="F828" s="50" t="s">
        <v>996</v>
      </c>
      <c r="G828" s="50" t="s">
        <v>999</v>
      </c>
      <c r="H828" s="184"/>
      <c r="I828" s="264" t="s">
        <v>1196</v>
      </c>
      <c r="J828" s="278">
        <v>600242864.45999992</v>
      </c>
      <c r="K828" s="264"/>
      <c r="L828" s="264"/>
      <c r="M828" s="264"/>
      <c r="N828" s="264"/>
      <c r="Q828"/>
    </row>
    <row r="829" spans="2:17" ht="15" x14ac:dyDescent="0.4">
      <c r="B829" s="277">
        <f>VLOOKUP(C829,Companies[],3,FALSE)</f>
        <v>190905</v>
      </c>
      <c r="C829" s="184" t="s">
        <v>2079</v>
      </c>
      <c r="D829" s="50" t="s">
        <v>2021</v>
      </c>
      <c r="E829" s="264" t="s">
        <v>2738</v>
      </c>
      <c r="F829" s="50" t="s">
        <v>996</v>
      </c>
      <c r="G829" s="50" t="s">
        <v>999</v>
      </c>
      <c r="H829" s="184" t="s">
        <v>2187</v>
      </c>
      <c r="I829" s="264" t="s">
        <v>1196</v>
      </c>
      <c r="J829" s="183">
        <v>0</v>
      </c>
      <c r="K829" s="264"/>
      <c r="L829" s="264"/>
      <c r="M829" s="264"/>
      <c r="N829" s="264">
        <v>0</v>
      </c>
      <c r="Q829"/>
    </row>
    <row r="830" spans="2:17" ht="15" x14ac:dyDescent="0.4">
      <c r="B830" s="277">
        <f>VLOOKUP(C830,Companies[],3,FALSE)</f>
        <v>13498562</v>
      </c>
      <c r="C830" s="184" t="s">
        <v>2100</v>
      </c>
      <c r="D830" s="50" t="s">
        <v>2021</v>
      </c>
      <c r="E830" s="264" t="s">
        <v>2736</v>
      </c>
      <c r="F830" s="50" t="s">
        <v>1000</v>
      </c>
      <c r="G830" s="50" t="s">
        <v>1000</v>
      </c>
      <c r="H830" s="184"/>
      <c r="I830" s="264" t="s">
        <v>1196</v>
      </c>
      <c r="J830" s="278">
        <v>449733951</v>
      </c>
      <c r="K830" s="264"/>
      <c r="L830" s="264"/>
      <c r="M830" s="264"/>
      <c r="N830" s="264"/>
      <c r="Q830"/>
    </row>
    <row r="831" spans="2:17" ht="15" x14ac:dyDescent="0.4">
      <c r="B831" s="277">
        <f>VLOOKUP(C831,Companies[],3,FALSE)</f>
        <v>13498562</v>
      </c>
      <c r="C831" s="184" t="s">
        <v>2100</v>
      </c>
      <c r="D831" s="50" t="s">
        <v>2021</v>
      </c>
      <c r="E831" s="264" t="s">
        <v>2735</v>
      </c>
      <c r="F831" s="50" t="s">
        <v>1000</v>
      </c>
      <c r="G831" s="50" t="s">
        <v>1000</v>
      </c>
      <c r="H831" s="184"/>
      <c r="I831" s="264" t="s">
        <v>1196</v>
      </c>
      <c r="J831" s="278">
        <v>91517086</v>
      </c>
      <c r="K831" s="264"/>
      <c r="L831" s="264"/>
      <c r="M831" s="264"/>
      <c r="N831" s="264"/>
      <c r="Q831"/>
    </row>
    <row r="832" spans="2:17" ht="15" x14ac:dyDescent="0.4">
      <c r="B832" s="277">
        <f>VLOOKUP(C832,Companies[],3,FALSE)</f>
        <v>13498562</v>
      </c>
      <c r="C832" s="184" t="s">
        <v>2100</v>
      </c>
      <c r="D832" s="50" t="s">
        <v>2021</v>
      </c>
      <c r="E832" s="264" t="s">
        <v>2740</v>
      </c>
      <c r="F832" s="50" t="s">
        <v>1000</v>
      </c>
      <c r="G832" s="50" t="s">
        <v>1000</v>
      </c>
      <c r="H832" s="184"/>
      <c r="I832" s="264" t="s">
        <v>1196</v>
      </c>
      <c r="J832" s="278">
        <v>434873125.25999999</v>
      </c>
      <c r="K832" s="264"/>
      <c r="L832" s="264"/>
      <c r="M832" s="264"/>
      <c r="N832" s="264"/>
      <c r="Q832"/>
    </row>
    <row r="833" spans="2:17" ht="15" x14ac:dyDescent="0.4">
      <c r="B833" s="277">
        <f>VLOOKUP(C833,Companies[],3,FALSE)</f>
        <v>13498562</v>
      </c>
      <c r="C833" s="184" t="s">
        <v>2100</v>
      </c>
      <c r="D833" s="50" t="s">
        <v>2023</v>
      </c>
      <c r="E833" s="264" t="s">
        <v>2737</v>
      </c>
      <c r="F833" s="50" t="s">
        <v>1000</v>
      </c>
      <c r="G833" s="50" t="s">
        <v>1000</v>
      </c>
      <c r="H833" s="184"/>
      <c r="I833" s="264" t="s">
        <v>1196</v>
      </c>
      <c r="J833" s="278">
        <v>164295414.04999998</v>
      </c>
      <c r="K833" s="264"/>
      <c r="L833" s="264"/>
      <c r="M833" s="264"/>
      <c r="N833" s="264"/>
      <c r="Q833"/>
    </row>
    <row r="834" spans="2:17" ht="15" x14ac:dyDescent="0.4">
      <c r="B834" s="277">
        <f>VLOOKUP(C834,Companies[],3,FALSE)</f>
        <v>13498562</v>
      </c>
      <c r="C834" s="184" t="s">
        <v>2100</v>
      </c>
      <c r="D834" s="50" t="s">
        <v>2021</v>
      </c>
      <c r="E834" s="264" t="s">
        <v>2745</v>
      </c>
      <c r="F834" s="50" t="s">
        <v>1000</v>
      </c>
      <c r="G834" s="50" t="s">
        <v>1000</v>
      </c>
      <c r="H834" s="184"/>
      <c r="I834" s="264" t="s">
        <v>1196</v>
      </c>
      <c r="J834" s="278">
        <v>5486573.1200000001</v>
      </c>
      <c r="K834" s="264"/>
      <c r="L834" s="264"/>
      <c r="M834" s="264"/>
      <c r="N834" s="264"/>
      <c r="Q834"/>
    </row>
    <row r="835" spans="2:17" ht="15" x14ac:dyDescent="0.4">
      <c r="B835" s="277">
        <f>VLOOKUP(C835,Companies[],3,FALSE)</f>
        <v>13498562</v>
      </c>
      <c r="C835" s="184" t="s">
        <v>2100</v>
      </c>
      <c r="D835" s="50" t="s">
        <v>2021</v>
      </c>
      <c r="E835" s="264" t="s">
        <v>2739</v>
      </c>
      <c r="F835" s="50" t="s">
        <v>1000</v>
      </c>
      <c r="G835" s="50" t="s">
        <v>1000</v>
      </c>
      <c r="H835" s="184"/>
      <c r="I835" s="264" t="s">
        <v>1196</v>
      </c>
      <c r="J835" s="278">
        <v>11581016.52</v>
      </c>
      <c r="K835" s="264"/>
      <c r="L835" s="264"/>
      <c r="M835" s="264"/>
      <c r="N835" s="264"/>
      <c r="Q835"/>
    </row>
    <row r="836" spans="2:17" ht="15" x14ac:dyDescent="0.4">
      <c r="B836" s="277">
        <f>VLOOKUP(C836,Companies[],3,FALSE)</f>
        <v>13498562</v>
      </c>
      <c r="C836" s="184" t="s">
        <v>2100</v>
      </c>
      <c r="D836" s="50" t="s">
        <v>2021</v>
      </c>
      <c r="E836" s="264" t="s">
        <v>2738</v>
      </c>
      <c r="F836" s="50" t="s">
        <v>996</v>
      </c>
      <c r="G836" s="50" t="s">
        <v>999</v>
      </c>
      <c r="H836" s="184"/>
      <c r="I836" s="264" t="s">
        <v>1196</v>
      </c>
      <c r="J836" s="278">
        <v>112685637.8</v>
      </c>
      <c r="K836" s="264"/>
      <c r="L836" s="264"/>
      <c r="M836" s="264"/>
      <c r="N836" s="264"/>
      <c r="Q836"/>
    </row>
    <row r="837" spans="2:17" ht="15" x14ac:dyDescent="0.4">
      <c r="B837" s="277">
        <f>VLOOKUP(C837,Companies[],3,FALSE)</f>
        <v>13498562</v>
      </c>
      <c r="C837" s="184" t="s">
        <v>2100</v>
      </c>
      <c r="D837" s="50" t="s">
        <v>2021</v>
      </c>
      <c r="E837" s="264" t="s">
        <v>2738</v>
      </c>
      <c r="F837" s="50" t="s">
        <v>996</v>
      </c>
      <c r="G837" s="50" t="s">
        <v>999</v>
      </c>
      <c r="H837" s="184" t="s">
        <v>2369</v>
      </c>
      <c r="I837" s="264" t="s">
        <v>1196</v>
      </c>
      <c r="J837" s="183">
        <v>0</v>
      </c>
      <c r="K837" s="264"/>
      <c r="L837" s="264"/>
      <c r="M837" s="264"/>
      <c r="N837" s="264">
        <v>110995645.06</v>
      </c>
      <c r="Q837"/>
    </row>
    <row r="838" spans="2:17" ht="15" x14ac:dyDescent="0.4">
      <c r="B838" s="277">
        <f>VLOOKUP(C838,Companies[],3,FALSE)</f>
        <v>13498562</v>
      </c>
      <c r="C838" s="184" t="s">
        <v>2100</v>
      </c>
      <c r="D838" s="50" t="s">
        <v>2021</v>
      </c>
      <c r="E838" s="264" t="s">
        <v>2738</v>
      </c>
      <c r="F838" s="50" t="s">
        <v>996</v>
      </c>
      <c r="G838" s="50" t="s">
        <v>999</v>
      </c>
      <c r="H838" s="184" t="s">
        <v>2370</v>
      </c>
      <c r="I838" s="264" t="s">
        <v>1196</v>
      </c>
      <c r="J838" s="183">
        <v>0</v>
      </c>
      <c r="K838" s="264"/>
      <c r="L838" s="264"/>
      <c r="M838" s="264"/>
      <c r="N838" s="264">
        <v>0</v>
      </c>
      <c r="Q838"/>
    </row>
    <row r="839" spans="2:17" ht="15" x14ac:dyDescent="0.4">
      <c r="B839" s="277">
        <f>VLOOKUP(C839,Companies[],3,FALSE)</f>
        <v>190977</v>
      </c>
      <c r="C839" s="184" t="s">
        <v>2080</v>
      </c>
      <c r="D839" s="50" t="s">
        <v>2021</v>
      </c>
      <c r="E839" s="264" t="s">
        <v>2735</v>
      </c>
      <c r="F839" s="50" t="s">
        <v>1000</v>
      </c>
      <c r="G839" s="50" t="s">
        <v>1000</v>
      </c>
      <c r="H839" s="184"/>
      <c r="I839" s="264" t="s">
        <v>1196</v>
      </c>
      <c r="J839" s="278">
        <v>227903253</v>
      </c>
      <c r="K839" s="264"/>
      <c r="L839" s="264"/>
      <c r="M839" s="264"/>
      <c r="N839" s="264"/>
      <c r="Q839"/>
    </row>
    <row r="840" spans="2:17" ht="15" x14ac:dyDescent="0.4">
      <c r="B840" s="277">
        <f>VLOOKUP(C840,Companies[],3,FALSE)</f>
        <v>190977</v>
      </c>
      <c r="C840" s="184" t="s">
        <v>2080</v>
      </c>
      <c r="D840" s="50" t="s">
        <v>2021</v>
      </c>
      <c r="E840" s="264" t="s">
        <v>2743</v>
      </c>
      <c r="F840" s="50" t="s">
        <v>1000</v>
      </c>
      <c r="G840" s="50" t="s">
        <v>1000</v>
      </c>
      <c r="H840" s="184"/>
      <c r="I840" s="264" t="s">
        <v>1196</v>
      </c>
      <c r="J840" s="278">
        <v>-1257558475</v>
      </c>
      <c r="K840" s="264"/>
      <c r="L840" s="264"/>
      <c r="M840" s="264"/>
      <c r="N840" s="264"/>
      <c r="Q840"/>
    </row>
    <row r="841" spans="2:17" ht="15" x14ac:dyDescent="0.4">
      <c r="B841" s="277">
        <f>VLOOKUP(C841,Companies[],3,FALSE)</f>
        <v>190977</v>
      </c>
      <c r="C841" s="184" t="s">
        <v>2080</v>
      </c>
      <c r="D841" s="50" t="s">
        <v>2021</v>
      </c>
      <c r="E841" s="264" t="s">
        <v>2740</v>
      </c>
      <c r="F841" s="50" t="s">
        <v>1000</v>
      </c>
      <c r="G841" s="50" t="s">
        <v>1000</v>
      </c>
      <c r="H841" s="184"/>
      <c r="I841" s="264" t="s">
        <v>1196</v>
      </c>
      <c r="J841" s="278">
        <v>242583292.34</v>
      </c>
      <c r="K841" s="264"/>
      <c r="L841" s="264"/>
      <c r="M841" s="264"/>
      <c r="N841" s="264"/>
      <c r="Q841"/>
    </row>
    <row r="842" spans="2:17" ht="15" x14ac:dyDescent="0.4">
      <c r="B842" s="277">
        <f>VLOOKUP(C842,Companies[],3,FALSE)</f>
        <v>190977</v>
      </c>
      <c r="C842" s="184" t="s">
        <v>2080</v>
      </c>
      <c r="D842" s="50" t="s">
        <v>2023</v>
      </c>
      <c r="E842" s="264" t="s">
        <v>2737</v>
      </c>
      <c r="F842" s="50" t="s">
        <v>1000</v>
      </c>
      <c r="G842" s="50" t="s">
        <v>1000</v>
      </c>
      <c r="H842" s="184"/>
      <c r="I842" s="264" t="s">
        <v>1196</v>
      </c>
      <c r="J842" s="278">
        <v>161579986.34999999</v>
      </c>
      <c r="K842" s="264"/>
      <c r="L842" s="264"/>
      <c r="M842" s="264"/>
      <c r="N842" s="264"/>
      <c r="Q842"/>
    </row>
    <row r="843" spans="2:17" ht="15" x14ac:dyDescent="0.4">
      <c r="B843" s="277">
        <f>VLOOKUP(C843,Companies[],3,FALSE)</f>
        <v>190977</v>
      </c>
      <c r="C843" s="184" t="s">
        <v>2080</v>
      </c>
      <c r="D843" s="50" t="s">
        <v>2021</v>
      </c>
      <c r="E843" s="264" t="s">
        <v>2745</v>
      </c>
      <c r="F843" s="50" t="s">
        <v>1000</v>
      </c>
      <c r="G843" s="50" t="s">
        <v>1000</v>
      </c>
      <c r="H843" s="184"/>
      <c r="I843" s="264" t="s">
        <v>1196</v>
      </c>
      <c r="J843" s="278">
        <v>99128390.609999985</v>
      </c>
      <c r="K843" s="264"/>
      <c r="L843" s="264"/>
      <c r="M843" s="264"/>
      <c r="N843" s="264"/>
      <c r="Q843"/>
    </row>
    <row r="844" spans="2:17" ht="15" x14ac:dyDescent="0.4">
      <c r="B844" s="277">
        <f>VLOOKUP(C844,Companies[],3,FALSE)</f>
        <v>190977</v>
      </c>
      <c r="C844" s="184" t="s">
        <v>2080</v>
      </c>
      <c r="D844" s="50" t="s">
        <v>2021</v>
      </c>
      <c r="E844" s="264" t="s">
        <v>2739</v>
      </c>
      <c r="F844" s="50" t="s">
        <v>1000</v>
      </c>
      <c r="G844" s="50" t="s">
        <v>1000</v>
      </c>
      <c r="H844" s="184"/>
      <c r="I844" s="264" t="s">
        <v>1196</v>
      </c>
      <c r="J844" s="278">
        <v>65850595.190000005</v>
      </c>
      <c r="K844" s="264"/>
      <c r="L844" s="264"/>
      <c r="M844" s="264"/>
      <c r="N844" s="264"/>
      <c r="Q844"/>
    </row>
    <row r="845" spans="2:17" ht="15" x14ac:dyDescent="0.4">
      <c r="B845" s="277">
        <f>VLOOKUP(C845,Companies[],3,FALSE)</f>
        <v>190977</v>
      </c>
      <c r="C845" s="184" t="s">
        <v>2080</v>
      </c>
      <c r="D845" s="50" t="s">
        <v>2021</v>
      </c>
      <c r="E845" s="264" t="s">
        <v>2738</v>
      </c>
      <c r="F845" s="50" t="s">
        <v>996</v>
      </c>
      <c r="G845" s="50" t="s">
        <v>999</v>
      </c>
      <c r="H845" s="184"/>
      <c r="I845" s="264" t="s">
        <v>1196</v>
      </c>
      <c r="J845" s="278">
        <v>504850376.75</v>
      </c>
      <c r="K845" s="264"/>
      <c r="L845" s="264"/>
      <c r="M845" s="264"/>
      <c r="N845" s="264"/>
      <c r="Q845"/>
    </row>
    <row r="846" spans="2:17" ht="15" x14ac:dyDescent="0.4">
      <c r="B846" s="277">
        <f>VLOOKUP(C846,Companies[],3,FALSE)</f>
        <v>190977</v>
      </c>
      <c r="C846" s="184" t="s">
        <v>2080</v>
      </c>
      <c r="D846" s="50" t="s">
        <v>2021</v>
      </c>
      <c r="E846" s="264" t="s">
        <v>2738</v>
      </c>
      <c r="F846" s="50" t="s">
        <v>996</v>
      </c>
      <c r="G846" s="50" t="s">
        <v>999</v>
      </c>
      <c r="H846" s="184" t="s">
        <v>2361</v>
      </c>
      <c r="I846" s="264" t="s">
        <v>1196</v>
      </c>
      <c r="J846" s="183">
        <v>0</v>
      </c>
      <c r="K846" s="264"/>
      <c r="L846" s="264"/>
      <c r="M846" s="264"/>
      <c r="N846" s="264">
        <v>9131887.6199999992</v>
      </c>
      <c r="Q846"/>
    </row>
    <row r="847" spans="2:17" ht="15" x14ac:dyDescent="0.4">
      <c r="B847" s="277">
        <f>VLOOKUP(C847,Companies[],3,FALSE)</f>
        <v>190977</v>
      </c>
      <c r="C847" s="184" t="s">
        <v>2080</v>
      </c>
      <c r="D847" s="50" t="s">
        <v>2021</v>
      </c>
      <c r="E847" s="264" t="s">
        <v>2738</v>
      </c>
      <c r="F847" s="50" t="s">
        <v>996</v>
      </c>
      <c r="G847" s="50" t="s">
        <v>999</v>
      </c>
      <c r="H847" s="184" t="s">
        <v>2362</v>
      </c>
      <c r="I847" s="264" t="s">
        <v>1196</v>
      </c>
      <c r="J847" s="183">
        <v>0</v>
      </c>
      <c r="K847" s="264"/>
      <c r="L847" s="264"/>
      <c r="M847" s="264"/>
      <c r="N847" s="264">
        <v>94759763.670000002</v>
      </c>
      <c r="Q847"/>
    </row>
    <row r="848" spans="2:17" ht="15" x14ac:dyDescent="0.4">
      <c r="B848" s="277">
        <f>VLOOKUP(C848,Companies[],3,FALSE)</f>
        <v>190977</v>
      </c>
      <c r="C848" s="184" t="s">
        <v>2080</v>
      </c>
      <c r="D848" s="50" t="s">
        <v>2021</v>
      </c>
      <c r="E848" s="264" t="s">
        <v>2738</v>
      </c>
      <c r="F848" s="50" t="s">
        <v>996</v>
      </c>
      <c r="G848" s="50" t="s">
        <v>999</v>
      </c>
      <c r="H848" s="184" t="s">
        <v>2363</v>
      </c>
      <c r="I848" s="264" t="s">
        <v>1196</v>
      </c>
      <c r="J848" s="183">
        <v>0</v>
      </c>
      <c r="K848" s="264"/>
      <c r="L848" s="264"/>
      <c r="M848" s="264"/>
      <c r="N848" s="264">
        <v>118083109.09999999</v>
      </c>
      <c r="Q848"/>
    </row>
    <row r="849" spans="2:17" ht="15" x14ac:dyDescent="0.4">
      <c r="B849" s="277">
        <f>VLOOKUP(C849,Companies[],3,FALSE)</f>
        <v>190977</v>
      </c>
      <c r="C849" s="184" t="s">
        <v>2080</v>
      </c>
      <c r="D849" s="50" t="s">
        <v>2021</v>
      </c>
      <c r="E849" s="264" t="s">
        <v>2738</v>
      </c>
      <c r="F849" s="50" t="s">
        <v>996</v>
      </c>
      <c r="G849" s="50" t="s">
        <v>999</v>
      </c>
      <c r="H849" s="184" t="s">
        <v>2364</v>
      </c>
      <c r="I849" s="264" t="s">
        <v>1196</v>
      </c>
      <c r="J849" s="183">
        <v>0</v>
      </c>
      <c r="K849" s="264"/>
      <c r="L849" s="264"/>
      <c r="M849" s="264"/>
      <c r="N849" s="264">
        <v>211369792.28</v>
      </c>
      <c r="Q849"/>
    </row>
    <row r="850" spans="2:17" ht="15" x14ac:dyDescent="0.4">
      <c r="B850" s="277">
        <f>VLOOKUP(C850,Companies[],3,FALSE)</f>
        <v>191218</v>
      </c>
      <c r="C850" s="184" t="s">
        <v>2081</v>
      </c>
      <c r="D850" s="50" t="s">
        <v>2021</v>
      </c>
      <c r="E850" s="264" t="s">
        <v>2736</v>
      </c>
      <c r="F850" s="50" t="s">
        <v>1000</v>
      </c>
      <c r="G850" s="50" t="s">
        <v>1000</v>
      </c>
      <c r="H850" s="184"/>
      <c r="I850" s="264" t="s">
        <v>1196</v>
      </c>
      <c r="J850" s="278">
        <v>122879336</v>
      </c>
      <c r="K850" s="264"/>
      <c r="L850" s="264"/>
      <c r="M850" s="264"/>
      <c r="N850" s="264"/>
      <c r="Q850"/>
    </row>
    <row r="851" spans="2:17" ht="15" x14ac:dyDescent="0.4">
      <c r="B851" s="277">
        <f>VLOOKUP(C851,Companies[],3,FALSE)</f>
        <v>191218</v>
      </c>
      <c r="C851" s="184" t="s">
        <v>2081</v>
      </c>
      <c r="D851" s="50" t="s">
        <v>2021</v>
      </c>
      <c r="E851" s="264" t="s">
        <v>2735</v>
      </c>
      <c r="F851" s="50" t="s">
        <v>1000</v>
      </c>
      <c r="G851" s="50" t="s">
        <v>1000</v>
      </c>
      <c r="H851" s="184"/>
      <c r="I851" s="264" t="s">
        <v>1196</v>
      </c>
      <c r="J851" s="278">
        <v>288397933</v>
      </c>
      <c r="K851" s="264"/>
      <c r="L851" s="264"/>
      <c r="M851" s="264"/>
      <c r="N851" s="264"/>
      <c r="Q851"/>
    </row>
    <row r="852" spans="2:17" ht="15" x14ac:dyDescent="0.4">
      <c r="B852" s="277">
        <f>VLOOKUP(C852,Companies[],3,FALSE)</f>
        <v>191218</v>
      </c>
      <c r="C852" s="184" t="s">
        <v>2081</v>
      </c>
      <c r="D852" s="50" t="s">
        <v>2021</v>
      </c>
      <c r="E852" s="264" t="s">
        <v>2743</v>
      </c>
      <c r="F852" s="50" t="s">
        <v>1000</v>
      </c>
      <c r="G852" s="50" t="s">
        <v>1000</v>
      </c>
      <c r="H852" s="184"/>
      <c r="I852" s="264" t="s">
        <v>1196</v>
      </c>
      <c r="J852" s="278">
        <v>-15534842</v>
      </c>
      <c r="K852" s="264"/>
      <c r="L852" s="264"/>
      <c r="M852" s="264"/>
      <c r="N852" s="264"/>
      <c r="Q852"/>
    </row>
    <row r="853" spans="2:17" ht="15" x14ac:dyDescent="0.4">
      <c r="B853" s="277">
        <f>VLOOKUP(C853,Companies[],3,FALSE)</f>
        <v>191218</v>
      </c>
      <c r="C853" s="184" t="s">
        <v>2081</v>
      </c>
      <c r="D853" s="50" t="s">
        <v>2021</v>
      </c>
      <c r="E853" s="264" t="s">
        <v>2740</v>
      </c>
      <c r="F853" s="50" t="s">
        <v>1000</v>
      </c>
      <c r="G853" s="50" t="s">
        <v>1000</v>
      </c>
      <c r="H853" s="184"/>
      <c r="I853" s="264" t="s">
        <v>1196</v>
      </c>
      <c r="J853" s="278">
        <v>264202896.49999997</v>
      </c>
      <c r="K853" s="264"/>
      <c r="L853" s="264"/>
      <c r="M853" s="264"/>
      <c r="N853" s="264"/>
      <c r="Q853"/>
    </row>
    <row r="854" spans="2:17" ht="15" x14ac:dyDescent="0.4">
      <c r="B854" s="277">
        <f>VLOOKUP(C854,Companies[],3,FALSE)</f>
        <v>191218</v>
      </c>
      <c r="C854" s="184" t="s">
        <v>2081</v>
      </c>
      <c r="D854" s="50" t="s">
        <v>2023</v>
      </c>
      <c r="E854" s="264" t="s">
        <v>2737</v>
      </c>
      <c r="F854" s="50" t="s">
        <v>1000</v>
      </c>
      <c r="G854" s="50" t="s">
        <v>1000</v>
      </c>
      <c r="H854" s="184"/>
      <c r="I854" s="264" t="s">
        <v>1196</v>
      </c>
      <c r="J854" s="278">
        <v>107720911.13</v>
      </c>
      <c r="K854" s="264"/>
      <c r="L854" s="264"/>
      <c r="M854" s="264"/>
      <c r="N854" s="264"/>
      <c r="Q854"/>
    </row>
    <row r="855" spans="2:17" ht="15" x14ac:dyDescent="0.4">
      <c r="B855" s="277">
        <f>VLOOKUP(C855,Companies[],3,FALSE)</f>
        <v>191218</v>
      </c>
      <c r="C855" s="184" t="s">
        <v>2081</v>
      </c>
      <c r="D855" s="50" t="s">
        <v>2021</v>
      </c>
      <c r="E855" s="264" t="s">
        <v>2745</v>
      </c>
      <c r="F855" s="50" t="s">
        <v>1000</v>
      </c>
      <c r="G855" s="50" t="s">
        <v>1000</v>
      </c>
      <c r="H855" s="184"/>
      <c r="I855" s="264" t="s">
        <v>1196</v>
      </c>
      <c r="J855" s="278">
        <v>17154673.5</v>
      </c>
      <c r="K855" s="264"/>
      <c r="L855" s="264"/>
      <c r="M855" s="264"/>
      <c r="N855" s="264"/>
      <c r="Q855"/>
    </row>
    <row r="856" spans="2:17" ht="15" x14ac:dyDescent="0.4">
      <c r="B856" s="277">
        <f>VLOOKUP(C856,Companies[],3,FALSE)</f>
        <v>191218</v>
      </c>
      <c r="C856" s="184" t="s">
        <v>2081</v>
      </c>
      <c r="D856" s="50" t="s">
        <v>2021</v>
      </c>
      <c r="E856" s="264" t="s">
        <v>2739</v>
      </c>
      <c r="F856" s="50" t="s">
        <v>1000</v>
      </c>
      <c r="G856" s="50" t="s">
        <v>1000</v>
      </c>
      <c r="H856" s="184"/>
      <c r="I856" s="264" t="s">
        <v>1196</v>
      </c>
      <c r="J856" s="278">
        <v>109060.95</v>
      </c>
      <c r="K856" s="264"/>
      <c r="L856" s="264"/>
      <c r="M856" s="264"/>
      <c r="N856" s="264"/>
      <c r="Q856"/>
    </row>
    <row r="857" spans="2:17" ht="15" x14ac:dyDescent="0.4">
      <c r="B857" s="277">
        <f>VLOOKUP(C857,Companies[],3,FALSE)</f>
        <v>191218</v>
      </c>
      <c r="C857" s="184" t="s">
        <v>2081</v>
      </c>
      <c r="D857" s="50" t="s">
        <v>2021</v>
      </c>
      <c r="E857" s="264" t="s">
        <v>2738</v>
      </c>
      <c r="F857" s="50" t="s">
        <v>996</v>
      </c>
      <c r="G857" s="50" t="s">
        <v>999</v>
      </c>
      <c r="H857" s="184"/>
      <c r="I857" s="264" t="s">
        <v>1196</v>
      </c>
      <c r="J857" s="278">
        <v>460565008.26999998</v>
      </c>
      <c r="K857" s="264"/>
      <c r="L857" s="264"/>
      <c r="M857" s="264"/>
      <c r="N857" s="264"/>
      <c r="Q857"/>
    </row>
    <row r="858" spans="2:17" ht="15" x14ac:dyDescent="0.4">
      <c r="B858" s="277">
        <f>VLOOKUP(C858,Companies[],3,FALSE)</f>
        <v>191218</v>
      </c>
      <c r="C858" s="184" t="s">
        <v>2081</v>
      </c>
      <c r="D858" s="50" t="s">
        <v>2021</v>
      </c>
      <c r="E858" s="264" t="s">
        <v>2738</v>
      </c>
      <c r="F858" s="50" t="s">
        <v>996</v>
      </c>
      <c r="G858" s="50" t="s">
        <v>999</v>
      </c>
      <c r="H858" s="184" t="s">
        <v>2181</v>
      </c>
      <c r="I858" s="264" t="s">
        <v>1196</v>
      </c>
      <c r="J858" s="183">
        <v>0</v>
      </c>
      <c r="K858" s="264"/>
      <c r="L858" s="264"/>
      <c r="M858" s="264"/>
      <c r="N858" s="264">
        <v>54906612.700000003</v>
      </c>
      <c r="Q858"/>
    </row>
    <row r="859" spans="2:17" ht="15" x14ac:dyDescent="0.4">
      <c r="B859" s="277">
        <f>VLOOKUP(C859,Companies[],3,FALSE)</f>
        <v>191218</v>
      </c>
      <c r="C859" s="184" t="s">
        <v>2081</v>
      </c>
      <c r="D859" s="50" t="s">
        <v>2021</v>
      </c>
      <c r="E859" s="264" t="s">
        <v>2738</v>
      </c>
      <c r="F859" s="50" t="s">
        <v>996</v>
      </c>
      <c r="G859" s="50" t="s">
        <v>999</v>
      </c>
      <c r="H859" s="184" t="s">
        <v>2182</v>
      </c>
      <c r="I859" s="264" t="s">
        <v>1196</v>
      </c>
      <c r="J859" s="183">
        <v>0</v>
      </c>
      <c r="K859" s="264"/>
      <c r="L859" s="264"/>
      <c r="M859" s="264"/>
      <c r="N859" s="264">
        <v>609843946.24000001</v>
      </c>
      <c r="Q859"/>
    </row>
    <row r="860" spans="2:17" ht="15" x14ac:dyDescent="0.4">
      <c r="B860" s="277">
        <f>VLOOKUP(C860,Companies[],3,FALSE)</f>
        <v>191218</v>
      </c>
      <c r="C860" s="184" t="s">
        <v>2081</v>
      </c>
      <c r="D860" s="50" t="s">
        <v>2021</v>
      </c>
      <c r="E860" s="264" t="s">
        <v>2738</v>
      </c>
      <c r="F860" s="50" t="s">
        <v>996</v>
      </c>
      <c r="G860" s="50" t="s">
        <v>999</v>
      </c>
      <c r="H860" s="184" t="s">
        <v>2183</v>
      </c>
      <c r="I860" s="264" t="s">
        <v>1196</v>
      </c>
      <c r="J860" s="183">
        <v>0</v>
      </c>
      <c r="K860" s="264"/>
      <c r="L860" s="264"/>
      <c r="M860" s="264"/>
      <c r="N860" s="264">
        <v>0</v>
      </c>
      <c r="Q860"/>
    </row>
    <row r="861" spans="2:17" ht="15" x14ac:dyDescent="0.4">
      <c r="B861" s="277">
        <f>VLOOKUP(C861,Companies[],3,FALSE)</f>
        <v>191307</v>
      </c>
      <c r="C861" s="184" t="s">
        <v>2749</v>
      </c>
      <c r="D861" s="50" t="s">
        <v>2021</v>
      </c>
      <c r="E861" s="264" t="s">
        <v>2736</v>
      </c>
      <c r="F861" s="50" t="s">
        <v>1000</v>
      </c>
      <c r="G861" s="50" t="s">
        <v>1000</v>
      </c>
      <c r="H861" s="184"/>
      <c r="I861" s="264" t="s">
        <v>1196</v>
      </c>
      <c r="J861" s="278">
        <v>80966511.519999996</v>
      </c>
      <c r="K861" s="264"/>
      <c r="L861" s="264"/>
      <c r="M861" s="264"/>
      <c r="N861" s="264"/>
      <c r="Q861"/>
    </row>
    <row r="862" spans="2:17" ht="15" x14ac:dyDescent="0.4">
      <c r="B862" s="277">
        <f>VLOOKUP(C862,Companies[],3,FALSE)</f>
        <v>191307</v>
      </c>
      <c r="C862" s="184" t="s">
        <v>2749</v>
      </c>
      <c r="D862" s="50" t="s">
        <v>2021</v>
      </c>
      <c r="E862" s="264" t="s">
        <v>2735</v>
      </c>
      <c r="F862" s="50" t="s">
        <v>1000</v>
      </c>
      <c r="G862" s="50" t="s">
        <v>1000</v>
      </c>
      <c r="H862" s="184"/>
      <c r="I862" s="264" t="s">
        <v>1196</v>
      </c>
      <c r="J862" s="278">
        <v>318078058</v>
      </c>
      <c r="K862" s="264"/>
      <c r="L862" s="264"/>
      <c r="M862" s="264"/>
      <c r="N862" s="264"/>
      <c r="Q862"/>
    </row>
    <row r="863" spans="2:17" ht="15" x14ac:dyDescent="0.4">
      <c r="B863" s="277">
        <f>VLOOKUP(C863,Companies[],3,FALSE)</f>
        <v>191307</v>
      </c>
      <c r="C863" s="184" t="s">
        <v>2749</v>
      </c>
      <c r="D863" s="50" t="s">
        <v>2021</v>
      </c>
      <c r="E863" s="264" t="s">
        <v>2743</v>
      </c>
      <c r="F863" s="50" t="s">
        <v>1000</v>
      </c>
      <c r="G863" s="50" t="s">
        <v>1000</v>
      </c>
      <c r="H863" s="184"/>
      <c r="I863" s="264" t="s">
        <v>1196</v>
      </c>
      <c r="J863" s="278">
        <v>-16707339</v>
      </c>
      <c r="K863" s="264"/>
      <c r="L863" s="264"/>
      <c r="M863" s="264"/>
      <c r="N863" s="264"/>
      <c r="Q863"/>
    </row>
    <row r="864" spans="2:17" ht="15" x14ac:dyDescent="0.4">
      <c r="B864" s="277">
        <f>VLOOKUP(C864,Companies[],3,FALSE)</f>
        <v>191307</v>
      </c>
      <c r="C864" s="184" t="s">
        <v>2749</v>
      </c>
      <c r="D864" s="50" t="s">
        <v>2021</v>
      </c>
      <c r="E864" s="264" t="s">
        <v>2740</v>
      </c>
      <c r="F864" s="50" t="s">
        <v>1000</v>
      </c>
      <c r="G864" s="50" t="s">
        <v>1000</v>
      </c>
      <c r="H864" s="184"/>
      <c r="I864" s="264" t="s">
        <v>1196</v>
      </c>
      <c r="J864" s="278">
        <v>321397829.73000002</v>
      </c>
      <c r="K864" s="264"/>
      <c r="L864" s="264"/>
      <c r="M864" s="264"/>
      <c r="N864" s="264"/>
      <c r="Q864"/>
    </row>
    <row r="865" spans="2:17" ht="15" x14ac:dyDescent="0.4">
      <c r="B865" s="277">
        <f>VLOOKUP(C865,Companies[],3,FALSE)</f>
        <v>191307</v>
      </c>
      <c r="C865" s="184" t="s">
        <v>2749</v>
      </c>
      <c r="D865" s="50" t="s">
        <v>2023</v>
      </c>
      <c r="E865" s="264" t="s">
        <v>2737</v>
      </c>
      <c r="F865" s="50" t="s">
        <v>1000</v>
      </c>
      <c r="G865" s="50" t="s">
        <v>1000</v>
      </c>
      <c r="H865" s="184"/>
      <c r="I865" s="264" t="s">
        <v>1196</v>
      </c>
      <c r="J865" s="278">
        <v>67603419.890000001</v>
      </c>
      <c r="K865" s="264"/>
      <c r="L865" s="264"/>
      <c r="M865" s="264"/>
      <c r="N865" s="264"/>
      <c r="Q865"/>
    </row>
    <row r="866" spans="2:17" ht="15" x14ac:dyDescent="0.4">
      <c r="B866" s="277">
        <f>VLOOKUP(C866,Companies[],3,FALSE)</f>
        <v>191307</v>
      </c>
      <c r="C866" s="184" t="s">
        <v>2749</v>
      </c>
      <c r="D866" s="50" t="s">
        <v>2021</v>
      </c>
      <c r="E866" s="264" t="s">
        <v>2745</v>
      </c>
      <c r="F866" s="50" t="s">
        <v>1000</v>
      </c>
      <c r="G866" s="50" t="s">
        <v>1000</v>
      </c>
      <c r="H866" s="184"/>
      <c r="I866" s="264" t="s">
        <v>1196</v>
      </c>
      <c r="J866" s="278">
        <v>29227429.879999999</v>
      </c>
      <c r="K866" s="264"/>
      <c r="L866" s="264"/>
      <c r="M866" s="264"/>
      <c r="N866" s="264"/>
      <c r="Q866"/>
    </row>
    <row r="867" spans="2:17" ht="15" x14ac:dyDescent="0.4">
      <c r="B867" s="277">
        <f>VLOOKUP(C867,Companies[],3,FALSE)</f>
        <v>191307</v>
      </c>
      <c r="C867" s="184" t="s">
        <v>2749</v>
      </c>
      <c r="D867" s="50" t="s">
        <v>2021</v>
      </c>
      <c r="E867" s="264" t="s">
        <v>2739</v>
      </c>
      <c r="F867" s="50" t="s">
        <v>1000</v>
      </c>
      <c r="G867" s="50" t="s">
        <v>1000</v>
      </c>
      <c r="H867" s="184"/>
      <c r="I867" s="264" t="s">
        <v>1196</v>
      </c>
      <c r="J867" s="278">
        <v>3771366.95</v>
      </c>
      <c r="K867" s="264"/>
      <c r="L867" s="264"/>
      <c r="M867" s="264"/>
      <c r="N867" s="264"/>
      <c r="Q867"/>
    </row>
    <row r="868" spans="2:17" ht="15" x14ac:dyDescent="0.4">
      <c r="B868" s="277">
        <f>VLOOKUP(C868,Companies[],3,FALSE)</f>
        <v>191307</v>
      </c>
      <c r="C868" s="184" t="s">
        <v>2749</v>
      </c>
      <c r="D868" s="50" t="s">
        <v>2021</v>
      </c>
      <c r="E868" s="264" t="s">
        <v>2738</v>
      </c>
      <c r="F868" s="50" t="s">
        <v>996</v>
      </c>
      <c r="G868" s="50" t="s">
        <v>999</v>
      </c>
      <c r="H868" s="184"/>
      <c r="I868" s="264" t="s">
        <v>1196</v>
      </c>
      <c r="J868" s="278">
        <v>274742192</v>
      </c>
      <c r="K868" s="264"/>
      <c r="L868" s="264"/>
      <c r="M868" s="264"/>
      <c r="N868" s="264"/>
      <c r="Q868"/>
    </row>
    <row r="869" spans="2:17" ht="15" x14ac:dyDescent="0.4">
      <c r="B869" s="277">
        <f>VLOOKUP(C869,Companies[],3,FALSE)</f>
        <v>191307</v>
      </c>
      <c r="C869" s="184" t="s">
        <v>2749</v>
      </c>
      <c r="D869" s="50" t="s">
        <v>2021</v>
      </c>
      <c r="E869" s="264" t="s">
        <v>2738</v>
      </c>
      <c r="F869" s="50" t="s">
        <v>996</v>
      </c>
      <c r="G869" s="50" t="s">
        <v>999</v>
      </c>
      <c r="H869" s="184" t="s">
        <v>2188</v>
      </c>
      <c r="I869" s="264" t="s">
        <v>1196</v>
      </c>
      <c r="J869" s="183">
        <v>0</v>
      </c>
      <c r="K869" s="264"/>
      <c r="L869" s="264"/>
      <c r="M869" s="264"/>
      <c r="N869" s="264">
        <v>103920604.04000001</v>
      </c>
      <c r="Q869"/>
    </row>
    <row r="870" spans="2:17" ht="15" x14ac:dyDescent="0.4">
      <c r="B870" s="277">
        <f>VLOOKUP(C870,Companies[],3,FALSE)</f>
        <v>191307</v>
      </c>
      <c r="C870" s="184" t="s">
        <v>2749</v>
      </c>
      <c r="D870" s="50" t="s">
        <v>2021</v>
      </c>
      <c r="E870" s="264" t="s">
        <v>2738</v>
      </c>
      <c r="F870" s="50" t="s">
        <v>996</v>
      </c>
      <c r="G870" s="50" t="s">
        <v>999</v>
      </c>
      <c r="H870" s="184" t="s">
        <v>2189</v>
      </c>
      <c r="I870" s="264" t="s">
        <v>1196</v>
      </c>
      <c r="J870" s="183">
        <v>0</v>
      </c>
      <c r="K870" s="264"/>
      <c r="L870" s="264"/>
      <c r="M870" s="264"/>
      <c r="N870" s="264">
        <v>31821216.260000002</v>
      </c>
      <c r="Q870"/>
    </row>
    <row r="871" spans="2:17" ht="15" x14ac:dyDescent="0.4">
      <c r="B871" s="277">
        <f>VLOOKUP(C871,Companies[],3,FALSE)</f>
        <v>191307</v>
      </c>
      <c r="C871" s="184" t="s">
        <v>2749</v>
      </c>
      <c r="D871" s="50" t="s">
        <v>2021</v>
      </c>
      <c r="E871" s="264" t="s">
        <v>2738</v>
      </c>
      <c r="F871" s="50" t="s">
        <v>996</v>
      </c>
      <c r="G871" s="50" t="s">
        <v>999</v>
      </c>
      <c r="H871" s="184" t="s">
        <v>2190</v>
      </c>
      <c r="I871" s="264" t="s">
        <v>1196</v>
      </c>
      <c r="J871" s="183">
        <v>0</v>
      </c>
      <c r="K871" s="264"/>
      <c r="L871" s="264"/>
      <c r="M871" s="264"/>
      <c r="N871" s="264">
        <v>0</v>
      </c>
      <c r="Q871"/>
    </row>
    <row r="872" spans="2:17" ht="15" x14ac:dyDescent="0.4">
      <c r="B872" s="277">
        <f>VLOOKUP(C872,Companies[],3,FALSE)</f>
        <v>191307</v>
      </c>
      <c r="C872" s="184" t="s">
        <v>2749</v>
      </c>
      <c r="D872" s="50" t="s">
        <v>2021</v>
      </c>
      <c r="E872" s="264" t="s">
        <v>2738</v>
      </c>
      <c r="F872" s="50" t="s">
        <v>996</v>
      </c>
      <c r="G872" s="50" t="s">
        <v>999</v>
      </c>
      <c r="H872" s="184" t="s">
        <v>2191</v>
      </c>
      <c r="I872" s="264" t="s">
        <v>1196</v>
      </c>
      <c r="J872" s="183">
        <v>0</v>
      </c>
      <c r="K872" s="264"/>
      <c r="L872" s="264"/>
      <c r="M872" s="264"/>
      <c r="N872" s="264">
        <v>572.57000000000005</v>
      </c>
      <c r="Q872"/>
    </row>
    <row r="873" spans="2:17" ht="15" x14ac:dyDescent="0.4">
      <c r="B873" s="277">
        <f>VLOOKUP(C873,Companies[],3,FALSE)</f>
        <v>191307</v>
      </c>
      <c r="C873" s="184" t="s">
        <v>2749</v>
      </c>
      <c r="D873" s="50" t="s">
        <v>2021</v>
      </c>
      <c r="E873" s="264" t="s">
        <v>2738</v>
      </c>
      <c r="F873" s="50" t="s">
        <v>996</v>
      </c>
      <c r="G873" s="50" t="s">
        <v>999</v>
      </c>
      <c r="H873" s="184" t="s">
        <v>2192</v>
      </c>
      <c r="I873" s="264" t="s">
        <v>1196</v>
      </c>
      <c r="J873" s="183">
        <v>0</v>
      </c>
      <c r="K873" s="264"/>
      <c r="L873" s="264"/>
      <c r="M873" s="264"/>
      <c r="N873" s="264">
        <v>78238079.019999996</v>
      </c>
      <c r="Q873"/>
    </row>
    <row r="874" spans="2:17" ht="15" x14ac:dyDescent="0.4">
      <c r="B874" s="277">
        <f>VLOOKUP(C874,Companies[],3,FALSE)</f>
        <v>30732144</v>
      </c>
      <c r="C874" s="184" t="s">
        <v>2032</v>
      </c>
      <c r="D874" s="50" t="s">
        <v>2021</v>
      </c>
      <c r="E874" s="264" t="s">
        <v>2736</v>
      </c>
      <c r="F874" s="50" t="s">
        <v>1000</v>
      </c>
      <c r="G874" s="50" t="s">
        <v>1000</v>
      </c>
      <c r="H874" s="184"/>
      <c r="I874" s="264" t="s">
        <v>1196</v>
      </c>
      <c r="J874" s="278">
        <v>380934253.33999997</v>
      </c>
      <c r="K874" s="264"/>
      <c r="L874" s="264"/>
      <c r="M874" s="264"/>
      <c r="N874" s="264"/>
      <c r="Q874"/>
    </row>
    <row r="875" spans="2:17" ht="15" x14ac:dyDescent="0.4">
      <c r="B875" s="277">
        <f>VLOOKUP(C875,Companies[],3,FALSE)</f>
        <v>30732144</v>
      </c>
      <c r="C875" s="184" t="s">
        <v>2032</v>
      </c>
      <c r="D875" s="50" t="s">
        <v>2021</v>
      </c>
      <c r="E875" s="264" t="s">
        <v>2735</v>
      </c>
      <c r="F875" s="50" t="s">
        <v>1000</v>
      </c>
      <c r="G875" s="50" t="s">
        <v>1000</v>
      </c>
      <c r="H875" s="184"/>
      <c r="I875" s="264" t="s">
        <v>1196</v>
      </c>
      <c r="J875" s="278">
        <v>101747414.90000001</v>
      </c>
      <c r="K875" s="264"/>
      <c r="L875" s="264"/>
      <c r="M875" s="264"/>
      <c r="N875" s="264"/>
      <c r="Q875"/>
    </row>
    <row r="876" spans="2:17" ht="15" x14ac:dyDescent="0.4">
      <c r="B876" s="277">
        <f>VLOOKUP(C876,Companies[],3,FALSE)</f>
        <v>30732144</v>
      </c>
      <c r="C876" s="184" t="s">
        <v>2032</v>
      </c>
      <c r="D876" s="50" t="s">
        <v>2021</v>
      </c>
      <c r="E876" s="264" t="s">
        <v>2740</v>
      </c>
      <c r="F876" s="50" t="s">
        <v>1000</v>
      </c>
      <c r="G876" s="50" t="s">
        <v>1000</v>
      </c>
      <c r="H876" s="184"/>
      <c r="I876" s="264" t="s">
        <v>1196</v>
      </c>
      <c r="J876" s="278">
        <v>10143658.369999999</v>
      </c>
      <c r="K876" s="264"/>
      <c r="L876" s="264"/>
      <c r="M876" s="264"/>
      <c r="N876" s="264"/>
      <c r="Q876"/>
    </row>
    <row r="877" spans="2:17" ht="15" x14ac:dyDescent="0.4">
      <c r="B877" s="277">
        <f>VLOOKUP(C877,Companies[],3,FALSE)</f>
        <v>30732144</v>
      </c>
      <c r="C877" s="184" t="s">
        <v>2032</v>
      </c>
      <c r="D877" s="50" t="s">
        <v>2023</v>
      </c>
      <c r="E877" s="264" t="s">
        <v>2737</v>
      </c>
      <c r="F877" s="50" t="s">
        <v>1000</v>
      </c>
      <c r="G877" s="50" t="s">
        <v>1000</v>
      </c>
      <c r="H877" s="184"/>
      <c r="I877" s="264" t="s">
        <v>1196</v>
      </c>
      <c r="J877" s="278">
        <v>80427.58</v>
      </c>
      <c r="K877" s="264"/>
      <c r="L877" s="264"/>
      <c r="M877" s="264"/>
      <c r="N877" s="264"/>
      <c r="Q877"/>
    </row>
    <row r="878" spans="2:17" ht="15" x14ac:dyDescent="0.4">
      <c r="B878" s="277">
        <f>VLOOKUP(C878,Companies[],3,FALSE)</f>
        <v>30732144</v>
      </c>
      <c r="C878" s="184" t="s">
        <v>2032</v>
      </c>
      <c r="D878" s="50" t="s">
        <v>2021</v>
      </c>
      <c r="E878" s="264" t="s">
        <v>2745</v>
      </c>
      <c r="F878" s="50" t="s">
        <v>1000</v>
      </c>
      <c r="G878" s="50" t="s">
        <v>1000</v>
      </c>
      <c r="H878" s="184"/>
      <c r="I878" s="264" t="s">
        <v>1196</v>
      </c>
      <c r="J878" s="278">
        <v>464012.86</v>
      </c>
      <c r="K878" s="264"/>
      <c r="L878" s="264"/>
      <c r="M878" s="264"/>
      <c r="N878" s="264"/>
      <c r="Q878"/>
    </row>
    <row r="879" spans="2:17" ht="15" x14ac:dyDescent="0.4">
      <c r="B879" s="277">
        <f>VLOOKUP(C879,Companies[],3,FALSE)</f>
        <v>30732144</v>
      </c>
      <c r="C879" s="184" t="s">
        <v>2032</v>
      </c>
      <c r="D879" s="50" t="s">
        <v>2021</v>
      </c>
      <c r="E879" s="264" t="s">
        <v>2739</v>
      </c>
      <c r="F879" s="50" t="s">
        <v>1000</v>
      </c>
      <c r="G879" s="50" t="s">
        <v>1000</v>
      </c>
      <c r="H879" s="184"/>
      <c r="I879" s="264" t="s">
        <v>1196</v>
      </c>
      <c r="J879" s="278">
        <v>56519.12</v>
      </c>
      <c r="K879" s="264"/>
      <c r="L879" s="264"/>
      <c r="M879" s="264"/>
      <c r="N879" s="264"/>
      <c r="Q879"/>
    </row>
    <row r="880" spans="2:17" ht="15" x14ac:dyDescent="0.4">
      <c r="B880" s="277">
        <f>VLOOKUP(C880,Companies[],3,FALSE)</f>
        <v>30732144</v>
      </c>
      <c r="C880" s="184" t="s">
        <v>2032</v>
      </c>
      <c r="D880" s="50" t="s">
        <v>2021</v>
      </c>
      <c r="E880" s="264" t="s">
        <v>2738</v>
      </c>
      <c r="F880" s="50" t="s">
        <v>996</v>
      </c>
      <c r="G880" s="50" t="s">
        <v>999</v>
      </c>
      <c r="H880" s="184"/>
      <c r="I880" s="264" t="s">
        <v>1196</v>
      </c>
      <c r="J880" s="278">
        <v>482985716.17000002</v>
      </c>
      <c r="K880" s="264"/>
      <c r="L880" s="264"/>
      <c r="M880" s="264"/>
      <c r="N880" s="264"/>
      <c r="Q880"/>
    </row>
    <row r="881" spans="2:17" ht="15" x14ac:dyDescent="0.4">
      <c r="B881" s="277">
        <f>VLOOKUP(C881,Companies[],3,FALSE)</f>
        <v>30732144</v>
      </c>
      <c r="C881" s="184" t="s">
        <v>2032</v>
      </c>
      <c r="D881" s="50" t="s">
        <v>2021</v>
      </c>
      <c r="E881" s="264" t="s">
        <v>2738</v>
      </c>
      <c r="F881" s="50" t="s">
        <v>996</v>
      </c>
      <c r="G881" s="50" t="s">
        <v>999</v>
      </c>
      <c r="H881" s="184" t="s">
        <v>2174</v>
      </c>
      <c r="I881" s="264" t="s">
        <v>1196</v>
      </c>
      <c r="J881" s="183">
        <v>0</v>
      </c>
      <c r="K881" s="264"/>
      <c r="L881" s="264"/>
      <c r="M881" s="264"/>
      <c r="N881" s="264">
        <v>9972516.3000000007</v>
      </c>
      <c r="Q881"/>
    </row>
    <row r="882" spans="2:17" ht="15" x14ac:dyDescent="0.4">
      <c r="B882" s="277">
        <f>VLOOKUP(C882,Companies[],3,FALSE)</f>
        <v>30732144</v>
      </c>
      <c r="C882" s="184" t="s">
        <v>2032</v>
      </c>
      <c r="D882" s="50" t="s">
        <v>2021</v>
      </c>
      <c r="E882" s="264" t="s">
        <v>2738</v>
      </c>
      <c r="F882" s="50" t="s">
        <v>996</v>
      </c>
      <c r="G882" s="50" t="s">
        <v>999</v>
      </c>
      <c r="H882" s="184" t="s">
        <v>2174</v>
      </c>
      <c r="I882" s="264" t="s">
        <v>1196</v>
      </c>
      <c r="J882" s="183">
        <v>0</v>
      </c>
      <c r="K882" s="264"/>
      <c r="L882" s="264"/>
      <c r="M882" s="264"/>
      <c r="N882" s="264">
        <v>148975554.84999999</v>
      </c>
      <c r="Q882"/>
    </row>
    <row r="883" spans="2:17" ht="15" x14ac:dyDescent="0.4">
      <c r="B883" s="277">
        <f>VLOOKUP(C883,Companies[],3,FALSE)</f>
        <v>30732144</v>
      </c>
      <c r="C883" s="184" t="s">
        <v>2032</v>
      </c>
      <c r="D883" s="50" t="s">
        <v>2021</v>
      </c>
      <c r="E883" s="264" t="s">
        <v>2738</v>
      </c>
      <c r="F883" s="50" t="s">
        <v>996</v>
      </c>
      <c r="G883" s="50" t="s">
        <v>999</v>
      </c>
      <c r="H883" s="184" t="s">
        <v>2174</v>
      </c>
      <c r="I883" s="264" t="s">
        <v>1196</v>
      </c>
      <c r="J883" s="183">
        <v>0</v>
      </c>
      <c r="K883" s="264"/>
      <c r="L883" s="264"/>
      <c r="M883" s="264"/>
      <c r="N883" s="264">
        <v>113808400.84</v>
      </c>
      <c r="Q883"/>
    </row>
    <row r="884" spans="2:17" ht="15" x14ac:dyDescent="0.4">
      <c r="B884" s="277">
        <f>VLOOKUP(C884,Companies[],3,FALSE)</f>
        <v>30732144</v>
      </c>
      <c r="C884" s="184" t="s">
        <v>2032</v>
      </c>
      <c r="D884" s="50" t="s">
        <v>2021</v>
      </c>
      <c r="E884" s="264" t="s">
        <v>2738</v>
      </c>
      <c r="F884" s="50" t="s">
        <v>996</v>
      </c>
      <c r="G884" s="50" t="s">
        <v>999</v>
      </c>
      <c r="H884" s="184" t="s">
        <v>2175</v>
      </c>
      <c r="I884" s="264" t="s">
        <v>1196</v>
      </c>
      <c r="J884" s="183">
        <v>0</v>
      </c>
      <c r="K884" s="264"/>
      <c r="L884" s="264"/>
      <c r="M884" s="264"/>
      <c r="N884" s="264">
        <v>132922475.24999999</v>
      </c>
      <c r="Q884"/>
    </row>
    <row r="885" spans="2:17" ht="15" x14ac:dyDescent="0.4">
      <c r="B885" s="277">
        <f>VLOOKUP(C885,Companies[],3,FALSE)</f>
        <v>30732144</v>
      </c>
      <c r="C885" s="184" t="s">
        <v>2032</v>
      </c>
      <c r="D885" s="50" t="s">
        <v>2021</v>
      </c>
      <c r="E885" s="264" t="s">
        <v>2738</v>
      </c>
      <c r="F885" s="50" t="s">
        <v>996</v>
      </c>
      <c r="G885" s="50" t="s">
        <v>999</v>
      </c>
      <c r="H885" s="184" t="s">
        <v>2175</v>
      </c>
      <c r="I885" s="264" t="s">
        <v>1196</v>
      </c>
      <c r="J885" s="183">
        <v>0</v>
      </c>
      <c r="K885" s="264"/>
      <c r="L885" s="264"/>
      <c r="M885" s="264"/>
      <c r="N885" s="264">
        <v>12780870.07</v>
      </c>
      <c r="Q885"/>
    </row>
    <row r="886" spans="2:17" ht="15" x14ac:dyDescent="0.4">
      <c r="B886" s="277">
        <f>VLOOKUP(C886,Companies[],3,FALSE)</f>
        <v>30732144</v>
      </c>
      <c r="C886" s="184" t="s">
        <v>2032</v>
      </c>
      <c r="D886" s="50" t="s">
        <v>2021</v>
      </c>
      <c r="E886" s="264" t="s">
        <v>2738</v>
      </c>
      <c r="F886" s="50" t="s">
        <v>996</v>
      </c>
      <c r="G886" s="50" t="s">
        <v>999</v>
      </c>
      <c r="H886" s="184" t="s">
        <v>2176</v>
      </c>
      <c r="I886" s="264" t="s">
        <v>1196</v>
      </c>
      <c r="J886" s="183">
        <v>0</v>
      </c>
      <c r="K886" s="264"/>
      <c r="L886" s="264"/>
      <c r="M886" s="264"/>
      <c r="N886" s="264">
        <v>26741018.960000001</v>
      </c>
      <c r="Q886"/>
    </row>
    <row r="887" spans="2:17" ht="15" x14ac:dyDescent="0.4">
      <c r="B887" s="277">
        <f>VLOOKUP(C887,Companies[],3,FALSE)</f>
        <v>30732144</v>
      </c>
      <c r="C887" s="184" t="s">
        <v>2032</v>
      </c>
      <c r="D887" s="50" t="s">
        <v>2021</v>
      </c>
      <c r="E887" s="264" t="s">
        <v>2738</v>
      </c>
      <c r="F887" s="50" t="s">
        <v>996</v>
      </c>
      <c r="G887" s="50" t="s">
        <v>999</v>
      </c>
      <c r="H887" s="184" t="s">
        <v>2176</v>
      </c>
      <c r="I887" s="264" t="s">
        <v>1196</v>
      </c>
      <c r="J887" s="183">
        <v>0</v>
      </c>
      <c r="K887" s="264"/>
      <c r="L887" s="264"/>
      <c r="M887" s="264"/>
      <c r="N887" s="264">
        <v>34012930.030000001</v>
      </c>
      <c r="Q887"/>
    </row>
    <row r="888" spans="2:17" ht="15" x14ac:dyDescent="0.4">
      <c r="B888" s="277">
        <f>VLOOKUP(C888,Companies[],3,FALSE)</f>
        <v>30732144</v>
      </c>
      <c r="C888" s="184" t="s">
        <v>2032</v>
      </c>
      <c r="D888" s="50" t="s">
        <v>2021</v>
      </c>
      <c r="E888" s="264" t="s">
        <v>2738</v>
      </c>
      <c r="F888" s="50" t="s">
        <v>996</v>
      </c>
      <c r="G888" s="50" t="s">
        <v>999</v>
      </c>
      <c r="H888" s="184" t="s">
        <v>2177</v>
      </c>
      <c r="I888" s="264" t="s">
        <v>1196</v>
      </c>
      <c r="J888" s="183">
        <v>0</v>
      </c>
      <c r="K888" s="264"/>
      <c r="L888" s="264"/>
      <c r="M888" s="264"/>
      <c r="N888" s="264">
        <v>4586397.95</v>
      </c>
      <c r="Q888"/>
    </row>
    <row r="889" spans="2:17" ht="15" x14ac:dyDescent="0.4">
      <c r="B889" s="277">
        <f>VLOOKUP(C889,Companies[],3,FALSE)</f>
        <v>30732144</v>
      </c>
      <c r="C889" s="184" t="s">
        <v>2032</v>
      </c>
      <c r="D889" s="50" t="s">
        <v>2021</v>
      </c>
      <c r="E889" s="264" t="s">
        <v>2738</v>
      </c>
      <c r="F889" s="50" t="s">
        <v>996</v>
      </c>
      <c r="G889" s="50" t="s">
        <v>999</v>
      </c>
      <c r="H889" s="184" t="s">
        <v>2178</v>
      </c>
      <c r="I889" s="264" t="s">
        <v>1196</v>
      </c>
      <c r="J889" s="183">
        <v>0</v>
      </c>
      <c r="K889" s="264"/>
      <c r="L889" s="264"/>
      <c r="M889" s="264"/>
      <c r="N889" s="264">
        <v>0</v>
      </c>
      <c r="Q889"/>
    </row>
    <row r="890" spans="2:17" ht="15" x14ac:dyDescent="0.4">
      <c r="B890" s="277">
        <f>VLOOKUP(C890,Companies[],3,FALSE)</f>
        <v>30732144</v>
      </c>
      <c r="C890" s="184" t="s">
        <v>2032</v>
      </c>
      <c r="D890" s="50" t="s">
        <v>2021</v>
      </c>
      <c r="E890" s="264" t="s">
        <v>2738</v>
      </c>
      <c r="F890" s="50" t="s">
        <v>996</v>
      </c>
      <c r="G890" s="50" t="s">
        <v>999</v>
      </c>
      <c r="H890" s="184" t="s">
        <v>2178</v>
      </c>
      <c r="I890" s="264" t="s">
        <v>1196</v>
      </c>
      <c r="J890" s="183">
        <v>0</v>
      </c>
      <c r="K890" s="264"/>
      <c r="L890" s="264"/>
      <c r="M890" s="264"/>
      <c r="N890" s="264">
        <v>0</v>
      </c>
      <c r="Q890"/>
    </row>
    <row r="891" spans="2:17" ht="15" x14ac:dyDescent="0.4">
      <c r="B891" s="277">
        <f>VLOOKUP(C891,Companies[],3,FALSE)</f>
        <v>30732144</v>
      </c>
      <c r="C891" s="184" t="s">
        <v>2032</v>
      </c>
      <c r="D891" s="50" t="s">
        <v>2021</v>
      </c>
      <c r="E891" s="264" t="s">
        <v>2738</v>
      </c>
      <c r="F891" s="50" t="s">
        <v>996</v>
      </c>
      <c r="G891" s="50" t="s">
        <v>999</v>
      </c>
      <c r="H891" s="184" t="s">
        <v>2179</v>
      </c>
      <c r="I891" s="264" t="s">
        <v>1196</v>
      </c>
      <c r="J891" s="183">
        <v>0</v>
      </c>
      <c r="K891" s="264"/>
      <c r="L891" s="264"/>
      <c r="M891" s="264"/>
      <c r="N891" s="264">
        <v>0</v>
      </c>
      <c r="Q891"/>
    </row>
    <row r="892" spans="2:17" ht="15" x14ac:dyDescent="0.4">
      <c r="B892" s="277">
        <f>VLOOKUP(C892,Companies[],3,FALSE)</f>
        <v>30732144</v>
      </c>
      <c r="C892" s="184" t="s">
        <v>2032</v>
      </c>
      <c r="D892" s="50" t="s">
        <v>2021</v>
      </c>
      <c r="E892" s="264" t="s">
        <v>2738</v>
      </c>
      <c r="F892" s="50" t="s">
        <v>996</v>
      </c>
      <c r="G892" s="50" t="s">
        <v>999</v>
      </c>
      <c r="H892" s="184" t="s">
        <v>2179</v>
      </c>
      <c r="I892" s="264" t="s">
        <v>1196</v>
      </c>
      <c r="J892" s="183">
        <v>0</v>
      </c>
      <c r="K892" s="264"/>
      <c r="L892" s="264"/>
      <c r="M892" s="264"/>
      <c r="N892" s="264">
        <v>0</v>
      </c>
      <c r="Q892"/>
    </row>
    <row r="893" spans="2:17" ht="15" x14ac:dyDescent="0.4">
      <c r="B893" s="277">
        <f>VLOOKUP(C893,Companies[],3,FALSE)</f>
        <v>191329</v>
      </c>
      <c r="C893" s="184" t="s">
        <v>2083</v>
      </c>
      <c r="D893" s="50" t="s">
        <v>2021</v>
      </c>
      <c r="E893" s="264" t="s">
        <v>2736</v>
      </c>
      <c r="F893" s="50" t="s">
        <v>1000</v>
      </c>
      <c r="G893" s="50" t="s">
        <v>1000</v>
      </c>
      <c r="H893" s="184"/>
      <c r="I893" s="264" t="s">
        <v>1196</v>
      </c>
      <c r="J893" s="278">
        <v>382028828</v>
      </c>
      <c r="K893" s="264"/>
      <c r="L893" s="264"/>
      <c r="M893" s="264"/>
      <c r="N893" s="264"/>
      <c r="Q893"/>
    </row>
    <row r="894" spans="2:17" ht="15" x14ac:dyDescent="0.4">
      <c r="B894" s="277">
        <f>VLOOKUP(C894,Companies[],3,FALSE)</f>
        <v>191329</v>
      </c>
      <c r="C894" s="184" t="s">
        <v>2083</v>
      </c>
      <c r="D894" s="50" t="s">
        <v>2021</v>
      </c>
      <c r="E894" s="264" t="s">
        <v>2735</v>
      </c>
      <c r="F894" s="50" t="s">
        <v>1000</v>
      </c>
      <c r="G894" s="50" t="s">
        <v>1000</v>
      </c>
      <c r="H894" s="184"/>
      <c r="I894" s="264" t="s">
        <v>1196</v>
      </c>
      <c r="J894" s="278">
        <v>33457959.990000002</v>
      </c>
      <c r="K894" s="264"/>
      <c r="L894" s="264"/>
      <c r="M894" s="264"/>
      <c r="N894" s="264"/>
      <c r="Q894"/>
    </row>
    <row r="895" spans="2:17" ht="15" x14ac:dyDescent="0.4">
      <c r="B895" s="277">
        <f>VLOOKUP(C895,Companies[],3,FALSE)</f>
        <v>191329</v>
      </c>
      <c r="C895" s="184" t="s">
        <v>2083</v>
      </c>
      <c r="D895" s="50" t="s">
        <v>2021</v>
      </c>
      <c r="E895" s="264" t="s">
        <v>2740</v>
      </c>
      <c r="F895" s="50" t="s">
        <v>1000</v>
      </c>
      <c r="G895" s="50" t="s">
        <v>1000</v>
      </c>
      <c r="H895" s="184"/>
      <c r="I895" s="264" t="s">
        <v>1196</v>
      </c>
      <c r="J895" s="278">
        <v>130299870.64</v>
      </c>
      <c r="K895" s="264"/>
      <c r="L895" s="264"/>
      <c r="M895" s="264"/>
      <c r="N895" s="264"/>
      <c r="Q895"/>
    </row>
    <row r="896" spans="2:17" ht="15" x14ac:dyDescent="0.4">
      <c r="B896" s="277">
        <f>VLOOKUP(C896,Companies[],3,FALSE)</f>
        <v>191329</v>
      </c>
      <c r="C896" s="184" t="s">
        <v>2083</v>
      </c>
      <c r="D896" s="50" t="s">
        <v>2023</v>
      </c>
      <c r="E896" s="264" t="s">
        <v>2737</v>
      </c>
      <c r="F896" s="50" t="s">
        <v>1000</v>
      </c>
      <c r="G896" s="50" t="s">
        <v>1000</v>
      </c>
      <c r="H896" s="184"/>
      <c r="I896" s="264" t="s">
        <v>1196</v>
      </c>
      <c r="J896" s="278">
        <v>12841795.41</v>
      </c>
      <c r="K896" s="264"/>
      <c r="L896" s="264"/>
      <c r="M896" s="264"/>
      <c r="N896" s="264"/>
      <c r="Q896"/>
    </row>
    <row r="897" spans="2:17" ht="15" x14ac:dyDescent="0.4">
      <c r="B897" s="277">
        <f>VLOOKUP(C897,Companies[],3,FALSE)</f>
        <v>191329</v>
      </c>
      <c r="C897" s="184" t="s">
        <v>2083</v>
      </c>
      <c r="D897" s="50" t="s">
        <v>2021</v>
      </c>
      <c r="E897" s="264" t="s">
        <v>2745</v>
      </c>
      <c r="F897" s="50" t="s">
        <v>1000</v>
      </c>
      <c r="G897" s="50" t="s">
        <v>1000</v>
      </c>
      <c r="H897" s="184"/>
      <c r="I897" s="264" t="s">
        <v>1196</v>
      </c>
      <c r="J897" s="278">
        <v>9353459.0700000003</v>
      </c>
      <c r="K897" s="264"/>
      <c r="L897" s="264"/>
      <c r="M897" s="264"/>
      <c r="N897" s="264"/>
      <c r="Q897"/>
    </row>
    <row r="898" spans="2:17" ht="15" x14ac:dyDescent="0.4">
      <c r="B898" s="277">
        <f>VLOOKUP(C898,Companies[],3,FALSE)</f>
        <v>191329</v>
      </c>
      <c r="C898" s="184" t="s">
        <v>2083</v>
      </c>
      <c r="D898" s="50" t="s">
        <v>2021</v>
      </c>
      <c r="E898" s="264" t="s">
        <v>2739</v>
      </c>
      <c r="F898" s="50" t="s">
        <v>1000</v>
      </c>
      <c r="G898" s="50" t="s">
        <v>1000</v>
      </c>
      <c r="H898" s="184"/>
      <c r="I898" s="264" t="s">
        <v>1196</v>
      </c>
      <c r="J898" s="278">
        <v>1271170.7100000002</v>
      </c>
      <c r="K898" s="264"/>
      <c r="L898" s="264"/>
      <c r="M898" s="264"/>
      <c r="N898" s="264"/>
      <c r="Q898"/>
    </row>
    <row r="899" spans="2:17" ht="15" x14ac:dyDescent="0.4">
      <c r="B899" s="277">
        <f>VLOOKUP(C899,Companies[],3,FALSE)</f>
        <v>191329</v>
      </c>
      <c r="C899" s="184" t="s">
        <v>2083</v>
      </c>
      <c r="D899" s="50" t="s">
        <v>2021</v>
      </c>
      <c r="E899" s="264" t="s">
        <v>2738</v>
      </c>
      <c r="F899" s="50" t="s">
        <v>996</v>
      </c>
      <c r="G899" s="50" t="s">
        <v>999</v>
      </c>
      <c r="H899" s="184"/>
      <c r="I899" s="264" t="s">
        <v>1196</v>
      </c>
      <c r="J899" s="278">
        <v>249492014.52000001</v>
      </c>
      <c r="K899" s="264"/>
      <c r="L899" s="264"/>
      <c r="M899" s="264"/>
      <c r="N899" s="264"/>
      <c r="Q899"/>
    </row>
    <row r="900" spans="2:17" ht="15" x14ac:dyDescent="0.4">
      <c r="B900" s="277">
        <f>VLOOKUP(C900,Companies[],3,FALSE)</f>
        <v>191329</v>
      </c>
      <c r="C900" s="184" t="s">
        <v>2083</v>
      </c>
      <c r="D900" s="50" t="s">
        <v>2021</v>
      </c>
      <c r="E900" s="264" t="s">
        <v>2738</v>
      </c>
      <c r="F900" s="50" t="s">
        <v>996</v>
      </c>
      <c r="G900" s="50" t="s">
        <v>999</v>
      </c>
      <c r="H900" s="184" t="s">
        <v>2264</v>
      </c>
      <c r="I900" s="264" t="s">
        <v>1196</v>
      </c>
      <c r="J900" s="183">
        <v>0</v>
      </c>
      <c r="K900" s="264"/>
      <c r="L900" s="264"/>
      <c r="M900" s="264"/>
      <c r="N900" s="264">
        <v>141612152.86000001</v>
      </c>
      <c r="Q900"/>
    </row>
    <row r="901" spans="2:17" ht="15" x14ac:dyDescent="0.4">
      <c r="B901" s="277">
        <f>VLOOKUP(C901,Companies[],3,FALSE)</f>
        <v>191329</v>
      </c>
      <c r="C901" s="184" t="s">
        <v>2083</v>
      </c>
      <c r="D901" s="50" t="s">
        <v>2021</v>
      </c>
      <c r="E901" s="264" t="s">
        <v>2738</v>
      </c>
      <c r="F901" s="50" t="s">
        <v>996</v>
      </c>
      <c r="G901" s="50" t="s">
        <v>999</v>
      </c>
      <c r="H901" s="184" t="s">
        <v>2265</v>
      </c>
      <c r="I901" s="264" t="s">
        <v>1196</v>
      </c>
      <c r="J901" s="183">
        <v>0</v>
      </c>
      <c r="K901" s="264"/>
      <c r="L901" s="264"/>
      <c r="M901" s="264"/>
      <c r="N901" s="264">
        <v>181995642.56</v>
      </c>
      <c r="Q901"/>
    </row>
    <row r="902" spans="2:17" ht="15" x14ac:dyDescent="0.4">
      <c r="B902" s="277">
        <f>VLOOKUP(C902,Companies[],3,FALSE)</f>
        <v>31570412</v>
      </c>
      <c r="C902" s="184" t="s">
        <v>2065</v>
      </c>
      <c r="D902" s="50" t="s">
        <v>2021</v>
      </c>
      <c r="E902" s="264" t="s">
        <v>2736</v>
      </c>
      <c r="F902" s="50" t="s">
        <v>1000</v>
      </c>
      <c r="G902" s="50" t="s">
        <v>1000</v>
      </c>
      <c r="H902" s="184"/>
      <c r="I902" s="264" t="s">
        <v>1196</v>
      </c>
      <c r="J902" s="278">
        <v>13953753</v>
      </c>
      <c r="K902" s="264"/>
      <c r="L902" s="264"/>
      <c r="M902" s="264"/>
      <c r="N902" s="264"/>
      <c r="Q902"/>
    </row>
    <row r="903" spans="2:17" ht="15" x14ac:dyDescent="0.4">
      <c r="B903" s="277">
        <f>VLOOKUP(C903,Companies[],3,FALSE)</f>
        <v>31570412</v>
      </c>
      <c r="C903" s="184" t="s">
        <v>2065</v>
      </c>
      <c r="D903" s="50" t="s">
        <v>2021</v>
      </c>
      <c r="E903" s="264" t="s">
        <v>2735</v>
      </c>
      <c r="F903" s="50" t="s">
        <v>1000</v>
      </c>
      <c r="G903" s="50" t="s">
        <v>1000</v>
      </c>
      <c r="H903" s="184"/>
      <c r="I903" s="264" t="s">
        <v>1196</v>
      </c>
      <c r="J903" s="278">
        <v>221926518</v>
      </c>
      <c r="K903" s="264"/>
      <c r="L903" s="264"/>
      <c r="M903" s="264"/>
      <c r="N903" s="264"/>
      <c r="Q903"/>
    </row>
    <row r="904" spans="2:17" ht="15" x14ac:dyDescent="0.4">
      <c r="B904" s="277">
        <f>VLOOKUP(C904,Companies[],3,FALSE)</f>
        <v>31570412</v>
      </c>
      <c r="C904" s="184" t="s">
        <v>2065</v>
      </c>
      <c r="D904" s="50" t="s">
        <v>2021</v>
      </c>
      <c r="E904" s="264" t="s">
        <v>2743</v>
      </c>
      <c r="F904" s="50" t="s">
        <v>1000</v>
      </c>
      <c r="G904" s="50" t="s">
        <v>1000</v>
      </c>
      <c r="H904" s="184"/>
      <c r="I904" s="264" t="s">
        <v>1196</v>
      </c>
      <c r="J904" s="278">
        <v>-150000000</v>
      </c>
      <c r="K904" s="264"/>
      <c r="L904" s="264"/>
      <c r="M904" s="264"/>
      <c r="N904" s="264"/>
      <c r="Q904"/>
    </row>
    <row r="905" spans="2:17" ht="15" x14ac:dyDescent="0.4">
      <c r="B905" s="277">
        <f>VLOOKUP(C905,Companies[],3,FALSE)</f>
        <v>31570412</v>
      </c>
      <c r="C905" s="184" t="s">
        <v>2065</v>
      </c>
      <c r="D905" s="50" t="s">
        <v>2021</v>
      </c>
      <c r="E905" s="264" t="s">
        <v>2740</v>
      </c>
      <c r="F905" s="50" t="s">
        <v>1000</v>
      </c>
      <c r="G905" s="50" t="s">
        <v>1000</v>
      </c>
      <c r="H905" s="184"/>
      <c r="I905" s="264" t="s">
        <v>1196</v>
      </c>
      <c r="J905" s="278">
        <v>182158427.64000002</v>
      </c>
      <c r="K905" s="264"/>
      <c r="L905" s="264"/>
      <c r="M905" s="264"/>
      <c r="N905" s="264"/>
      <c r="Q905"/>
    </row>
    <row r="906" spans="2:17" ht="15" x14ac:dyDescent="0.4">
      <c r="B906" s="277">
        <f>VLOOKUP(C906,Companies[],3,FALSE)</f>
        <v>31570412</v>
      </c>
      <c r="C906" s="184" t="s">
        <v>2065</v>
      </c>
      <c r="D906" s="50" t="s">
        <v>2023</v>
      </c>
      <c r="E906" s="264" t="s">
        <v>2737</v>
      </c>
      <c r="F906" s="50" t="s">
        <v>1000</v>
      </c>
      <c r="G906" s="50" t="s">
        <v>1000</v>
      </c>
      <c r="H906" s="184"/>
      <c r="I906" s="264" t="s">
        <v>1196</v>
      </c>
      <c r="J906" s="278">
        <v>225361206.25</v>
      </c>
      <c r="K906" s="264"/>
      <c r="L906" s="264"/>
      <c r="M906" s="264"/>
      <c r="N906" s="264"/>
      <c r="Q906"/>
    </row>
    <row r="907" spans="2:17" ht="15" x14ac:dyDescent="0.4">
      <c r="B907" s="277">
        <f>VLOOKUP(C907,Companies[],3,FALSE)</f>
        <v>31570412</v>
      </c>
      <c r="C907" s="184" t="s">
        <v>2065</v>
      </c>
      <c r="D907" s="50" t="s">
        <v>2021</v>
      </c>
      <c r="E907" s="264" t="s">
        <v>2745</v>
      </c>
      <c r="F907" s="50" t="s">
        <v>1000</v>
      </c>
      <c r="G907" s="50" t="s">
        <v>1000</v>
      </c>
      <c r="H907" s="184"/>
      <c r="I907" s="264" t="s">
        <v>1196</v>
      </c>
      <c r="J907" s="278">
        <v>12966819.199999999</v>
      </c>
      <c r="K907" s="264"/>
      <c r="L907" s="264"/>
      <c r="M907" s="264"/>
      <c r="N907" s="264"/>
      <c r="Q907"/>
    </row>
    <row r="908" spans="2:17" ht="15" x14ac:dyDescent="0.4">
      <c r="B908" s="277">
        <f>VLOOKUP(C908,Companies[],3,FALSE)</f>
        <v>31570412</v>
      </c>
      <c r="C908" s="184" t="s">
        <v>2065</v>
      </c>
      <c r="D908" s="50" t="s">
        <v>2021</v>
      </c>
      <c r="E908" s="264" t="s">
        <v>2739</v>
      </c>
      <c r="F908" s="50" t="s">
        <v>1000</v>
      </c>
      <c r="G908" s="50" t="s">
        <v>1000</v>
      </c>
      <c r="H908" s="184"/>
      <c r="I908" s="264" t="s">
        <v>1196</v>
      </c>
      <c r="J908" s="278">
        <v>309111.45</v>
      </c>
      <c r="K908" s="264"/>
      <c r="L908" s="264"/>
      <c r="M908" s="264"/>
      <c r="N908" s="264"/>
      <c r="Q908"/>
    </row>
    <row r="909" spans="2:17" ht="15" x14ac:dyDescent="0.4">
      <c r="B909" s="277">
        <f>VLOOKUP(C909,Companies[],3,FALSE)</f>
        <v>31570412</v>
      </c>
      <c r="C909" s="184" t="s">
        <v>2065</v>
      </c>
      <c r="D909" s="50" t="s">
        <v>2021</v>
      </c>
      <c r="E909" s="264" t="s">
        <v>2738</v>
      </c>
      <c r="F909" s="50" t="s">
        <v>996</v>
      </c>
      <c r="G909" s="50" t="s">
        <v>999</v>
      </c>
      <c r="H909" s="184"/>
      <c r="I909" s="264" t="s">
        <v>1196</v>
      </c>
      <c r="J909" s="278">
        <v>14473.029999999999</v>
      </c>
      <c r="K909" s="264"/>
      <c r="L909" s="264"/>
      <c r="M909" s="264"/>
      <c r="N909" s="264"/>
      <c r="Q909"/>
    </row>
    <row r="910" spans="2:17" ht="15" x14ac:dyDescent="0.4">
      <c r="B910" s="277">
        <f>VLOOKUP(C910,Companies[],3,FALSE)</f>
        <v>37014600</v>
      </c>
      <c r="C910" s="184" t="s">
        <v>2101</v>
      </c>
      <c r="D910" s="50" t="s">
        <v>2021</v>
      </c>
      <c r="E910" s="264" t="s">
        <v>2736</v>
      </c>
      <c r="F910" s="50" t="s">
        <v>1000</v>
      </c>
      <c r="G910" s="50" t="s">
        <v>1000</v>
      </c>
      <c r="H910" s="184"/>
      <c r="I910" s="264" t="s">
        <v>1196</v>
      </c>
      <c r="J910" s="278">
        <v>410922187</v>
      </c>
      <c r="K910" s="264"/>
      <c r="L910" s="264"/>
      <c r="M910" s="264"/>
      <c r="N910" s="264"/>
      <c r="Q910"/>
    </row>
    <row r="911" spans="2:17" ht="15" x14ac:dyDescent="0.4">
      <c r="B911" s="277">
        <f>VLOOKUP(C911,Companies[],3,FALSE)</f>
        <v>37014600</v>
      </c>
      <c r="C911" s="184" t="s">
        <v>2101</v>
      </c>
      <c r="D911" s="50" t="s">
        <v>2021</v>
      </c>
      <c r="E911" s="264" t="s">
        <v>2740</v>
      </c>
      <c r="F911" s="50" t="s">
        <v>1000</v>
      </c>
      <c r="G911" s="50" t="s">
        <v>1000</v>
      </c>
      <c r="H911" s="184"/>
      <c r="I911" s="264" t="s">
        <v>1196</v>
      </c>
      <c r="J911" s="278">
        <v>210793189.60000002</v>
      </c>
      <c r="K911" s="264"/>
      <c r="L911" s="264"/>
      <c r="M911" s="264"/>
      <c r="N911" s="264"/>
      <c r="Q911"/>
    </row>
    <row r="912" spans="2:17" ht="15" x14ac:dyDescent="0.4">
      <c r="B912" s="277">
        <f>VLOOKUP(C912,Companies[],3,FALSE)</f>
        <v>37014600</v>
      </c>
      <c r="C912" s="184" t="s">
        <v>2101</v>
      </c>
      <c r="D912" s="50" t="s">
        <v>2023</v>
      </c>
      <c r="E912" s="264" t="s">
        <v>2737</v>
      </c>
      <c r="F912" s="50" t="s">
        <v>1000</v>
      </c>
      <c r="G912" s="50" t="s">
        <v>1000</v>
      </c>
      <c r="H912" s="184"/>
      <c r="I912" s="264" t="s">
        <v>1196</v>
      </c>
      <c r="J912" s="278">
        <v>2682336.96</v>
      </c>
      <c r="K912" s="264"/>
      <c r="L912" s="264"/>
      <c r="M912" s="264"/>
      <c r="N912" s="264"/>
      <c r="Q912"/>
    </row>
    <row r="913" spans="2:17" ht="15" x14ac:dyDescent="0.4">
      <c r="B913" s="277">
        <f>VLOOKUP(C913,Companies[],3,FALSE)</f>
        <v>37014600</v>
      </c>
      <c r="C913" s="184" t="s">
        <v>2101</v>
      </c>
      <c r="D913" s="50" t="s">
        <v>2021</v>
      </c>
      <c r="E913" s="264" t="s">
        <v>2745</v>
      </c>
      <c r="F913" s="50" t="s">
        <v>1000</v>
      </c>
      <c r="G913" s="50" t="s">
        <v>1000</v>
      </c>
      <c r="H913" s="184"/>
      <c r="I913" s="264" t="s">
        <v>1196</v>
      </c>
      <c r="J913" s="278">
        <v>15973406.09</v>
      </c>
      <c r="K913" s="264"/>
      <c r="L913" s="264"/>
      <c r="M913" s="264"/>
      <c r="N913" s="264"/>
      <c r="Q913"/>
    </row>
    <row r="914" spans="2:17" ht="15" x14ac:dyDescent="0.4">
      <c r="B914" s="277">
        <f>VLOOKUP(C914,Companies[],3,FALSE)</f>
        <v>37014600</v>
      </c>
      <c r="C914" s="184" t="s">
        <v>2101</v>
      </c>
      <c r="D914" s="50" t="s">
        <v>2021</v>
      </c>
      <c r="E914" s="264" t="s">
        <v>2739</v>
      </c>
      <c r="F914" s="50" t="s">
        <v>1000</v>
      </c>
      <c r="G914" s="50" t="s">
        <v>1000</v>
      </c>
      <c r="H914" s="184"/>
      <c r="I914" s="264" t="s">
        <v>1196</v>
      </c>
      <c r="J914" s="278">
        <v>6153383.0499999998</v>
      </c>
      <c r="K914" s="264"/>
      <c r="L914" s="264"/>
      <c r="M914" s="264"/>
      <c r="N914" s="264"/>
      <c r="Q914"/>
    </row>
    <row r="915" spans="2:17" ht="15" x14ac:dyDescent="0.4">
      <c r="B915" s="277">
        <f>VLOOKUP(C915,Companies[],3,FALSE)</f>
        <v>37014600</v>
      </c>
      <c r="C915" s="184" t="s">
        <v>2101</v>
      </c>
      <c r="D915" s="50" t="s">
        <v>2021</v>
      </c>
      <c r="E915" s="264" t="s">
        <v>2738</v>
      </c>
      <c r="F915" s="50" t="s">
        <v>996</v>
      </c>
      <c r="G915" s="50" t="s">
        <v>999</v>
      </c>
      <c r="H915" s="184"/>
      <c r="I915" s="264" t="s">
        <v>1196</v>
      </c>
      <c r="J915" s="278">
        <v>13803780.02</v>
      </c>
      <c r="K915" s="264"/>
      <c r="L915" s="264"/>
      <c r="M915" s="264"/>
      <c r="N915" s="264"/>
      <c r="Q915"/>
    </row>
    <row r="916" spans="2:17" ht="15" x14ac:dyDescent="0.4">
      <c r="B916" s="277">
        <f>VLOOKUP(C916,Companies[],3,FALSE)</f>
        <v>37014600</v>
      </c>
      <c r="C916" s="184" t="s">
        <v>2101</v>
      </c>
      <c r="D916" s="50" t="s">
        <v>2021</v>
      </c>
      <c r="E916" s="264" t="s">
        <v>2738</v>
      </c>
      <c r="F916" s="50" t="s">
        <v>996</v>
      </c>
      <c r="G916" s="50" t="s">
        <v>999</v>
      </c>
      <c r="H916" s="184" t="s">
        <v>2158</v>
      </c>
      <c r="I916" s="264" t="s">
        <v>1196</v>
      </c>
      <c r="J916" s="183">
        <v>0</v>
      </c>
      <c r="K916" s="264"/>
      <c r="L916" s="264"/>
      <c r="M916" s="264"/>
      <c r="N916" s="264">
        <v>0</v>
      </c>
      <c r="Q916"/>
    </row>
    <row r="917" spans="2:17" ht="15" x14ac:dyDescent="0.4">
      <c r="B917" s="277">
        <f>VLOOKUP(C917,Companies[],3,FALSE)</f>
        <v>37014600</v>
      </c>
      <c r="C917" s="184" t="s">
        <v>2101</v>
      </c>
      <c r="D917" s="50" t="s">
        <v>2021</v>
      </c>
      <c r="E917" s="264" t="s">
        <v>2738</v>
      </c>
      <c r="F917" s="50" t="s">
        <v>996</v>
      </c>
      <c r="G917" s="50" t="s">
        <v>999</v>
      </c>
      <c r="H917" s="184" t="s">
        <v>2159</v>
      </c>
      <c r="I917" s="264" t="s">
        <v>1196</v>
      </c>
      <c r="J917" s="183">
        <v>0</v>
      </c>
      <c r="K917" s="264"/>
      <c r="L917" s="264"/>
      <c r="M917" s="264"/>
      <c r="N917" s="264">
        <v>6788972.3200000003</v>
      </c>
      <c r="Q917"/>
    </row>
    <row r="918" spans="2:17" ht="15" x14ac:dyDescent="0.4">
      <c r="B918" s="277">
        <f>VLOOKUP(C918,Companies[],3,FALSE)</f>
        <v>37014600</v>
      </c>
      <c r="C918" s="184" t="s">
        <v>2101</v>
      </c>
      <c r="D918" s="50" t="s">
        <v>2021</v>
      </c>
      <c r="E918" s="264" t="s">
        <v>2738</v>
      </c>
      <c r="F918" s="50" t="s">
        <v>996</v>
      </c>
      <c r="G918" s="50" t="s">
        <v>999</v>
      </c>
      <c r="H918" s="184" t="s">
        <v>2160</v>
      </c>
      <c r="I918" s="264" t="s">
        <v>1196</v>
      </c>
      <c r="J918" s="183">
        <v>0</v>
      </c>
      <c r="K918" s="264"/>
      <c r="L918" s="264"/>
      <c r="M918" s="264"/>
      <c r="N918" s="264">
        <v>8808767.4299999997</v>
      </c>
      <c r="Q918"/>
    </row>
    <row r="919" spans="2:17" ht="15" x14ac:dyDescent="0.4">
      <c r="B919" s="277">
        <f>VLOOKUP(C919,Companies[],3,FALSE)</f>
        <v>37014600</v>
      </c>
      <c r="C919" s="184" t="s">
        <v>2101</v>
      </c>
      <c r="D919" s="50" t="s">
        <v>2021</v>
      </c>
      <c r="E919" s="264" t="s">
        <v>2738</v>
      </c>
      <c r="F919" s="50" t="s">
        <v>996</v>
      </c>
      <c r="G919" s="50" t="s">
        <v>999</v>
      </c>
      <c r="H919" s="184" t="s">
        <v>2161</v>
      </c>
      <c r="I919" s="264" t="s">
        <v>1196</v>
      </c>
      <c r="J919" s="183">
        <v>0</v>
      </c>
      <c r="K919" s="264"/>
      <c r="L919" s="264"/>
      <c r="M919" s="264"/>
      <c r="N919" s="264">
        <v>6252370.2000000002</v>
      </c>
      <c r="Q919"/>
    </row>
    <row r="920" spans="2:17" ht="15" x14ac:dyDescent="0.4">
      <c r="B920" s="277">
        <f>VLOOKUP(C920,Companies[],3,FALSE)</f>
        <v>37014600</v>
      </c>
      <c r="C920" s="184" t="s">
        <v>2101</v>
      </c>
      <c r="D920" s="50" t="s">
        <v>2021</v>
      </c>
      <c r="E920" s="264" t="s">
        <v>2738</v>
      </c>
      <c r="F920" s="50" t="s">
        <v>996</v>
      </c>
      <c r="G920" s="50" t="s">
        <v>999</v>
      </c>
      <c r="H920" s="184" t="s">
        <v>2162</v>
      </c>
      <c r="I920" s="264" t="s">
        <v>1196</v>
      </c>
      <c r="J920" s="183">
        <v>0</v>
      </c>
      <c r="K920" s="264"/>
      <c r="L920" s="264"/>
      <c r="M920" s="264"/>
      <c r="N920" s="264">
        <v>1936139.92</v>
      </c>
      <c r="Q920"/>
    </row>
    <row r="921" spans="2:17" ht="15" x14ac:dyDescent="0.4">
      <c r="B921" s="277">
        <f>VLOOKUP(C921,Companies[],3,FALSE)</f>
        <v>36716128</v>
      </c>
      <c r="C921" s="184" t="s">
        <v>2088</v>
      </c>
      <c r="D921" s="50" t="s">
        <v>2021</v>
      </c>
      <c r="E921" s="264" t="s">
        <v>2736</v>
      </c>
      <c r="F921" s="50" t="s">
        <v>1000</v>
      </c>
      <c r="G921" s="50" t="s">
        <v>1000</v>
      </c>
      <c r="H921" s="184"/>
      <c r="I921" s="264" t="s">
        <v>1196</v>
      </c>
      <c r="J921" s="278">
        <v>119921.2</v>
      </c>
      <c r="K921" s="264"/>
      <c r="L921" s="264"/>
      <c r="M921" s="264"/>
      <c r="N921" s="264"/>
      <c r="Q921"/>
    </row>
    <row r="922" spans="2:17" ht="15" x14ac:dyDescent="0.4">
      <c r="B922" s="277">
        <f>VLOOKUP(C922,Companies[],3,FALSE)</f>
        <v>36716128</v>
      </c>
      <c r="C922" s="184" t="s">
        <v>2088</v>
      </c>
      <c r="D922" s="50" t="s">
        <v>2021</v>
      </c>
      <c r="E922" s="264" t="s">
        <v>2735</v>
      </c>
      <c r="F922" s="50" t="s">
        <v>1000</v>
      </c>
      <c r="G922" s="50" t="s">
        <v>1000</v>
      </c>
      <c r="H922" s="184"/>
      <c r="I922" s="264" t="s">
        <v>1196</v>
      </c>
      <c r="J922" s="278">
        <v>100672624</v>
      </c>
      <c r="K922" s="264"/>
      <c r="L922" s="264"/>
      <c r="M922" s="264"/>
      <c r="N922" s="264"/>
      <c r="Q922"/>
    </row>
    <row r="923" spans="2:17" ht="15" x14ac:dyDescent="0.4">
      <c r="B923" s="277">
        <f>VLOOKUP(C923,Companies[],3,FALSE)</f>
        <v>36716128</v>
      </c>
      <c r="C923" s="184" t="s">
        <v>2088</v>
      </c>
      <c r="D923" s="50" t="s">
        <v>2021</v>
      </c>
      <c r="E923" s="264" t="s">
        <v>2742</v>
      </c>
      <c r="F923" s="50" t="s">
        <v>1000</v>
      </c>
      <c r="G923" s="50" t="s">
        <v>1000</v>
      </c>
      <c r="H923" s="184"/>
      <c r="I923" s="264" t="s">
        <v>1196</v>
      </c>
      <c r="J923" s="278">
        <v>50368031</v>
      </c>
      <c r="K923" s="264"/>
      <c r="L923" s="264"/>
      <c r="M923" s="264"/>
      <c r="N923" s="264"/>
      <c r="Q923"/>
    </row>
    <row r="924" spans="2:17" ht="15" x14ac:dyDescent="0.4">
      <c r="B924" s="277">
        <f>VLOOKUP(C924,Companies[],3,FALSE)</f>
        <v>36716128</v>
      </c>
      <c r="C924" s="184" t="s">
        <v>2088</v>
      </c>
      <c r="D924" s="50" t="s">
        <v>2021</v>
      </c>
      <c r="E924" s="264" t="s">
        <v>2743</v>
      </c>
      <c r="F924" s="50" t="s">
        <v>1000</v>
      </c>
      <c r="G924" s="50" t="s">
        <v>1000</v>
      </c>
      <c r="H924" s="184"/>
      <c r="I924" s="264" t="s">
        <v>1196</v>
      </c>
      <c r="J924" s="278">
        <v>-264039566.19999999</v>
      </c>
      <c r="K924" s="264"/>
      <c r="L924" s="264"/>
      <c r="M924" s="264"/>
      <c r="N924" s="264"/>
      <c r="Q924"/>
    </row>
    <row r="925" spans="2:17" ht="15" x14ac:dyDescent="0.4">
      <c r="B925" s="277">
        <f>VLOOKUP(C925,Companies[],3,FALSE)</f>
        <v>36716128</v>
      </c>
      <c r="C925" s="184" t="s">
        <v>2088</v>
      </c>
      <c r="D925" s="50" t="s">
        <v>2021</v>
      </c>
      <c r="E925" s="264" t="s">
        <v>2740</v>
      </c>
      <c r="F925" s="50" t="s">
        <v>1000</v>
      </c>
      <c r="G925" s="50" t="s">
        <v>1000</v>
      </c>
      <c r="H925" s="184"/>
      <c r="I925" s="264" t="s">
        <v>1196</v>
      </c>
      <c r="J925" s="278">
        <v>159687714.70000002</v>
      </c>
      <c r="K925" s="264"/>
      <c r="L925" s="264"/>
      <c r="M925" s="264"/>
      <c r="N925" s="264"/>
      <c r="Q925"/>
    </row>
    <row r="926" spans="2:17" ht="15" x14ac:dyDescent="0.4">
      <c r="B926" s="277">
        <f>VLOOKUP(C926,Companies[],3,FALSE)</f>
        <v>36716128</v>
      </c>
      <c r="C926" s="184" t="s">
        <v>2088</v>
      </c>
      <c r="D926" s="50" t="s">
        <v>2023</v>
      </c>
      <c r="E926" s="264" t="s">
        <v>2737</v>
      </c>
      <c r="F926" s="50" t="s">
        <v>1000</v>
      </c>
      <c r="G926" s="50" t="s">
        <v>1000</v>
      </c>
      <c r="H926" s="184"/>
      <c r="I926" s="264" t="s">
        <v>1196</v>
      </c>
      <c r="J926" s="278">
        <v>2744486.34</v>
      </c>
      <c r="K926" s="264"/>
      <c r="L926" s="264"/>
      <c r="M926" s="264"/>
      <c r="N926" s="264"/>
      <c r="Q926"/>
    </row>
    <row r="927" spans="2:17" ht="15" x14ac:dyDescent="0.4">
      <c r="B927" s="277">
        <f>VLOOKUP(C927,Companies[],3,FALSE)</f>
        <v>36716128</v>
      </c>
      <c r="C927" s="184" t="s">
        <v>2088</v>
      </c>
      <c r="D927" s="50" t="s">
        <v>2021</v>
      </c>
      <c r="E927" s="264" t="s">
        <v>2745</v>
      </c>
      <c r="F927" s="50" t="s">
        <v>1000</v>
      </c>
      <c r="G927" s="50" t="s">
        <v>1000</v>
      </c>
      <c r="H927" s="184"/>
      <c r="I927" s="264" t="s">
        <v>1196</v>
      </c>
      <c r="J927" s="278">
        <v>10880210.93</v>
      </c>
      <c r="K927" s="264"/>
      <c r="L927" s="264"/>
      <c r="M927" s="264"/>
      <c r="N927" s="264"/>
      <c r="Q927"/>
    </row>
    <row r="928" spans="2:17" ht="15" x14ac:dyDescent="0.4">
      <c r="B928" s="277">
        <f>VLOOKUP(C928,Companies[],3,FALSE)</f>
        <v>36716128</v>
      </c>
      <c r="C928" s="184" t="s">
        <v>2088</v>
      </c>
      <c r="D928" s="50" t="s">
        <v>2021</v>
      </c>
      <c r="E928" s="264" t="s">
        <v>2739</v>
      </c>
      <c r="F928" s="50" t="s">
        <v>1000</v>
      </c>
      <c r="G928" s="50" t="s">
        <v>1000</v>
      </c>
      <c r="H928" s="184"/>
      <c r="I928" s="264" t="s">
        <v>1196</v>
      </c>
      <c r="J928" s="278">
        <v>715767.75</v>
      </c>
      <c r="K928" s="264"/>
      <c r="L928" s="264"/>
      <c r="M928" s="264"/>
      <c r="N928" s="264"/>
      <c r="Q928"/>
    </row>
    <row r="929" spans="2:17" ht="15" x14ac:dyDescent="0.4">
      <c r="B929" s="277">
        <f>VLOOKUP(C929,Companies[],3,FALSE)</f>
        <v>36716128</v>
      </c>
      <c r="C929" s="184" t="s">
        <v>2088</v>
      </c>
      <c r="D929" s="50" t="s">
        <v>2021</v>
      </c>
      <c r="E929" s="264" t="s">
        <v>2738</v>
      </c>
      <c r="F929" s="50" t="s">
        <v>996</v>
      </c>
      <c r="G929" s="50" t="s">
        <v>999</v>
      </c>
      <c r="H929" s="184"/>
      <c r="I929" s="264" t="s">
        <v>1196</v>
      </c>
      <c r="J929" s="278">
        <v>160942316.22</v>
      </c>
      <c r="K929" s="264"/>
      <c r="L929" s="264"/>
      <c r="M929" s="264"/>
      <c r="N929" s="264"/>
      <c r="Q929"/>
    </row>
    <row r="930" spans="2:17" ht="15" x14ac:dyDescent="0.4">
      <c r="B930" s="277">
        <f>VLOOKUP(C930,Companies[],3,FALSE)</f>
        <v>36716128</v>
      </c>
      <c r="C930" s="184" t="s">
        <v>2088</v>
      </c>
      <c r="D930" s="50" t="s">
        <v>2021</v>
      </c>
      <c r="E930" s="264" t="s">
        <v>2738</v>
      </c>
      <c r="F930" s="50" t="s">
        <v>996</v>
      </c>
      <c r="G930" s="50" t="s">
        <v>999</v>
      </c>
      <c r="H930" s="184" t="s">
        <v>2222</v>
      </c>
      <c r="I930" s="264" t="s">
        <v>1196</v>
      </c>
      <c r="J930" s="183">
        <v>0</v>
      </c>
      <c r="K930" s="264"/>
      <c r="L930" s="264"/>
      <c r="M930" s="264"/>
      <c r="N930" s="264">
        <v>42780263.51000005</v>
      </c>
      <c r="Q930"/>
    </row>
    <row r="931" spans="2:17" ht="15" x14ac:dyDescent="0.4">
      <c r="B931" s="277">
        <f>VLOOKUP(C931,Companies[],3,FALSE)</f>
        <v>36716128</v>
      </c>
      <c r="C931" s="184" t="s">
        <v>2088</v>
      </c>
      <c r="D931" s="50" t="s">
        <v>2021</v>
      </c>
      <c r="E931" s="264" t="s">
        <v>2738</v>
      </c>
      <c r="F931" s="50" t="s">
        <v>996</v>
      </c>
      <c r="G931" s="50" t="s">
        <v>999</v>
      </c>
      <c r="H931" s="184" t="s">
        <v>2222</v>
      </c>
      <c r="I931" s="264" t="s">
        <v>1196</v>
      </c>
      <c r="J931" s="183">
        <v>0</v>
      </c>
      <c r="K931" s="264"/>
      <c r="L931" s="264"/>
      <c r="M931" s="264"/>
      <c r="N931" s="264">
        <v>0</v>
      </c>
      <c r="Q931"/>
    </row>
    <row r="932" spans="2:17" ht="15" x14ac:dyDescent="0.4">
      <c r="B932" s="277">
        <f>VLOOKUP(C932,Companies[],3,FALSE)</f>
        <v>36716128</v>
      </c>
      <c r="C932" s="184" t="s">
        <v>2088</v>
      </c>
      <c r="D932" s="50" t="s">
        <v>2021</v>
      </c>
      <c r="E932" s="264" t="s">
        <v>2738</v>
      </c>
      <c r="F932" s="50" t="s">
        <v>996</v>
      </c>
      <c r="G932" s="50" t="s">
        <v>999</v>
      </c>
      <c r="H932" s="184" t="s">
        <v>2223</v>
      </c>
      <c r="I932" s="264" t="s">
        <v>1196</v>
      </c>
      <c r="J932" s="183">
        <v>0</v>
      </c>
      <c r="K932" s="264"/>
      <c r="L932" s="264"/>
      <c r="M932" s="264"/>
      <c r="N932" s="264">
        <v>156315766.32999995</v>
      </c>
      <c r="Q932"/>
    </row>
    <row r="933" spans="2:17" ht="15" x14ac:dyDescent="0.4">
      <c r="B933" s="277">
        <f>VLOOKUP(C933,Companies[],3,FALSE)</f>
        <v>20041662</v>
      </c>
      <c r="C933" s="184" t="s">
        <v>2041</v>
      </c>
      <c r="D933" s="50" t="s">
        <v>2022</v>
      </c>
      <c r="E933" s="264" t="s">
        <v>2741</v>
      </c>
      <c r="F933" s="50" t="s">
        <v>1000</v>
      </c>
      <c r="G933" s="50" t="s">
        <v>1000</v>
      </c>
      <c r="H933" s="184"/>
      <c r="I933" s="264" t="s">
        <v>1196</v>
      </c>
      <c r="J933" s="278">
        <v>3061100</v>
      </c>
      <c r="K933" s="264"/>
      <c r="L933" s="264"/>
      <c r="M933" s="264"/>
      <c r="N933" s="264"/>
      <c r="Q933"/>
    </row>
    <row r="934" spans="2:17" ht="15" x14ac:dyDescent="0.4">
      <c r="B934" s="277">
        <f>VLOOKUP(C934,Companies[],3,FALSE)</f>
        <v>20041662</v>
      </c>
      <c r="C934" s="184" t="s">
        <v>2041</v>
      </c>
      <c r="D934" s="50" t="s">
        <v>2021</v>
      </c>
      <c r="E934" s="264" t="s">
        <v>2736</v>
      </c>
      <c r="F934" s="50" t="s">
        <v>1000</v>
      </c>
      <c r="G934" s="50" t="s">
        <v>1000</v>
      </c>
      <c r="H934" s="184"/>
      <c r="I934" s="264" t="s">
        <v>1196</v>
      </c>
      <c r="J934" s="278">
        <v>225926016</v>
      </c>
      <c r="K934" s="264"/>
      <c r="L934" s="264"/>
      <c r="M934" s="264"/>
      <c r="N934" s="264"/>
      <c r="Q934"/>
    </row>
    <row r="935" spans="2:17" ht="15" x14ac:dyDescent="0.4">
      <c r="B935" s="277">
        <f>VLOOKUP(C935,Companies[],3,FALSE)</f>
        <v>20041662</v>
      </c>
      <c r="C935" s="184" t="s">
        <v>2041</v>
      </c>
      <c r="D935" s="50" t="s">
        <v>2021</v>
      </c>
      <c r="E935" s="264" t="s">
        <v>2735</v>
      </c>
      <c r="F935" s="50" t="s">
        <v>1000</v>
      </c>
      <c r="G935" s="50" t="s">
        <v>1000</v>
      </c>
      <c r="H935" s="184"/>
      <c r="I935" s="264" t="s">
        <v>1196</v>
      </c>
      <c r="J935" s="278">
        <v>109825100</v>
      </c>
      <c r="K935" s="264"/>
      <c r="L935" s="264"/>
      <c r="M935" s="264"/>
      <c r="N935" s="264"/>
      <c r="Q935"/>
    </row>
    <row r="936" spans="2:17" ht="15" x14ac:dyDescent="0.4">
      <c r="B936" s="277">
        <f>VLOOKUP(C936,Companies[],3,FALSE)</f>
        <v>20041662</v>
      </c>
      <c r="C936" s="184" t="s">
        <v>2041</v>
      </c>
      <c r="D936" s="50" t="s">
        <v>2021</v>
      </c>
      <c r="E936" s="264" t="s">
        <v>2740</v>
      </c>
      <c r="F936" s="50" t="s">
        <v>1000</v>
      </c>
      <c r="G936" s="50" t="s">
        <v>1000</v>
      </c>
      <c r="H936" s="184"/>
      <c r="I936" s="264" t="s">
        <v>1196</v>
      </c>
      <c r="J936" s="278">
        <v>20529434.140000001</v>
      </c>
      <c r="K936" s="264"/>
      <c r="L936" s="264"/>
      <c r="M936" s="264"/>
      <c r="N936" s="264"/>
      <c r="Q936"/>
    </row>
    <row r="937" spans="2:17" ht="15" x14ac:dyDescent="0.4">
      <c r="B937" s="277">
        <f>VLOOKUP(C937,Companies[],3,FALSE)</f>
        <v>20041662</v>
      </c>
      <c r="C937" s="184" t="s">
        <v>2041</v>
      </c>
      <c r="D937" s="50" t="s">
        <v>2023</v>
      </c>
      <c r="E937" s="264" t="s">
        <v>2737</v>
      </c>
      <c r="F937" s="50" t="s">
        <v>1000</v>
      </c>
      <c r="G937" s="50" t="s">
        <v>1000</v>
      </c>
      <c r="H937" s="184"/>
      <c r="I937" s="264" t="s">
        <v>1196</v>
      </c>
      <c r="J937" s="278">
        <v>6739461.4400000004</v>
      </c>
      <c r="K937" s="264"/>
      <c r="L937" s="264"/>
      <c r="M937" s="264"/>
      <c r="N937" s="264"/>
      <c r="Q937"/>
    </row>
    <row r="938" spans="2:17" ht="15" x14ac:dyDescent="0.4">
      <c r="B938" s="277">
        <f>VLOOKUP(C938,Companies[],3,FALSE)</f>
        <v>20041662</v>
      </c>
      <c r="C938" s="184" t="s">
        <v>2041</v>
      </c>
      <c r="D938" s="50" t="s">
        <v>2021</v>
      </c>
      <c r="E938" s="264" t="s">
        <v>2745</v>
      </c>
      <c r="F938" s="50" t="s">
        <v>1000</v>
      </c>
      <c r="G938" s="50" t="s">
        <v>1000</v>
      </c>
      <c r="H938" s="184"/>
      <c r="I938" s="264" t="s">
        <v>1196</v>
      </c>
      <c r="J938" s="278">
        <v>849623.84</v>
      </c>
      <c r="K938" s="264"/>
      <c r="L938" s="264"/>
      <c r="M938" s="264"/>
      <c r="N938" s="264"/>
      <c r="Q938"/>
    </row>
    <row r="939" spans="2:17" ht="15" x14ac:dyDescent="0.4">
      <c r="B939" s="277">
        <f>VLOOKUP(C939,Companies[],3,FALSE)</f>
        <v>20041662</v>
      </c>
      <c r="C939" s="184" t="s">
        <v>2041</v>
      </c>
      <c r="D939" s="50" t="s">
        <v>2021</v>
      </c>
      <c r="E939" s="264" t="s">
        <v>2739</v>
      </c>
      <c r="F939" s="50" t="s">
        <v>1000</v>
      </c>
      <c r="G939" s="50" t="s">
        <v>1000</v>
      </c>
      <c r="H939" s="184"/>
      <c r="I939" s="264" t="s">
        <v>1196</v>
      </c>
      <c r="J939" s="278">
        <v>665387.99999999988</v>
      </c>
      <c r="K939" s="264"/>
      <c r="L939" s="264"/>
      <c r="M939" s="264"/>
      <c r="N939" s="264"/>
      <c r="Q939"/>
    </row>
    <row r="940" spans="2:17" ht="15" x14ac:dyDescent="0.4">
      <c r="B940" s="277">
        <f>VLOOKUP(C940,Companies[],3,FALSE)</f>
        <v>20041662</v>
      </c>
      <c r="C940" s="184" t="s">
        <v>2041</v>
      </c>
      <c r="D940" s="50" t="s">
        <v>2021</v>
      </c>
      <c r="E940" s="264" t="s">
        <v>2738</v>
      </c>
      <c r="F940" s="50" t="s">
        <v>996</v>
      </c>
      <c r="G940" s="50" t="s">
        <v>999</v>
      </c>
      <c r="H940" s="184"/>
      <c r="I940" s="264" t="s">
        <v>1196</v>
      </c>
      <c r="J940" s="278">
        <v>328471536.00000006</v>
      </c>
      <c r="K940" s="264"/>
      <c r="L940" s="264"/>
      <c r="M940" s="264"/>
      <c r="N940" s="264"/>
      <c r="Q940"/>
    </row>
    <row r="941" spans="2:17" ht="15" x14ac:dyDescent="0.4">
      <c r="B941" s="277">
        <f>VLOOKUP(C941,Companies[],3,FALSE)</f>
        <v>20041662</v>
      </c>
      <c r="C941" s="184" t="s">
        <v>2041</v>
      </c>
      <c r="D941" s="50" t="s">
        <v>2021</v>
      </c>
      <c r="E941" s="264" t="s">
        <v>2738</v>
      </c>
      <c r="F941" s="50" t="s">
        <v>996</v>
      </c>
      <c r="G941" s="50" t="s">
        <v>999</v>
      </c>
      <c r="H941" s="184" t="s">
        <v>2237</v>
      </c>
      <c r="I941" s="264" t="s">
        <v>1196</v>
      </c>
      <c r="J941" s="183">
        <v>0</v>
      </c>
      <c r="K941" s="264"/>
      <c r="L941" s="264"/>
      <c r="M941" s="264"/>
      <c r="N941" s="264">
        <v>14330720.59</v>
      </c>
      <c r="Q941"/>
    </row>
    <row r="942" spans="2:17" ht="15" x14ac:dyDescent="0.4">
      <c r="B942" s="277">
        <f>VLOOKUP(C942,Companies[],3,FALSE)</f>
        <v>20041662</v>
      </c>
      <c r="C942" s="184" t="s">
        <v>2041</v>
      </c>
      <c r="D942" s="50" t="s">
        <v>2021</v>
      </c>
      <c r="E942" s="264" t="s">
        <v>2738</v>
      </c>
      <c r="F942" s="50" t="s">
        <v>996</v>
      </c>
      <c r="G942" s="50" t="s">
        <v>999</v>
      </c>
      <c r="H942" s="184" t="s">
        <v>2237</v>
      </c>
      <c r="I942" s="264" t="s">
        <v>1196</v>
      </c>
      <c r="J942" s="183">
        <v>0</v>
      </c>
      <c r="K942" s="264"/>
      <c r="L942" s="264"/>
      <c r="M942" s="264"/>
      <c r="N942" s="264">
        <v>1278188.32</v>
      </c>
      <c r="Q942"/>
    </row>
    <row r="943" spans="2:17" ht="15" x14ac:dyDescent="0.4">
      <c r="B943" s="277">
        <f>VLOOKUP(C943,Companies[],3,FALSE)</f>
        <v>20041662</v>
      </c>
      <c r="C943" s="184" t="s">
        <v>2041</v>
      </c>
      <c r="D943" s="50" t="s">
        <v>2021</v>
      </c>
      <c r="E943" s="264" t="s">
        <v>2738</v>
      </c>
      <c r="F943" s="50" t="s">
        <v>996</v>
      </c>
      <c r="G943" s="50" t="s">
        <v>999</v>
      </c>
      <c r="H943" s="184" t="s">
        <v>2238</v>
      </c>
      <c r="I943" s="264" t="s">
        <v>1196</v>
      </c>
      <c r="J943" s="183">
        <v>0</v>
      </c>
      <c r="K943" s="264"/>
      <c r="L943" s="264"/>
      <c r="M943" s="264"/>
      <c r="N943" s="264">
        <v>1278207.3500000001</v>
      </c>
      <c r="Q943"/>
    </row>
    <row r="944" spans="2:17" ht="15" x14ac:dyDescent="0.4">
      <c r="B944" s="277">
        <f>VLOOKUP(C944,Companies[],3,FALSE)</f>
        <v>20041662</v>
      </c>
      <c r="C944" s="184" t="s">
        <v>2041</v>
      </c>
      <c r="D944" s="50" t="s">
        <v>2021</v>
      </c>
      <c r="E944" s="264" t="s">
        <v>2738</v>
      </c>
      <c r="F944" s="50" t="s">
        <v>996</v>
      </c>
      <c r="G944" s="50" t="s">
        <v>999</v>
      </c>
      <c r="H944" s="184" t="s">
        <v>2238</v>
      </c>
      <c r="I944" s="264" t="s">
        <v>1196</v>
      </c>
      <c r="J944" s="183">
        <v>0</v>
      </c>
      <c r="K944" s="264"/>
      <c r="L944" s="264"/>
      <c r="M944" s="264"/>
      <c r="N944" s="264">
        <v>24214598.689999998</v>
      </c>
      <c r="Q944"/>
    </row>
    <row r="945" spans="2:17" ht="15" x14ac:dyDescent="0.4">
      <c r="B945" s="277">
        <f>VLOOKUP(C945,Companies[],3,FALSE)</f>
        <v>20041662</v>
      </c>
      <c r="C945" s="184" t="s">
        <v>2041</v>
      </c>
      <c r="D945" s="50" t="s">
        <v>2021</v>
      </c>
      <c r="E945" s="264" t="s">
        <v>2738</v>
      </c>
      <c r="F945" s="50" t="s">
        <v>996</v>
      </c>
      <c r="G945" s="50" t="s">
        <v>999</v>
      </c>
      <c r="H945" s="184" t="s">
        <v>2239</v>
      </c>
      <c r="I945" s="264" t="s">
        <v>1196</v>
      </c>
      <c r="J945" s="183">
        <v>0</v>
      </c>
      <c r="K945" s="264"/>
      <c r="L945" s="264"/>
      <c r="M945" s="264"/>
      <c r="N945" s="264">
        <v>32539173.960000001</v>
      </c>
      <c r="Q945"/>
    </row>
    <row r="946" spans="2:17" ht="15" x14ac:dyDescent="0.4">
      <c r="B946" s="277">
        <f>VLOOKUP(C946,Companies[],3,FALSE)</f>
        <v>20041662</v>
      </c>
      <c r="C946" s="184" t="s">
        <v>2041</v>
      </c>
      <c r="D946" s="50" t="s">
        <v>2021</v>
      </c>
      <c r="E946" s="264" t="s">
        <v>2738</v>
      </c>
      <c r="F946" s="50" t="s">
        <v>996</v>
      </c>
      <c r="G946" s="50" t="s">
        <v>999</v>
      </c>
      <c r="H946" s="184" t="s">
        <v>2239</v>
      </c>
      <c r="I946" s="264" t="s">
        <v>1196</v>
      </c>
      <c r="J946" s="183">
        <v>0</v>
      </c>
      <c r="K946" s="264"/>
      <c r="L946" s="264"/>
      <c r="M946" s="264"/>
      <c r="N946" s="264">
        <v>2177098.4</v>
      </c>
      <c r="Q946"/>
    </row>
    <row r="947" spans="2:17" ht="15" x14ac:dyDescent="0.4">
      <c r="B947" s="277">
        <f>VLOOKUP(C947,Companies[],3,FALSE)</f>
        <v>20041662</v>
      </c>
      <c r="C947" s="184" t="s">
        <v>2041</v>
      </c>
      <c r="D947" s="50" t="s">
        <v>2021</v>
      </c>
      <c r="E947" s="264" t="s">
        <v>2738</v>
      </c>
      <c r="F947" s="50" t="s">
        <v>996</v>
      </c>
      <c r="G947" s="50" t="s">
        <v>999</v>
      </c>
      <c r="H947" s="184" t="s">
        <v>2239</v>
      </c>
      <c r="I947" s="264" t="s">
        <v>1196</v>
      </c>
      <c r="J947" s="183">
        <v>0</v>
      </c>
      <c r="K947" s="264"/>
      <c r="L947" s="264"/>
      <c r="M947" s="264"/>
      <c r="N947" s="264">
        <v>11609041.699999999</v>
      </c>
      <c r="Q947"/>
    </row>
    <row r="948" spans="2:17" ht="15" x14ac:dyDescent="0.4">
      <c r="B948" s="277">
        <f>VLOOKUP(C948,Companies[],3,FALSE)</f>
        <v>20041662</v>
      </c>
      <c r="C948" s="184" t="s">
        <v>2041</v>
      </c>
      <c r="D948" s="50" t="s">
        <v>2021</v>
      </c>
      <c r="E948" s="264" t="s">
        <v>2738</v>
      </c>
      <c r="F948" s="50" t="s">
        <v>996</v>
      </c>
      <c r="G948" s="50" t="s">
        <v>999</v>
      </c>
      <c r="H948" s="184" t="s">
        <v>2240</v>
      </c>
      <c r="I948" s="264" t="s">
        <v>1196</v>
      </c>
      <c r="J948" s="183">
        <v>0</v>
      </c>
      <c r="K948" s="264"/>
      <c r="L948" s="264"/>
      <c r="M948" s="264"/>
      <c r="N948" s="264">
        <v>18350019.219999999</v>
      </c>
      <c r="Q948"/>
    </row>
    <row r="949" spans="2:17" ht="15" x14ac:dyDescent="0.4">
      <c r="B949" s="277">
        <f>VLOOKUP(C949,Companies[],3,FALSE)</f>
        <v>20041662</v>
      </c>
      <c r="C949" s="184" t="s">
        <v>2041</v>
      </c>
      <c r="D949" s="50" t="s">
        <v>2021</v>
      </c>
      <c r="E949" s="264" t="s">
        <v>2738</v>
      </c>
      <c r="F949" s="50" t="s">
        <v>996</v>
      </c>
      <c r="G949" s="50" t="s">
        <v>999</v>
      </c>
      <c r="H949" s="184" t="s">
        <v>2240</v>
      </c>
      <c r="I949" s="264" t="s">
        <v>1196</v>
      </c>
      <c r="J949" s="183">
        <v>0</v>
      </c>
      <c r="K949" s="264"/>
      <c r="L949" s="264"/>
      <c r="M949" s="264"/>
      <c r="N949" s="264">
        <v>22876254.469999999</v>
      </c>
      <c r="Q949"/>
    </row>
    <row r="950" spans="2:17" ht="15" x14ac:dyDescent="0.4">
      <c r="B950" s="277">
        <f>VLOOKUP(C950,Companies[],3,FALSE)</f>
        <v>20041662</v>
      </c>
      <c r="C950" s="184" t="s">
        <v>2041</v>
      </c>
      <c r="D950" s="50" t="s">
        <v>2021</v>
      </c>
      <c r="E950" s="264" t="s">
        <v>2738</v>
      </c>
      <c r="F950" s="50" t="s">
        <v>996</v>
      </c>
      <c r="G950" s="50" t="s">
        <v>999</v>
      </c>
      <c r="H950" s="184" t="s">
        <v>2240</v>
      </c>
      <c r="I950" s="264" t="s">
        <v>1196</v>
      </c>
      <c r="J950" s="183">
        <v>0</v>
      </c>
      <c r="K950" s="264"/>
      <c r="L950" s="264"/>
      <c r="M950" s="264"/>
      <c r="N950" s="264">
        <v>97552225.859999985</v>
      </c>
      <c r="Q950"/>
    </row>
    <row r="951" spans="2:17" ht="15" x14ac:dyDescent="0.4">
      <c r="B951" s="277">
        <f>VLOOKUP(C951,Companies[],3,FALSE)</f>
        <v>20041662</v>
      </c>
      <c r="C951" s="184" t="s">
        <v>2041</v>
      </c>
      <c r="D951" s="50" t="s">
        <v>2021</v>
      </c>
      <c r="E951" s="264" t="s">
        <v>2738</v>
      </c>
      <c r="F951" s="50" t="s">
        <v>996</v>
      </c>
      <c r="G951" s="50" t="s">
        <v>999</v>
      </c>
      <c r="H951" s="184" t="s">
        <v>2241</v>
      </c>
      <c r="I951" s="264" t="s">
        <v>1196</v>
      </c>
      <c r="J951" s="183">
        <v>0</v>
      </c>
      <c r="K951" s="264"/>
      <c r="L951" s="264"/>
      <c r="M951" s="264"/>
      <c r="N951" s="264">
        <v>64492701.890000001</v>
      </c>
      <c r="Q951"/>
    </row>
    <row r="952" spans="2:17" ht="15" x14ac:dyDescent="0.4">
      <c r="B952" s="277">
        <f>VLOOKUP(C952,Companies[],3,FALSE)</f>
        <v>20041662</v>
      </c>
      <c r="C952" s="184" t="s">
        <v>2041</v>
      </c>
      <c r="D952" s="50" t="s">
        <v>2021</v>
      </c>
      <c r="E952" s="264" t="s">
        <v>2738</v>
      </c>
      <c r="F952" s="50" t="s">
        <v>996</v>
      </c>
      <c r="G952" s="50" t="s">
        <v>999</v>
      </c>
      <c r="H952" s="184" t="s">
        <v>2241</v>
      </c>
      <c r="I952" s="264" t="s">
        <v>1196</v>
      </c>
      <c r="J952" s="183">
        <v>0</v>
      </c>
      <c r="K952" s="264"/>
      <c r="L952" s="264"/>
      <c r="M952" s="264"/>
      <c r="N952" s="264">
        <v>4152836.23</v>
      </c>
      <c r="Q952"/>
    </row>
    <row r="953" spans="2:17" ht="15" x14ac:dyDescent="0.4">
      <c r="B953" s="277">
        <f>VLOOKUP(C953,Companies[],3,FALSE)</f>
        <v>20041662</v>
      </c>
      <c r="C953" s="184" t="s">
        <v>2041</v>
      </c>
      <c r="D953" s="50" t="s">
        <v>2021</v>
      </c>
      <c r="E953" s="264" t="s">
        <v>2738</v>
      </c>
      <c r="F953" s="50" t="s">
        <v>996</v>
      </c>
      <c r="G953" s="50" t="s">
        <v>999</v>
      </c>
      <c r="H953" s="184" t="s">
        <v>2242</v>
      </c>
      <c r="I953" s="264" t="s">
        <v>1196</v>
      </c>
      <c r="J953" s="183">
        <v>0</v>
      </c>
      <c r="K953" s="264"/>
      <c r="L953" s="264"/>
      <c r="M953" s="264"/>
      <c r="N953" s="264">
        <v>0</v>
      </c>
      <c r="Q953"/>
    </row>
    <row r="954" spans="2:17" ht="15" x14ac:dyDescent="0.4">
      <c r="B954" s="277">
        <f>VLOOKUP(C954,Companies[],3,FALSE)</f>
        <v>20041662</v>
      </c>
      <c r="C954" s="184" t="s">
        <v>2041</v>
      </c>
      <c r="D954" s="50" t="s">
        <v>2021</v>
      </c>
      <c r="E954" s="264" t="s">
        <v>2738</v>
      </c>
      <c r="F954" s="50" t="s">
        <v>996</v>
      </c>
      <c r="G954" s="50" t="s">
        <v>999</v>
      </c>
      <c r="H954" s="184" t="s">
        <v>2242</v>
      </c>
      <c r="I954" s="264" t="s">
        <v>1196</v>
      </c>
      <c r="J954" s="183">
        <v>0</v>
      </c>
      <c r="K954" s="264"/>
      <c r="L954" s="264"/>
      <c r="M954" s="264"/>
      <c r="N954" s="264">
        <v>0</v>
      </c>
      <c r="Q954"/>
    </row>
    <row r="955" spans="2:17" ht="15" x14ac:dyDescent="0.4">
      <c r="B955" s="277">
        <f>VLOOKUP(C955,Companies[],3,FALSE)</f>
        <v>20041662</v>
      </c>
      <c r="C955" s="184" t="s">
        <v>2041</v>
      </c>
      <c r="D955" s="50" t="s">
        <v>2021</v>
      </c>
      <c r="E955" s="264" t="s">
        <v>2738</v>
      </c>
      <c r="F955" s="50" t="s">
        <v>996</v>
      </c>
      <c r="G955" s="50" t="s">
        <v>999</v>
      </c>
      <c r="H955" s="184" t="s">
        <v>2242</v>
      </c>
      <c r="I955" s="264" t="s">
        <v>1196</v>
      </c>
      <c r="J955" s="183">
        <v>0</v>
      </c>
      <c r="K955" s="264"/>
      <c r="L955" s="264"/>
      <c r="M955" s="264"/>
      <c r="N955" s="264">
        <v>0</v>
      </c>
      <c r="Q955"/>
    </row>
    <row r="956" spans="2:17" ht="15" x14ac:dyDescent="0.4">
      <c r="B956" s="277">
        <f>VLOOKUP(C956,Companies[],3,FALSE)</f>
        <v>20041662</v>
      </c>
      <c r="C956" s="184" t="s">
        <v>2041</v>
      </c>
      <c r="D956" s="50" t="s">
        <v>2021</v>
      </c>
      <c r="E956" s="264" t="s">
        <v>2738</v>
      </c>
      <c r="F956" s="50" t="s">
        <v>996</v>
      </c>
      <c r="G956" s="50" t="s">
        <v>999</v>
      </c>
      <c r="H956" s="184" t="s">
        <v>2237</v>
      </c>
      <c r="I956" s="264" t="s">
        <v>1196</v>
      </c>
      <c r="J956" s="183">
        <v>0</v>
      </c>
      <c r="K956" s="264"/>
      <c r="L956" s="264"/>
      <c r="M956" s="264"/>
      <c r="N956" s="264">
        <v>950347.82</v>
      </c>
      <c r="Q956"/>
    </row>
    <row r="957" spans="2:17" ht="15" x14ac:dyDescent="0.4">
      <c r="B957" s="277">
        <f>VLOOKUP(C957,Companies[],3,FALSE)</f>
        <v>20041662</v>
      </c>
      <c r="C957" s="184" t="s">
        <v>2041</v>
      </c>
      <c r="D957" s="50" t="s">
        <v>2021</v>
      </c>
      <c r="E957" s="264" t="s">
        <v>2738</v>
      </c>
      <c r="F957" s="50" t="s">
        <v>996</v>
      </c>
      <c r="G957" s="50" t="s">
        <v>999</v>
      </c>
      <c r="H957" s="184" t="s">
        <v>2238</v>
      </c>
      <c r="I957" s="264" t="s">
        <v>1196</v>
      </c>
      <c r="J957" s="183">
        <v>0</v>
      </c>
      <c r="K957" s="264"/>
      <c r="L957" s="264"/>
      <c r="M957" s="264"/>
      <c r="N957" s="264">
        <v>29518139.100000001</v>
      </c>
      <c r="Q957"/>
    </row>
    <row r="958" spans="2:17" ht="15" x14ac:dyDescent="0.4">
      <c r="B958" s="277">
        <f>VLOOKUP(C958,Companies[],3,FALSE)</f>
        <v>35713283</v>
      </c>
      <c r="C958" s="184" t="s">
        <v>2084</v>
      </c>
      <c r="D958" s="50" t="s">
        <v>2021</v>
      </c>
      <c r="E958" s="264" t="s">
        <v>2735</v>
      </c>
      <c r="F958" s="50" t="s">
        <v>1000</v>
      </c>
      <c r="G958" s="50" t="s">
        <v>1000</v>
      </c>
      <c r="H958" s="184"/>
      <c r="I958" s="264" t="s">
        <v>1196</v>
      </c>
      <c r="J958" s="278">
        <v>151778525.93000001</v>
      </c>
      <c r="K958" s="264"/>
      <c r="L958" s="264"/>
      <c r="M958" s="264"/>
      <c r="N958" s="264"/>
      <c r="Q958"/>
    </row>
    <row r="959" spans="2:17" ht="15" x14ac:dyDescent="0.4">
      <c r="B959" s="277">
        <f>VLOOKUP(C959,Companies[],3,FALSE)</f>
        <v>35713283</v>
      </c>
      <c r="C959" s="184" t="s">
        <v>2084</v>
      </c>
      <c r="D959" s="50" t="s">
        <v>2021</v>
      </c>
      <c r="E959" s="264" t="s">
        <v>2743</v>
      </c>
      <c r="F959" s="50" t="s">
        <v>1000</v>
      </c>
      <c r="G959" s="50" t="s">
        <v>1000</v>
      </c>
      <c r="H959" s="184"/>
      <c r="I959" s="264" t="s">
        <v>1196</v>
      </c>
      <c r="J959" s="278">
        <v>-485972571</v>
      </c>
      <c r="K959" s="264"/>
      <c r="L959" s="264"/>
      <c r="M959" s="264"/>
      <c r="N959" s="264"/>
      <c r="Q959"/>
    </row>
    <row r="960" spans="2:17" ht="15" x14ac:dyDescent="0.4">
      <c r="B960" s="277">
        <f>VLOOKUP(C960,Companies[],3,FALSE)</f>
        <v>35713283</v>
      </c>
      <c r="C960" s="184" t="s">
        <v>2084</v>
      </c>
      <c r="D960" s="50" t="s">
        <v>2021</v>
      </c>
      <c r="E960" s="264" t="s">
        <v>2740</v>
      </c>
      <c r="F960" s="50" t="s">
        <v>1000</v>
      </c>
      <c r="G960" s="50" t="s">
        <v>1000</v>
      </c>
      <c r="H960" s="184"/>
      <c r="I960" s="264" t="s">
        <v>1196</v>
      </c>
      <c r="J960" s="278">
        <v>68429870.060000002</v>
      </c>
      <c r="K960" s="264"/>
      <c r="L960" s="264"/>
      <c r="M960" s="264"/>
      <c r="N960" s="264"/>
      <c r="Q960"/>
    </row>
    <row r="961" spans="2:17" ht="15" x14ac:dyDescent="0.4">
      <c r="B961" s="277">
        <f>VLOOKUP(C961,Companies[],3,FALSE)</f>
        <v>35713283</v>
      </c>
      <c r="C961" s="184" t="s">
        <v>2084</v>
      </c>
      <c r="D961" s="50" t="s">
        <v>2023</v>
      </c>
      <c r="E961" s="264" t="s">
        <v>2737</v>
      </c>
      <c r="F961" s="50" t="s">
        <v>1000</v>
      </c>
      <c r="G961" s="50" t="s">
        <v>1000</v>
      </c>
      <c r="H961" s="184"/>
      <c r="I961" s="264" t="s">
        <v>1196</v>
      </c>
      <c r="J961" s="278">
        <v>80150553.11999999</v>
      </c>
      <c r="K961" s="264"/>
      <c r="L961" s="264"/>
      <c r="M961" s="264"/>
      <c r="N961" s="264"/>
      <c r="Q961"/>
    </row>
    <row r="962" spans="2:17" ht="15" x14ac:dyDescent="0.4">
      <c r="B962" s="277">
        <f>VLOOKUP(C962,Companies[],3,FALSE)</f>
        <v>35713283</v>
      </c>
      <c r="C962" s="184" t="s">
        <v>2084</v>
      </c>
      <c r="D962" s="50" t="s">
        <v>2021</v>
      </c>
      <c r="E962" s="264" t="s">
        <v>2745</v>
      </c>
      <c r="F962" s="50" t="s">
        <v>1000</v>
      </c>
      <c r="G962" s="50" t="s">
        <v>1000</v>
      </c>
      <c r="H962" s="184"/>
      <c r="I962" s="264" t="s">
        <v>1196</v>
      </c>
      <c r="J962" s="278">
        <v>14941068.24</v>
      </c>
      <c r="K962" s="264"/>
      <c r="L962" s="264"/>
      <c r="M962" s="264"/>
      <c r="N962" s="264"/>
      <c r="Q962"/>
    </row>
    <row r="963" spans="2:17" ht="15" x14ac:dyDescent="0.4">
      <c r="B963" s="277">
        <f>VLOOKUP(C963,Companies[],3,FALSE)</f>
        <v>35713283</v>
      </c>
      <c r="C963" s="184" t="s">
        <v>2084</v>
      </c>
      <c r="D963" s="50" t="s">
        <v>2021</v>
      </c>
      <c r="E963" s="264" t="s">
        <v>2739</v>
      </c>
      <c r="F963" s="50" t="s">
        <v>1000</v>
      </c>
      <c r="G963" s="50" t="s">
        <v>1000</v>
      </c>
      <c r="H963" s="184"/>
      <c r="I963" s="264" t="s">
        <v>1196</v>
      </c>
      <c r="J963" s="278">
        <v>41771840.969999999</v>
      </c>
      <c r="K963" s="264"/>
      <c r="L963" s="264"/>
      <c r="M963" s="264"/>
      <c r="N963" s="264"/>
      <c r="Q963"/>
    </row>
    <row r="964" spans="2:17" ht="15" x14ac:dyDescent="0.4">
      <c r="B964" s="277">
        <f>VLOOKUP(C964,Companies[],3,FALSE)</f>
        <v>35713283</v>
      </c>
      <c r="C964" s="184" t="s">
        <v>2084</v>
      </c>
      <c r="D964" s="50" t="s">
        <v>2021</v>
      </c>
      <c r="E964" s="264" t="s">
        <v>2738</v>
      </c>
      <c r="F964" s="50" t="s">
        <v>996</v>
      </c>
      <c r="G964" s="50" t="s">
        <v>999</v>
      </c>
      <c r="H964" s="184"/>
      <c r="I964" s="264" t="s">
        <v>1196</v>
      </c>
      <c r="J964" s="278">
        <v>279385273.56</v>
      </c>
      <c r="K964" s="264"/>
      <c r="L964" s="264"/>
      <c r="M964" s="264"/>
      <c r="N964" s="264"/>
      <c r="Q964"/>
    </row>
    <row r="965" spans="2:17" ht="15" x14ac:dyDescent="0.4">
      <c r="B965" s="277">
        <f>VLOOKUP(C965,Companies[],3,FALSE)</f>
        <v>35713283</v>
      </c>
      <c r="C965" s="184" t="s">
        <v>2084</v>
      </c>
      <c r="D965" s="50" t="s">
        <v>2021</v>
      </c>
      <c r="E965" s="264" t="s">
        <v>2738</v>
      </c>
      <c r="F965" s="50" t="s">
        <v>996</v>
      </c>
      <c r="G965" s="50" t="s">
        <v>999</v>
      </c>
      <c r="H965" s="184" t="s">
        <v>2180</v>
      </c>
      <c r="I965" s="264" t="s">
        <v>1196</v>
      </c>
      <c r="J965" s="183">
        <v>0</v>
      </c>
      <c r="K965" s="264"/>
      <c r="L965" s="264"/>
      <c r="M965" s="264"/>
      <c r="N965" s="264">
        <v>307553343.80999994</v>
      </c>
      <c r="Q965"/>
    </row>
    <row r="966" spans="2:17" ht="15" x14ac:dyDescent="0.4">
      <c r="B966" s="277">
        <f>VLOOKUP(C966,Companies[],3,FALSE)</f>
        <v>43027125</v>
      </c>
      <c r="C966" s="184" t="s">
        <v>2033</v>
      </c>
      <c r="D966" s="50" t="s">
        <v>2022</v>
      </c>
      <c r="E966" s="264" t="s">
        <v>2741</v>
      </c>
      <c r="F966" s="50" t="s">
        <v>1000</v>
      </c>
      <c r="G966" s="50" t="s">
        <v>1000</v>
      </c>
      <c r="H966" s="184"/>
      <c r="I966" s="264" t="s">
        <v>1196</v>
      </c>
      <c r="J966" s="278">
        <v>650500000</v>
      </c>
      <c r="K966" s="264"/>
      <c r="L966" s="264"/>
      <c r="M966" s="264"/>
      <c r="N966" s="264"/>
      <c r="Q966"/>
    </row>
    <row r="967" spans="2:17" ht="15" x14ac:dyDescent="0.4">
      <c r="B967" s="277">
        <f>VLOOKUP(C967,Companies[],3,FALSE)</f>
        <v>43027125</v>
      </c>
      <c r="C967" s="184" t="s">
        <v>2033</v>
      </c>
      <c r="D967" s="50" t="s">
        <v>2021</v>
      </c>
      <c r="E967" s="264" t="s">
        <v>2740</v>
      </c>
      <c r="F967" s="50" t="s">
        <v>1000</v>
      </c>
      <c r="G967" s="50" t="s">
        <v>1000</v>
      </c>
      <c r="H967" s="184"/>
      <c r="I967" s="264" t="s">
        <v>1196</v>
      </c>
      <c r="J967" s="278">
        <v>9630.5099999999984</v>
      </c>
      <c r="K967" s="264"/>
      <c r="L967" s="264"/>
      <c r="M967" s="264"/>
      <c r="N967" s="264"/>
      <c r="Q967"/>
    </row>
    <row r="968" spans="2:17" ht="15" x14ac:dyDescent="0.4">
      <c r="B968" s="277">
        <f>VLOOKUP(C968,Companies[],3,FALSE)</f>
        <v>43027125</v>
      </c>
      <c r="C968" s="184" t="s">
        <v>2033</v>
      </c>
      <c r="D968" s="50" t="s">
        <v>2021</v>
      </c>
      <c r="E968" s="264" t="s">
        <v>2738</v>
      </c>
      <c r="F968" s="50" t="s">
        <v>996</v>
      </c>
      <c r="G968" s="50" t="s">
        <v>999</v>
      </c>
      <c r="H968" s="184"/>
      <c r="I968" s="264" t="s">
        <v>1196</v>
      </c>
      <c r="J968" s="278">
        <v>0</v>
      </c>
      <c r="K968" s="264"/>
      <c r="L968" s="264"/>
      <c r="M968" s="264"/>
      <c r="N968" s="264"/>
      <c r="Q968"/>
    </row>
    <row r="969" spans="2:17" ht="15" x14ac:dyDescent="0.4">
      <c r="B969" s="277">
        <f>VLOOKUP(C969,Companies[],3,FALSE)</f>
        <v>43027125</v>
      </c>
      <c r="C969" s="184" t="s">
        <v>2033</v>
      </c>
      <c r="D969" s="50" t="s">
        <v>2021</v>
      </c>
      <c r="E969" s="264" t="s">
        <v>2738</v>
      </c>
      <c r="F969" s="50" t="s">
        <v>996</v>
      </c>
      <c r="G969" s="50" t="s">
        <v>999</v>
      </c>
      <c r="H969" s="184" t="s">
        <v>2220</v>
      </c>
      <c r="I969" s="264" t="s">
        <v>1196</v>
      </c>
      <c r="J969" s="183">
        <v>0</v>
      </c>
      <c r="K969" s="264"/>
      <c r="L969" s="264"/>
      <c r="M969" s="264"/>
      <c r="N969" s="264">
        <v>0</v>
      </c>
      <c r="Q969"/>
    </row>
    <row r="970" spans="2:17" ht="15" x14ac:dyDescent="0.4">
      <c r="B970" s="277">
        <f>VLOOKUP(C970,Companies[],3,FALSE)</f>
        <v>32323256</v>
      </c>
      <c r="C970" s="184" t="s">
        <v>2102</v>
      </c>
      <c r="D970" s="50" t="s">
        <v>2021</v>
      </c>
      <c r="E970" s="264" t="s">
        <v>2736</v>
      </c>
      <c r="F970" s="50" t="s">
        <v>1000</v>
      </c>
      <c r="G970" s="50" t="s">
        <v>1000</v>
      </c>
      <c r="H970" s="184"/>
      <c r="I970" s="264" t="s">
        <v>1196</v>
      </c>
      <c r="J970" s="278">
        <v>4208313.47</v>
      </c>
      <c r="K970" s="264"/>
      <c r="L970" s="264"/>
      <c r="M970" s="264"/>
      <c r="N970" s="264"/>
      <c r="Q970"/>
    </row>
    <row r="971" spans="2:17" ht="15" x14ac:dyDescent="0.4">
      <c r="B971" s="277">
        <f>VLOOKUP(C971,Companies[],3,FALSE)</f>
        <v>32323256</v>
      </c>
      <c r="C971" s="184" t="s">
        <v>2102</v>
      </c>
      <c r="D971" s="50" t="s">
        <v>2021</v>
      </c>
      <c r="E971" s="264" t="s">
        <v>2735</v>
      </c>
      <c r="F971" s="50" t="s">
        <v>1000</v>
      </c>
      <c r="G971" s="50" t="s">
        <v>1000</v>
      </c>
      <c r="H971" s="184"/>
      <c r="I971" s="264" t="s">
        <v>1196</v>
      </c>
      <c r="J971" s="278">
        <v>60739.34</v>
      </c>
      <c r="K971" s="264"/>
      <c r="L971" s="264"/>
      <c r="M971" s="264"/>
      <c r="N971" s="264"/>
      <c r="Q971"/>
    </row>
    <row r="972" spans="2:17" ht="15" x14ac:dyDescent="0.4">
      <c r="B972" s="277">
        <f>VLOOKUP(C972,Companies[],3,FALSE)</f>
        <v>32323256</v>
      </c>
      <c r="C972" s="184" t="s">
        <v>2102</v>
      </c>
      <c r="D972" s="50" t="s">
        <v>2021</v>
      </c>
      <c r="E972" s="264" t="s">
        <v>2742</v>
      </c>
      <c r="F972" s="50" t="s">
        <v>1000</v>
      </c>
      <c r="G972" s="50" t="s">
        <v>1000</v>
      </c>
      <c r="H972" s="184"/>
      <c r="I972" s="264" t="s">
        <v>1196</v>
      </c>
      <c r="J972" s="278">
        <v>464000</v>
      </c>
      <c r="K972" s="264"/>
      <c r="L972" s="264"/>
      <c r="M972" s="264"/>
      <c r="N972" s="264"/>
      <c r="Q972"/>
    </row>
    <row r="973" spans="2:17" ht="15" x14ac:dyDescent="0.4">
      <c r="B973" s="277">
        <f>VLOOKUP(C973,Companies[],3,FALSE)</f>
        <v>32323256</v>
      </c>
      <c r="C973" s="184" t="s">
        <v>2102</v>
      </c>
      <c r="D973" s="50" t="s">
        <v>2021</v>
      </c>
      <c r="E973" s="264" t="s">
        <v>2740</v>
      </c>
      <c r="F973" s="50" t="s">
        <v>1000</v>
      </c>
      <c r="G973" s="50" t="s">
        <v>1000</v>
      </c>
      <c r="H973" s="184"/>
      <c r="I973" s="264" t="s">
        <v>1196</v>
      </c>
      <c r="J973" s="278">
        <v>326515453.13999999</v>
      </c>
      <c r="K973" s="264"/>
      <c r="L973" s="264"/>
      <c r="M973" s="264"/>
      <c r="N973" s="264"/>
      <c r="Q973"/>
    </row>
    <row r="974" spans="2:17" ht="15" x14ac:dyDescent="0.4">
      <c r="B974" s="277">
        <f>VLOOKUP(C974,Companies[],3,FALSE)</f>
        <v>32323256</v>
      </c>
      <c r="C974" s="184" t="s">
        <v>2102</v>
      </c>
      <c r="D974" s="50" t="s">
        <v>2023</v>
      </c>
      <c r="E974" s="264" t="s">
        <v>2737</v>
      </c>
      <c r="F974" s="50" t="s">
        <v>1000</v>
      </c>
      <c r="G974" s="50" t="s">
        <v>1000</v>
      </c>
      <c r="H974" s="184"/>
      <c r="I974" s="264" t="s">
        <v>1196</v>
      </c>
      <c r="J974" s="278">
        <v>76808.210000000006</v>
      </c>
      <c r="K974" s="264"/>
      <c r="L974" s="264"/>
      <c r="M974" s="264"/>
      <c r="N974" s="264"/>
      <c r="Q974"/>
    </row>
    <row r="975" spans="2:17" ht="15" x14ac:dyDescent="0.4">
      <c r="B975" s="277">
        <f>VLOOKUP(C975,Companies[],3,FALSE)</f>
        <v>32323256</v>
      </c>
      <c r="C975" s="184" t="s">
        <v>2102</v>
      </c>
      <c r="D975" s="50" t="s">
        <v>2021</v>
      </c>
      <c r="E975" s="264" t="s">
        <v>2745</v>
      </c>
      <c r="F975" s="50" t="s">
        <v>1000</v>
      </c>
      <c r="G975" s="50" t="s">
        <v>1000</v>
      </c>
      <c r="H975" s="184"/>
      <c r="I975" s="264" t="s">
        <v>1196</v>
      </c>
      <c r="J975" s="278">
        <v>636014.52</v>
      </c>
      <c r="K975" s="264"/>
      <c r="L975" s="264"/>
      <c r="M975" s="264"/>
      <c r="N975" s="264"/>
      <c r="Q975"/>
    </row>
    <row r="976" spans="2:17" ht="15" x14ac:dyDescent="0.4">
      <c r="B976" s="277">
        <f>VLOOKUP(C976,Companies[],3,FALSE)</f>
        <v>32323256</v>
      </c>
      <c r="C976" s="184" t="s">
        <v>2102</v>
      </c>
      <c r="D976" s="50" t="s">
        <v>2021</v>
      </c>
      <c r="E976" s="264" t="s">
        <v>2738</v>
      </c>
      <c r="F976" s="50" t="s">
        <v>996</v>
      </c>
      <c r="G976" s="50" t="s">
        <v>999</v>
      </c>
      <c r="H976" s="184"/>
      <c r="I976" s="264" t="s">
        <v>1196</v>
      </c>
      <c r="J976" s="278">
        <v>1600131.77</v>
      </c>
      <c r="K976" s="264"/>
      <c r="L976" s="264"/>
      <c r="M976" s="264"/>
      <c r="N976" s="264"/>
      <c r="Q976"/>
    </row>
    <row r="977" spans="2:17" ht="15" x14ac:dyDescent="0.4">
      <c r="B977" s="277">
        <f>VLOOKUP(C977,Companies[],3,FALSE)</f>
        <v>32323256</v>
      </c>
      <c r="C977" s="184" t="s">
        <v>2102</v>
      </c>
      <c r="D977" s="50" t="s">
        <v>2021</v>
      </c>
      <c r="E977" s="264" t="s">
        <v>2738</v>
      </c>
      <c r="F977" s="50" t="s">
        <v>996</v>
      </c>
      <c r="G977" s="50" t="s">
        <v>999</v>
      </c>
      <c r="H977" s="184" t="s">
        <v>2203</v>
      </c>
      <c r="I977" s="264" t="s">
        <v>1196</v>
      </c>
      <c r="J977" s="183">
        <v>0</v>
      </c>
      <c r="K977" s="264"/>
      <c r="L977" s="264"/>
      <c r="M977" s="264"/>
      <c r="N977" s="264">
        <v>0</v>
      </c>
      <c r="Q977"/>
    </row>
    <row r="978" spans="2:17" ht="15" x14ac:dyDescent="0.4">
      <c r="B978" s="277">
        <f>VLOOKUP(C978,Companies[],3,FALSE)</f>
        <v>32323256</v>
      </c>
      <c r="C978" s="184" t="s">
        <v>2102</v>
      </c>
      <c r="D978" s="50" t="s">
        <v>2021</v>
      </c>
      <c r="E978" s="264" t="s">
        <v>2738</v>
      </c>
      <c r="F978" s="50" t="s">
        <v>996</v>
      </c>
      <c r="G978" s="50" t="s">
        <v>999</v>
      </c>
      <c r="H978" s="184" t="s">
        <v>2204</v>
      </c>
      <c r="I978" s="264" t="s">
        <v>1196</v>
      </c>
      <c r="J978" s="183">
        <v>0</v>
      </c>
      <c r="K978" s="264"/>
      <c r="L978" s="264"/>
      <c r="M978" s="264"/>
      <c r="N978" s="264">
        <v>0</v>
      </c>
      <c r="Q978"/>
    </row>
    <row r="979" spans="2:17" ht="15" x14ac:dyDescent="0.4">
      <c r="B979" s="277">
        <f>VLOOKUP(C979,Companies[],3,FALSE)</f>
        <v>32323256</v>
      </c>
      <c r="C979" s="184" t="s">
        <v>2102</v>
      </c>
      <c r="D979" s="50" t="s">
        <v>2021</v>
      </c>
      <c r="E979" s="264" t="s">
        <v>2738</v>
      </c>
      <c r="F979" s="50" t="s">
        <v>996</v>
      </c>
      <c r="G979" s="50" t="s">
        <v>999</v>
      </c>
      <c r="H979" s="184" t="s">
        <v>2205</v>
      </c>
      <c r="I979" s="264" t="s">
        <v>1196</v>
      </c>
      <c r="J979" s="183">
        <v>0</v>
      </c>
      <c r="K979" s="264"/>
      <c r="L979" s="264"/>
      <c r="M979" s="264"/>
      <c r="N979" s="264">
        <v>0</v>
      </c>
      <c r="Q979"/>
    </row>
    <row r="980" spans="2:17" ht="15" x14ac:dyDescent="0.4">
      <c r="B980" s="277">
        <f>VLOOKUP(C980,Companies[],3,FALSE)</f>
        <v>32323256</v>
      </c>
      <c r="C980" s="184" t="s">
        <v>2102</v>
      </c>
      <c r="D980" s="50" t="s">
        <v>2021</v>
      </c>
      <c r="E980" s="264" t="s">
        <v>2738</v>
      </c>
      <c r="F980" s="50" t="s">
        <v>996</v>
      </c>
      <c r="G980" s="50" t="s">
        <v>999</v>
      </c>
      <c r="H980" s="184" t="s">
        <v>2205</v>
      </c>
      <c r="I980" s="264" t="s">
        <v>1196</v>
      </c>
      <c r="J980" s="183">
        <v>0</v>
      </c>
      <c r="K980" s="264"/>
      <c r="L980" s="264"/>
      <c r="M980" s="264"/>
      <c r="N980" s="264">
        <v>0</v>
      </c>
      <c r="Q980"/>
    </row>
    <row r="981" spans="2:17" ht="15" x14ac:dyDescent="0.4">
      <c r="B981" s="277">
        <f>VLOOKUP(C981,Companies[],3,FALSE)</f>
        <v>32323256</v>
      </c>
      <c r="C981" s="184" t="s">
        <v>2102</v>
      </c>
      <c r="D981" s="50" t="s">
        <v>2021</v>
      </c>
      <c r="E981" s="264" t="s">
        <v>2738</v>
      </c>
      <c r="F981" s="50" t="s">
        <v>996</v>
      </c>
      <c r="G981" s="50" t="s">
        <v>999</v>
      </c>
      <c r="H981" s="184" t="s">
        <v>2206</v>
      </c>
      <c r="I981" s="264" t="s">
        <v>1196</v>
      </c>
      <c r="J981" s="183">
        <v>0</v>
      </c>
      <c r="K981" s="264"/>
      <c r="L981" s="264"/>
      <c r="M981" s="264"/>
      <c r="N981" s="264">
        <v>0</v>
      </c>
      <c r="Q981"/>
    </row>
    <row r="982" spans="2:17" ht="15" x14ac:dyDescent="0.4">
      <c r="B982" s="277">
        <f>VLOOKUP(C982,Companies[],3,FALSE)</f>
        <v>32323256</v>
      </c>
      <c r="C982" s="184" t="s">
        <v>2102</v>
      </c>
      <c r="D982" s="50" t="s">
        <v>2021</v>
      </c>
      <c r="E982" s="264" t="s">
        <v>2738</v>
      </c>
      <c r="F982" s="50" t="s">
        <v>996</v>
      </c>
      <c r="G982" s="50" t="s">
        <v>999</v>
      </c>
      <c r="H982" s="184" t="s">
        <v>2207</v>
      </c>
      <c r="I982" s="264" t="s">
        <v>1196</v>
      </c>
      <c r="J982" s="183">
        <v>0</v>
      </c>
      <c r="K982" s="264"/>
      <c r="L982" s="264"/>
      <c r="M982" s="264"/>
      <c r="N982" s="264">
        <v>0</v>
      </c>
      <c r="Q982"/>
    </row>
    <row r="983" spans="2:17" ht="15" x14ac:dyDescent="0.4">
      <c r="B983" s="277">
        <f>VLOOKUP(C983,Companies[],3,FALSE)</f>
        <v>32323256</v>
      </c>
      <c r="C983" s="184" t="s">
        <v>2102</v>
      </c>
      <c r="D983" s="50" t="s">
        <v>2021</v>
      </c>
      <c r="E983" s="264" t="s">
        <v>2738</v>
      </c>
      <c r="F983" s="50" t="s">
        <v>996</v>
      </c>
      <c r="G983" s="50" t="s">
        <v>999</v>
      </c>
      <c r="H983" s="184" t="s">
        <v>2208</v>
      </c>
      <c r="I983" s="264" t="s">
        <v>1196</v>
      </c>
      <c r="J983" s="183">
        <v>0</v>
      </c>
      <c r="K983" s="264"/>
      <c r="L983" s="264"/>
      <c r="M983" s="264"/>
      <c r="N983" s="284">
        <v>1032273.39</v>
      </c>
      <c r="Q983"/>
    </row>
    <row r="984" spans="2:17" ht="15" x14ac:dyDescent="0.4">
      <c r="B984" s="277">
        <f>VLOOKUP(C984,Companies[],3,FALSE)</f>
        <v>32323256</v>
      </c>
      <c r="C984" s="184" t="s">
        <v>2102</v>
      </c>
      <c r="D984" s="50" t="s">
        <v>2021</v>
      </c>
      <c r="E984" s="264" t="s">
        <v>2738</v>
      </c>
      <c r="F984" s="50" t="s">
        <v>996</v>
      </c>
      <c r="G984" s="50" t="s">
        <v>999</v>
      </c>
      <c r="H984" s="184" t="s">
        <v>2208</v>
      </c>
      <c r="I984" s="264" t="s">
        <v>1196</v>
      </c>
      <c r="J984" s="183">
        <v>0</v>
      </c>
      <c r="K984" s="264"/>
      <c r="L984" s="264"/>
      <c r="M984" s="264"/>
      <c r="N984" s="264">
        <v>0</v>
      </c>
      <c r="Q984"/>
    </row>
    <row r="985" spans="2:17" ht="15" x14ac:dyDescent="0.4">
      <c r="B985" s="277">
        <f>VLOOKUP(C985,Companies[],3,FALSE)</f>
        <v>32323256</v>
      </c>
      <c r="C985" s="184" t="s">
        <v>2102</v>
      </c>
      <c r="D985" s="50" t="s">
        <v>2021</v>
      </c>
      <c r="E985" s="264" t="s">
        <v>2738</v>
      </c>
      <c r="F985" s="50" t="s">
        <v>996</v>
      </c>
      <c r="G985" s="50" t="s">
        <v>999</v>
      </c>
      <c r="H985" s="184" t="s">
        <v>2209</v>
      </c>
      <c r="I985" s="264" t="s">
        <v>1196</v>
      </c>
      <c r="J985" s="183">
        <v>0</v>
      </c>
      <c r="K985" s="264"/>
      <c r="L985" s="264"/>
      <c r="M985" s="264"/>
      <c r="N985" s="264">
        <v>0</v>
      </c>
      <c r="Q985"/>
    </row>
    <row r="986" spans="2:17" ht="15" x14ac:dyDescent="0.4">
      <c r="B986" s="277">
        <f>VLOOKUP(C986,Companies[],3,FALSE)</f>
        <v>32323256</v>
      </c>
      <c r="C986" s="184" t="s">
        <v>2102</v>
      </c>
      <c r="D986" s="50" t="s">
        <v>2021</v>
      </c>
      <c r="E986" s="264" t="s">
        <v>2738</v>
      </c>
      <c r="F986" s="50" t="s">
        <v>996</v>
      </c>
      <c r="G986" s="50" t="s">
        <v>999</v>
      </c>
      <c r="H986" s="184" t="s">
        <v>2209</v>
      </c>
      <c r="I986" s="264" t="s">
        <v>1196</v>
      </c>
      <c r="J986" s="183">
        <v>0</v>
      </c>
      <c r="K986" s="264"/>
      <c r="L986" s="264"/>
      <c r="M986" s="264"/>
      <c r="N986" s="264">
        <v>0</v>
      </c>
      <c r="Q986"/>
    </row>
    <row r="987" spans="2:17" ht="15" x14ac:dyDescent="0.4">
      <c r="B987" s="277">
        <f>VLOOKUP(C987,Companies[],3,FALSE)</f>
        <v>32323256</v>
      </c>
      <c r="C987" s="184" t="s">
        <v>2102</v>
      </c>
      <c r="D987" s="50" t="s">
        <v>2021</v>
      </c>
      <c r="E987" s="264" t="s">
        <v>2738</v>
      </c>
      <c r="F987" s="50" t="s">
        <v>996</v>
      </c>
      <c r="G987" s="50" t="s">
        <v>999</v>
      </c>
      <c r="H987" s="184" t="s">
        <v>2210</v>
      </c>
      <c r="I987" s="264" t="s">
        <v>1196</v>
      </c>
      <c r="J987" s="183">
        <v>0</v>
      </c>
      <c r="K987" s="264"/>
      <c r="L987" s="264"/>
      <c r="M987" s="264"/>
      <c r="N987" s="264">
        <v>0</v>
      </c>
      <c r="Q987"/>
    </row>
    <row r="988" spans="2:17" ht="15" x14ac:dyDescent="0.4">
      <c r="B988" s="277">
        <f>VLOOKUP(C988,Companies[],3,FALSE)</f>
        <v>33100376</v>
      </c>
      <c r="C988" s="184" t="s">
        <v>2034</v>
      </c>
      <c r="D988" s="50" t="s">
        <v>2021</v>
      </c>
      <c r="E988" s="264" t="s">
        <v>2736</v>
      </c>
      <c r="F988" s="50" t="s">
        <v>1000</v>
      </c>
      <c r="G988" s="50" t="s">
        <v>1000</v>
      </c>
      <c r="H988" s="184"/>
      <c r="I988" s="264" t="s">
        <v>1196</v>
      </c>
      <c r="J988" s="278">
        <v>192019659.87</v>
      </c>
      <c r="K988" s="264"/>
      <c r="L988" s="264"/>
      <c r="M988" s="264"/>
      <c r="N988" s="264"/>
      <c r="Q988"/>
    </row>
    <row r="989" spans="2:17" ht="15" x14ac:dyDescent="0.4">
      <c r="B989" s="277">
        <f>VLOOKUP(C989,Companies[],3,FALSE)</f>
        <v>33100376</v>
      </c>
      <c r="C989" s="184" t="s">
        <v>2034</v>
      </c>
      <c r="D989" s="50" t="s">
        <v>2021</v>
      </c>
      <c r="E989" s="264" t="s">
        <v>2735</v>
      </c>
      <c r="F989" s="50" t="s">
        <v>1000</v>
      </c>
      <c r="G989" s="50" t="s">
        <v>1000</v>
      </c>
      <c r="H989" s="184"/>
      <c r="I989" s="264" t="s">
        <v>1196</v>
      </c>
      <c r="J989" s="278">
        <v>90923566</v>
      </c>
      <c r="K989" s="264"/>
      <c r="L989" s="264"/>
      <c r="M989" s="264"/>
      <c r="N989" s="264"/>
      <c r="Q989"/>
    </row>
    <row r="990" spans="2:17" ht="15" x14ac:dyDescent="0.4">
      <c r="B990" s="277">
        <f>VLOOKUP(C990,Companies[],3,FALSE)</f>
        <v>33100376</v>
      </c>
      <c r="C990" s="184" t="s">
        <v>2034</v>
      </c>
      <c r="D990" s="50" t="s">
        <v>2021</v>
      </c>
      <c r="E990" s="264" t="s">
        <v>2740</v>
      </c>
      <c r="F990" s="50" t="s">
        <v>1000</v>
      </c>
      <c r="G990" s="50" t="s">
        <v>1000</v>
      </c>
      <c r="H990" s="184"/>
      <c r="I990" s="264" t="s">
        <v>1196</v>
      </c>
      <c r="J990" s="278">
        <v>12002219.069999998</v>
      </c>
      <c r="K990" s="264"/>
      <c r="L990" s="264"/>
      <c r="M990" s="264"/>
      <c r="N990" s="264"/>
      <c r="Q990"/>
    </row>
    <row r="991" spans="2:17" ht="15" x14ac:dyDescent="0.4">
      <c r="B991" s="277">
        <f>VLOOKUP(C991,Companies[],3,FALSE)</f>
        <v>33100376</v>
      </c>
      <c r="C991" s="184" t="s">
        <v>2034</v>
      </c>
      <c r="D991" s="50" t="s">
        <v>2023</v>
      </c>
      <c r="E991" s="264" t="s">
        <v>2737</v>
      </c>
      <c r="F991" s="50" t="s">
        <v>1000</v>
      </c>
      <c r="G991" s="50" t="s">
        <v>1000</v>
      </c>
      <c r="H991" s="184"/>
      <c r="I991" s="264" t="s">
        <v>1196</v>
      </c>
      <c r="J991" s="278">
        <v>133877.26</v>
      </c>
      <c r="K991" s="264"/>
      <c r="L991" s="264"/>
      <c r="M991" s="264"/>
      <c r="N991" s="264"/>
      <c r="Q991"/>
    </row>
    <row r="992" spans="2:17" ht="15" x14ac:dyDescent="0.4">
      <c r="B992" s="277">
        <f>VLOOKUP(C992,Companies[],3,FALSE)</f>
        <v>33100376</v>
      </c>
      <c r="C992" s="184" t="s">
        <v>2034</v>
      </c>
      <c r="D992" s="50" t="s">
        <v>2021</v>
      </c>
      <c r="E992" s="264" t="s">
        <v>2745</v>
      </c>
      <c r="F992" s="50" t="s">
        <v>1000</v>
      </c>
      <c r="G992" s="50" t="s">
        <v>1000</v>
      </c>
      <c r="H992" s="184"/>
      <c r="I992" s="264" t="s">
        <v>1196</v>
      </c>
      <c r="J992" s="278">
        <v>372078.24</v>
      </c>
      <c r="K992" s="264"/>
      <c r="L992" s="264"/>
      <c r="M992" s="264"/>
      <c r="N992" s="264"/>
      <c r="Q992"/>
    </row>
    <row r="993" spans="2:17" ht="15" x14ac:dyDescent="0.4">
      <c r="B993" s="277">
        <f>VLOOKUP(C993,Companies[],3,FALSE)</f>
        <v>33100376</v>
      </c>
      <c r="C993" s="184" t="s">
        <v>2034</v>
      </c>
      <c r="D993" s="50" t="s">
        <v>2021</v>
      </c>
      <c r="E993" s="264" t="s">
        <v>2739</v>
      </c>
      <c r="F993" s="50" t="s">
        <v>1000</v>
      </c>
      <c r="G993" s="50" t="s">
        <v>1000</v>
      </c>
      <c r="H993" s="184"/>
      <c r="I993" s="264" t="s">
        <v>1196</v>
      </c>
      <c r="J993" s="278">
        <v>16796.169999999998</v>
      </c>
      <c r="K993" s="264"/>
      <c r="L993" s="264"/>
      <c r="M993" s="264"/>
      <c r="N993" s="264"/>
      <c r="Q993"/>
    </row>
    <row r="994" spans="2:17" ht="15" x14ac:dyDescent="0.4">
      <c r="B994" s="277">
        <f>VLOOKUP(C994,Companies[],3,FALSE)</f>
        <v>33100376</v>
      </c>
      <c r="C994" s="184" t="s">
        <v>2034</v>
      </c>
      <c r="D994" s="50" t="s">
        <v>2021</v>
      </c>
      <c r="E994" s="264" t="s">
        <v>2738</v>
      </c>
      <c r="F994" s="50" t="s">
        <v>996</v>
      </c>
      <c r="G994" s="50" t="s">
        <v>999</v>
      </c>
      <c r="H994" s="184"/>
      <c r="I994" s="264" t="s">
        <v>1196</v>
      </c>
      <c r="J994" s="278">
        <v>223830230.88000003</v>
      </c>
      <c r="K994" s="264"/>
      <c r="L994" s="264"/>
      <c r="M994" s="264"/>
      <c r="N994" s="264"/>
      <c r="Q994"/>
    </row>
    <row r="995" spans="2:17" ht="15" x14ac:dyDescent="0.4">
      <c r="B995" s="277">
        <f>VLOOKUP(C995,Companies[],3,FALSE)</f>
        <v>33100376</v>
      </c>
      <c r="C995" s="184" t="s">
        <v>2034</v>
      </c>
      <c r="D995" s="50" t="s">
        <v>2021</v>
      </c>
      <c r="E995" s="264" t="s">
        <v>2738</v>
      </c>
      <c r="F995" s="50" t="s">
        <v>996</v>
      </c>
      <c r="G995" s="50" t="s">
        <v>999</v>
      </c>
      <c r="H995" s="184" t="s">
        <v>2250</v>
      </c>
      <c r="I995" s="264" t="s">
        <v>1196</v>
      </c>
      <c r="J995" s="183">
        <v>0</v>
      </c>
      <c r="K995" s="264"/>
      <c r="L995" s="264"/>
      <c r="M995" s="264"/>
      <c r="N995" s="264">
        <v>0</v>
      </c>
      <c r="Q995"/>
    </row>
    <row r="996" spans="2:17" ht="15" x14ac:dyDescent="0.4">
      <c r="B996" s="277">
        <f>VLOOKUP(C996,Companies[],3,FALSE)</f>
        <v>33100376</v>
      </c>
      <c r="C996" s="184" t="s">
        <v>2034</v>
      </c>
      <c r="D996" s="50" t="s">
        <v>2021</v>
      </c>
      <c r="E996" s="264" t="s">
        <v>2738</v>
      </c>
      <c r="F996" s="50" t="s">
        <v>996</v>
      </c>
      <c r="G996" s="50" t="s">
        <v>999</v>
      </c>
      <c r="H996" s="184" t="s">
        <v>2251</v>
      </c>
      <c r="I996" s="264" t="s">
        <v>1196</v>
      </c>
      <c r="J996" s="183">
        <v>0</v>
      </c>
      <c r="K996" s="264"/>
      <c r="L996" s="264"/>
      <c r="M996" s="264"/>
      <c r="N996" s="264">
        <v>164332498.47</v>
      </c>
      <c r="Q996"/>
    </row>
    <row r="997" spans="2:17" ht="15" x14ac:dyDescent="0.4">
      <c r="B997" s="277">
        <f>VLOOKUP(C997,Companies[],3,FALSE)</f>
        <v>33100376</v>
      </c>
      <c r="C997" s="184" t="s">
        <v>2034</v>
      </c>
      <c r="D997" s="50" t="s">
        <v>2021</v>
      </c>
      <c r="E997" s="264" t="s">
        <v>2738</v>
      </c>
      <c r="F997" s="50" t="s">
        <v>996</v>
      </c>
      <c r="G997" s="50" t="s">
        <v>999</v>
      </c>
      <c r="H997" s="184" t="s">
        <v>2251</v>
      </c>
      <c r="I997" s="264" t="s">
        <v>1196</v>
      </c>
      <c r="J997" s="183">
        <v>0</v>
      </c>
      <c r="K997" s="264"/>
      <c r="L997" s="264"/>
      <c r="M997" s="264"/>
      <c r="N997" s="264">
        <v>62691929.130000003</v>
      </c>
      <c r="Q997"/>
    </row>
    <row r="998" spans="2:17" ht="15" x14ac:dyDescent="0.4">
      <c r="B998" s="277">
        <f>VLOOKUP(C998,Companies[],3,FALSE)</f>
        <v>33100376</v>
      </c>
      <c r="C998" s="184" t="s">
        <v>2034</v>
      </c>
      <c r="D998" s="50" t="s">
        <v>2021</v>
      </c>
      <c r="E998" s="264" t="s">
        <v>2738</v>
      </c>
      <c r="F998" s="50" t="s">
        <v>996</v>
      </c>
      <c r="G998" s="50" t="s">
        <v>999</v>
      </c>
      <c r="H998" s="184" t="s">
        <v>2252</v>
      </c>
      <c r="I998" s="264" t="s">
        <v>1196</v>
      </c>
      <c r="J998" s="183">
        <v>0</v>
      </c>
      <c r="K998" s="264"/>
      <c r="L998" s="264"/>
      <c r="M998" s="264"/>
      <c r="N998" s="264">
        <v>0</v>
      </c>
      <c r="Q998"/>
    </row>
    <row r="999" spans="2:17" ht="15" x14ac:dyDescent="0.4">
      <c r="B999" s="277">
        <f>VLOOKUP(C999,Companies[],3,FALSE)</f>
        <v>190928</v>
      </c>
      <c r="C999" s="184" t="s">
        <v>2086</v>
      </c>
      <c r="D999" s="50" t="s">
        <v>2022</v>
      </c>
      <c r="E999" s="264" t="s">
        <v>2741</v>
      </c>
      <c r="F999" s="50" t="s">
        <v>1000</v>
      </c>
      <c r="G999" s="50" t="s">
        <v>1000</v>
      </c>
      <c r="H999" s="184"/>
      <c r="I999" s="264" t="s">
        <v>1196</v>
      </c>
      <c r="J999" s="278">
        <v>128000</v>
      </c>
      <c r="K999" s="264"/>
      <c r="L999" s="264"/>
      <c r="M999" s="264"/>
      <c r="N999" s="264"/>
      <c r="Q999"/>
    </row>
    <row r="1000" spans="2:17" ht="15" x14ac:dyDescent="0.4">
      <c r="B1000" s="277">
        <f>VLOOKUP(C1000,Companies[],3,FALSE)</f>
        <v>190928</v>
      </c>
      <c r="C1000" s="184" t="s">
        <v>2086</v>
      </c>
      <c r="D1000" s="50" t="s">
        <v>2021</v>
      </c>
      <c r="E1000" s="264" t="s">
        <v>2736</v>
      </c>
      <c r="F1000" s="50" t="s">
        <v>1000</v>
      </c>
      <c r="G1000" s="50" t="s">
        <v>1000</v>
      </c>
      <c r="H1000" s="184"/>
      <c r="I1000" s="264" t="s">
        <v>1196</v>
      </c>
      <c r="J1000" s="278">
        <v>240.53</v>
      </c>
      <c r="K1000" s="264"/>
      <c r="L1000" s="264"/>
      <c r="M1000" s="264"/>
      <c r="N1000" s="264"/>
      <c r="Q1000"/>
    </row>
    <row r="1001" spans="2:17" ht="15" x14ac:dyDescent="0.4">
      <c r="B1001" s="277">
        <f>VLOOKUP(C1001,Companies[],3,FALSE)</f>
        <v>190928</v>
      </c>
      <c r="C1001" s="184" t="s">
        <v>2086</v>
      </c>
      <c r="D1001" s="50" t="s">
        <v>2021</v>
      </c>
      <c r="E1001" s="264" t="s">
        <v>2735</v>
      </c>
      <c r="F1001" s="50" t="s">
        <v>1000</v>
      </c>
      <c r="G1001" s="50" t="s">
        <v>1000</v>
      </c>
      <c r="H1001" s="184"/>
      <c r="I1001" s="264" t="s">
        <v>1196</v>
      </c>
      <c r="J1001" s="278">
        <v>3227012</v>
      </c>
      <c r="K1001" s="264"/>
      <c r="L1001" s="264"/>
      <c r="M1001" s="264"/>
      <c r="N1001" s="264"/>
      <c r="Q1001"/>
    </row>
    <row r="1002" spans="2:17" ht="15" x14ac:dyDescent="0.4">
      <c r="B1002" s="277">
        <f>VLOOKUP(C1002,Companies[],3,FALSE)</f>
        <v>190928</v>
      </c>
      <c r="C1002" s="184" t="s">
        <v>2086</v>
      </c>
      <c r="D1002" s="50" t="s">
        <v>2021</v>
      </c>
      <c r="E1002" s="264" t="s">
        <v>2740</v>
      </c>
      <c r="F1002" s="50" t="s">
        <v>1000</v>
      </c>
      <c r="G1002" s="50" t="s">
        <v>1000</v>
      </c>
      <c r="H1002" s="184"/>
      <c r="I1002" s="264" t="s">
        <v>1196</v>
      </c>
      <c r="J1002" s="278">
        <v>126191275.11</v>
      </c>
      <c r="K1002" s="264"/>
      <c r="L1002" s="264"/>
      <c r="M1002" s="264"/>
      <c r="N1002" s="264"/>
      <c r="Q1002"/>
    </row>
    <row r="1003" spans="2:17" ht="15" x14ac:dyDescent="0.4">
      <c r="B1003" s="277">
        <f>VLOOKUP(C1003,Companies[],3,FALSE)</f>
        <v>190928</v>
      </c>
      <c r="C1003" s="184" t="s">
        <v>2086</v>
      </c>
      <c r="D1003" s="50" t="s">
        <v>2023</v>
      </c>
      <c r="E1003" s="264" t="s">
        <v>2737</v>
      </c>
      <c r="F1003" s="50" t="s">
        <v>1000</v>
      </c>
      <c r="G1003" s="50" t="s">
        <v>1000</v>
      </c>
      <c r="H1003" s="184"/>
      <c r="I1003" s="264" t="s">
        <v>1196</v>
      </c>
      <c r="J1003" s="278">
        <v>4064238.03</v>
      </c>
      <c r="K1003" s="264"/>
      <c r="L1003" s="264"/>
      <c r="M1003" s="264"/>
      <c r="N1003" s="264"/>
      <c r="Q1003"/>
    </row>
    <row r="1004" spans="2:17" ht="15" x14ac:dyDescent="0.4">
      <c r="B1004" s="277">
        <f>VLOOKUP(C1004,Companies[],3,FALSE)</f>
        <v>190928</v>
      </c>
      <c r="C1004" s="184" t="s">
        <v>2086</v>
      </c>
      <c r="D1004" s="50" t="s">
        <v>2021</v>
      </c>
      <c r="E1004" s="264" t="s">
        <v>2745</v>
      </c>
      <c r="F1004" s="50" t="s">
        <v>1000</v>
      </c>
      <c r="G1004" s="50" t="s">
        <v>1000</v>
      </c>
      <c r="H1004" s="184"/>
      <c r="I1004" s="264" t="s">
        <v>1196</v>
      </c>
      <c r="J1004" s="278">
        <v>92576605.359999999</v>
      </c>
      <c r="K1004" s="264"/>
      <c r="L1004" s="264"/>
      <c r="M1004" s="264"/>
      <c r="N1004" s="264"/>
      <c r="Q1004"/>
    </row>
    <row r="1005" spans="2:17" ht="15" x14ac:dyDescent="0.4">
      <c r="B1005" s="277">
        <f>VLOOKUP(C1005,Companies[],3,FALSE)</f>
        <v>190928</v>
      </c>
      <c r="C1005" s="184" t="s">
        <v>2086</v>
      </c>
      <c r="D1005" s="50" t="s">
        <v>2021</v>
      </c>
      <c r="E1005" s="264" t="s">
        <v>2739</v>
      </c>
      <c r="F1005" s="50" t="s">
        <v>1000</v>
      </c>
      <c r="G1005" s="50" t="s">
        <v>1000</v>
      </c>
      <c r="H1005" s="184"/>
      <c r="I1005" s="264" t="s">
        <v>1196</v>
      </c>
      <c r="J1005" s="278">
        <v>7232868.4400000004</v>
      </c>
      <c r="K1005" s="264"/>
      <c r="L1005" s="264"/>
      <c r="M1005" s="264"/>
      <c r="N1005" s="264"/>
      <c r="Q1005"/>
    </row>
    <row r="1006" spans="2:17" ht="15" x14ac:dyDescent="0.4">
      <c r="B1006" s="277">
        <f>VLOOKUP(C1006,Companies[],3,FALSE)</f>
        <v>190928</v>
      </c>
      <c r="C1006" s="184" t="s">
        <v>2086</v>
      </c>
      <c r="D1006" s="50" t="s">
        <v>2021</v>
      </c>
      <c r="E1006" s="264" t="s">
        <v>2738</v>
      </c>
      <c r="F1006" s="50" t="s">
        <v>996</v>
      </c>
      <c r="G1006" s="50" t="s">
        <v>999</v>
      </c>
      <c r="H1006" s="184"/>
      <c r="I1006" s="264" t="s">
        <v>1196</v>
      </c>
      <c r="J1006" s="278">
        <v>98481964.189999998</v>
      </c>
      <c r="K1006" s="264"/>
      <c r="L1006" s="264"/>
      <c r="M1006" s="264"/>
      <c r="N1006" s="264"/>
      <c r="Q1006"/>
    </row>
    <row r="1007" spans="2:17" ht="15" x14ac:dyDescent="0.4">
      <c r="B1007" s="277">
        <f>VLOOKUP(C1007,Companies[],3,FALSE)</f>
        <v>190928</v>
      </c>
      <c r="C1007" s="184" t="s">
        <v>2086</v>
      </c>
      <c r="D1007" s="50" t="s">
        <v>2021</v>
      </c>
      <c r="E1007" s="264" t="s">
        <v>2738</v>
      </c>
      <c r="F1007" s="50" t="s">
        <v>996</v>
      </c>
      <c r="G1007" s="50" t="s">
        <v>999</v>
      </c>
      <c r="H1007" s="184" t="s">
        <v>2236</v>
      </c>
      <c r="I1007" s="264" t="s">
        <v>1196</v>
      </c>
      <c r="J1007" s="183">
        <v>0</v>
      </c>
      <c r="K1007" s="264"/>
      <c r="L1007" s="264"/>
      <c r="M1007" s="264"/>
      <c r="N1007" s="264">
        <v>126933295.83</v>
      </c>
      <c r="Q1007"/>
    </row>
    <row r="1008" spans="2:17" ht="15" x14ac:dyDescent="0.4">
      <c r="B1008" s="277">
        <f>VLOOKUP(C1008,Companies[],3,FALSE)</f>
        <v>26333503</v>
      </c>
      <c r="C1008" s="184" t="s">
        <v>2748</v>
      </c>
      <c r="D1008" s="50" t="s">
        <v>2021</v>
      </c>
      <c r="E1008" s="264" t="s">
        <v>2736</v>
      </c>
      <c r="F1008" s="50" t="s">
        <v>1000</v>
      </c>
      <c r="G1008" s="50" t="s">
        <v>1000</v>
      </c>
      <c r="H1008" s="184"/>
      <c r="I1008" s="264" t="s">
        <v>1196</v>
      </c>
      <c r="J1008" s="278">
        <v>135204779</v>
      </c>
      <c r="K1008" s="264"/>
      <c r="L1008" s="264"/>
      <c r="M1008" s="264"/>
      <c r="N1008" s="264"/>
      <c r="Q1008"/>
    </row>
    <row r="1009" spans="2:17" ht="15" x14ac:dyDescent="0.4">
      <c r="B1009" s="277">
        <f>VLOOKUP(C1009,Companies[],3,FALSE)</f>
        <v>26333503</v>
      </c>
      <c r="C1009" s="184" t="s">
        <v>2748</v>
      </c>
      <c r="D1009" s="50" t="s">
        <v>2021</v>
      </c>
      <c r="E1009" s="264" t="s">
        <v>2735</v>
      </c>
      <c r="F1009" s="50" t="s">
        <v>1000</v>
      </c>
      <c r="G1009" s="50" t="s">
        <v>1000</v>
      </c>
      <c r="H1009" s="184"/>
      <c r="I1009" s="264" t="s">
        <v>1196</v>
      </c>
      <c r="J1009" s="278">
        <v>80662000</v>
      </c>
      <c r="K1009" s="264"/>
      <c r="L1009" s="264"/>
      <c r="M1009" s="264"/>
      <c r="N1009" s="264"/>
      <c r="Q1009"/>
    </row>
    <row r="1010" spans="2:17" ht="15" x14ac:dyDescent="0.4">
      <c r="B1010" s="277">
        <f>VLOOKUP(C1010,Companies[],3,FALSE)</f>
        <v>26333503</v>
      </c>
      <c r="C1010" s="184" t="s">
        <v>2748</v>
      </c>
      <c r="D1010" s="50" t="s">
        <v>2021</v>
      </c>
      <c r="E1010" s="264" t="s">
        <v>2740</v>
      </c>
      <c r="F1010" s="50" t="s">
        <v>1000</v>
      </c>
      <c r="G1010" s="50" t="s">
        <v>1000</v>
      </c>
      <c r="H1010" s="184"/>
      <c r="I1010" s="264" t="s">
        <v>1196</v>
      </c>
      <c r="J1010" s="278">
        <v>16170243.92</v>
      </c>
      <c r="K1010" s="264"/>
      <c r="L1010" s="264"/>
      <c r="M1010" s="264"/>
      <c r="N1010" s="264"/>
      <c r="Q1010"/>
    </row>
    <row r="1011" spans="2:17" ht="15" x14ac:dyDescent="0.4">
      <c r="B1011" s="277">
        <f>VLOOKUP(C1011,Companies[],3,FALSE)</f>
        <v>26333503</v>
      </c>
      <c r="C1011" s="184" t="s">
        <v>2748</v>
      </c>
      <c r="D1011" s="50" t="s">
        <v>2021</v>
      </c>
      <c r="E1011" s="264" t="s">
        <v>2745</v>
      </c>
      <c r="F1011" s="50" t="s">
        <v>1000</v>
      </c>
      <c r="G1011" s="50" t="s">
        <v>1000</v>
      </c>
      <c r="H1011" s="184"/>
      <c r="I1011" s="264" t="s">
        <v>1196</v>
      </c>
      <c r="J1011" s="278">
        <v>654967.71</v>
      </c>
      <c r="K1011" s="264"/>
      <c r="L1011" s="264"/>
      <c r="M1011" s="264"/>
      <c r="N1011" s="264"/>
      <c r="Q1011"/>
    </row>
    <row r="1012" spans="2:17" ht="15" x14ac:dyDescent="0.4">
      <c r="B1012" s="277">
        <f>VLOOKUP(C1012,Companies[],3,FALSE)</f>
        <v>26333503</v>
      </c>
      <c r="C1012" s="184" t="s">
        <v>2748</v>
      </c>
      <c r="D1012" s="50" t="s">
        <v>2021</v>
      </c>
      <c r="E1012" s="264" t="s">
        <v>2739</v>
      </c>
      <c r="F1012" s="50" t="s">
        <v>1000</v>
      </c>
      <c r="G1012" s="50" t="s">
        <v>1000</v>
      </c>
      <c r="H1012" s="184"/>
      <c r="I1012" s="264" t="s">
        <v>1196</v>
      </c>
      <c r="J1012" s="278">
        <v>50259.65</v>
      </c>
      <c r="K1012" s="264"/>
      <c r="L1012" s="264"/>
      <c r="M1012" s="264"/>
      <c r="N1012" s="264"/>
      <c r="Q1012"/>
    </row>
    <row r="1013" spans="2:17" ht="15" x14ac:dyDescent="0.4">
      <c r="B1013" s="277">
        <f>VLOOKUP(C1013,Companies[],3,FALSE)</f>
        <v>26333503</v>
      </c>
      <c r="C1013" s="184" t="s">
        <v>2748</v>
      </c>
      <c r="D1013" s="50" t="s">
        <v>2021</v>
      </c>
      <c r="E1013" s="264" t="s">
        <v>2738</v>
      </c>
      <c r="F1013" s="50" t="s">
        <v>996</v>
      </c>
      <c r="G1013" s="50" t="s">
        <v>999</v>
      </c>
      <c r="H1013" s="184"/>
      <c r="I1013" s="264" t="s">
        <v>1196</v>
      </c>
      <c r="J1013" s="278">
        <v>190504581.16999999</v>
      </c>
      <c r="K1013" s="264"/>
      <c r="L1013" s="264"/>
      <c r="M1013" s="264"/>
      <c r="N1013" s="264"/>
      <c r="Q1013"/>
    </row>
    <row r="1014" spans="2:17" ht="15" x14ac:dyDescent="0.4">
      <c r="B1014" s="277">
        <f>VLOOKUP(C1014,Companies[],3,FALSE)</f>
        <v>26333503</v>
      </c>
      <c r="C1014" s="184" t="s">
        <v>2748</v>
      </c>
      <c r="D1014" s="50" t="s">
        <v>2021</v>
      </c>
      <c r="E1014" s="264" t="s">
        <v>2738</v>
      </c>
      <c r="F1014" s="50" t="s">
        <v>996</v>
      </c>
      <c r="G1014" s="50" t="s">
        <v>999</v>
      </c>
      <c r="H1014" s="184" t="s">
        <v>2254</v>
      </c>
      <c r="I1014" s="264" t="s">
        <v>1196</v>
      </c>
      <c r="J1014" s="183">
        <v>0</v>
      </c>
      <c r="K1014" s="264"/>
      <c r="L1014" s="264"/>
      <c r="M1014" s="264"/>
      <c r="N1014" s="264">
        <v>38083531.869999997</v>
      </c>
      <c r="Q1014"/>
    </row>
    <row r="1015" spans="2:17" ht="15" x14ac:dyDescent="0.4">
      <c r="B1015" s="277">
        <f>VLOOKUP(C1015,Companies[],3,FALSE)</f>
        <v>26333503</v>
      </c>
      <c r="C1015" s="184" t="s">
        <v>2748</v>
      </c>
      <c r="D1015" s="50" t="s">
        <v>2021</v>
      </c>
      <c r="E1015" s="264" t="s">
        <v>2738</v>
      </c>
      <c r="F1015" s="50" t="s">
        <v>996</v>
      </c>
      <c r="G1015" s="50" t="s">
        <v>999</v>
      </c>
      <c r="H1015" s="184" t="s">
        <v>2255</v>
      </c>
      <c r="I1015" s="264" t="s">
        <v>1196</v>
      </c>
      <c r="J1015" s="183">
        <v>0</v>
      </c>
      <c r="K1015" s="264"/>
      <c r="L1015" s="264"/>
      <c r="M1015" s="264"/>
      <c r="N1015" s="264">
        <v>83146397.390000001</v>
      </c>
      <c r="Q1015"/>
    </row>
    <row r="1016" spans="2:17" ht="15" x14ac:dyDescent="0.4">
      <c r="B1016" s="277">
        <f>VLOOKUP(C1016,Companies[],3,FALSE)</f>
        <v>26333503</v>
      </c>
      <c r="C1016" s="184" t="s">
        <v>2748</v>
      </c>
      <c r="D1016" s="50" t="s">
        <v>2021</v>
      </c>
      <c r="E1016" s="264" t="s">
        <v>2738</v>
      </c>
      <c r="F1016" s="50" t="s">
        <v>996</v>
      </c>
      <c r="G1016" s="50" t="s">
        <v>999</v>
      </c>
      <c r="H1016" s="184" t="s">
        <v>2254</v>
      </c>
      <c r="I1016" s="264" t="s">
        <v>1196</v>
      </c>
      <c r="J1016" s="183">
        <v>0</v>
      </c>
      <c r="K1016" s="264"/>
      <c r="L1016" s="264"/>
      <c r="M1016" s="264"/>
      <c r="N1016" s="264">
        <v>12560370.369999999</v>
      </c>
      <c r="Q1016"/>
    </row>
    <row r="1017" spans="2:17" ht="15" x14ac:dyDescent="0.4">
      <c r="B1017" s="277">
        <f>VLOOKUP(C1017,Companies[],3,FALSE)</f>
        <v>26333503</v>
      </c>
      <c r="C1017" s="184" t="s">
        <v>2748</v>
      </c>
      <c r="D1017" s="50" t="s">
        <v>2021</v>
      </c>
      <c r="E1017" s="264" t="s">
        <v>2738</v>
      </c>
      <c r="F1017" s="50" t="s">
        <v>996</v>
      </c>
      <c r="G1017" s="50" t="s">
        <v>999</v>
      </c>
      <c r="H1017" s="184" t="s">
        <v>2255</v>
      </c>
      <c r="I1017" s="264" t="s">
        <v>1196</v>
      </c>
      <c r="J1017" s="183">
        <v>0</v>
      </c>
      <c r="K1017" s="264"/>
      <c r="L1017" s="264"/>
      <c r="M1017" s="264"/>
      <c r="N1017" s="264">
        <v>42913691.380000003</v>
      </c>
      <c r="Q1017"/>
    </row>
    <row r="1018" spans="2:17" ht="15" x14ac:dyDescent="0.4">
      <c r="B1018" s="277">
        <f>VLOOKUP(C1018,Companies[],3,FALSE)</f>
        <v>25635581</v>
      </c>
      <c r="C1018" s="184" t="s">
        <v>2036</v>
      </c>
      <c r="D1018" s="50" t="s">
        <v>2021</v>
      </c>
      <c r="E1018" s="264" t="s">
        <v>2736</v>
      </c>
      <c r="F1018" s="50" t="s">
        <v>1000</v>
      </c>
      <c r="G1018" s="50" t="s">
        <v>1000</v>
      </c>
      <c r="H1018" s="184"/>
      <c r="I1018" s="264" t="s">
        <v>1196</v>
      </c>
      <c r="J1018" s="278">
        <v>115938098</v>
      </c>
      <c r="K1018" s="264"/>
      <c r="L1018" s="264"/>
      <c r="M1018" s="264"/>
      <c r="N1018" s="264"/>
      <c r="Q1018"/>
    </row>
    <row r="1019" spans="2:17" ht="15" x14ac:dyDescent="0.4">
      <c r="B1019" s="277">
        <f>VLOOKUP(C1019,Companies[],3,FALSE)</f>
        <v>25635581</v>
      </c>
      <c r="C1019" s="184" t="s">
        <v>2036</v>
      </c>
      <c r="D1019" s="50" t="s">
        <v>2021</v>
      </c>
      <c r="E1019" s="264" t="s">
        <v>2735</v>
      </c>
      <c r="F1019" s="50" t="s">
        <v>1000</v>
      </c>
      <c r="G1019" s="50" t="s">
        <v>1000</v>
      </c>
      <c r="H1019" s="184"/>
      <c r="I1019" s="264" t="s">
        <v>1196</v>
      </c>
      <c r="J1019" s="278">
        <v>40995526</v>
      </c>
      <c r="K1019" s="264"/>
      <c r="L1019" s="264"/>
      <c r="M1019" s="264"/>
      <c r="N1019" s="264"/>
      <c r="Q1019"/>
    </row>
    <row r="1020" spans="2:17" ht="15" x14ac:dyDescent="0.4">
      <c r="B1020" s="277">
        <f>VLOOKUP(C1020,Companies[],3,FALSE)</f>
        <v>25635581</v>
      </c>
      <c r="C1020" s="184" t="s">
        <v>2036</v>
      </c>
      <c r="D1020" s="50" t="s">
        <v>2021</v>
      </c>
      <c r="E1020" s="264" t="s">
        <v>2740</v>
      </c>
      <c r="F1020" s="50" t="s">
        <v>1000</v>
      </c>
      <c r="G1020" s="50" t="s">
        <v>1000</v>
      </c>
      <c r="H1020" s="184"/>
      <c r="I1020" s="264" t="s">
        <v>1196</v>
      </c>
      <c r="J1020" s="278">
        <v>5567691.4699999997</v>
      </c>
      <c r="K1020" s="264"/>
      <c r="L1020" s="264"/>
      <c r="M1020" s="264"/>
      <c r="N1020" s="264"/>
      <c r="Q1020"/>
    </row>
    <row r="1021" spans="2:17" ht="15" x14ac:dyDescent="0.4">
      <c r="B1021" s="277">
        <f>VLOOKUP(C1021,Companies[],3,FALSE)</f>
        <v>25635581</v>
      </c>
      <c r="C1021" s="184" t="s">
        <v>2036</v>
      </c>
      <c r="D1021" s="50" t="s">
        <v>2021</v>
      </c>
      <c r="E1021" s="264" t="s">
        <v>2739</v>
      </c>
      <c r="F1021" s="50" t="s">
        <v>1000</v>
      </c>
      <c r="G1021" s="50" t="s">
        <v>1000</v>
      </c>
      <c r="H1021" s="184"/>
      <c r="I1021" s="264" t="s">
        <v>1196</v>
      </c>
      <c r="J1021" s="278">
        <v>45036.320000000007</v>
      </c>
      <c r="K1021" s="264"/>
      <c r="L1021" s="264"/>
      <c r="M1021" s="264"/>
      <c r="N1021" s="264"/>
      <c r="Q1021"/>
    </row>
    <row r="1022" spans="2:17" ht="15" x14ac:dyDescent="0.4">
      <c r="B1022" s="277">
        <f>VLOOKUP(C1022,Companies[],3,FALSE)</f>
        <v>25635581</v>
      </c>
      <c r="C1022" s="184" t="s">
        <v>2036</v>
      </c>
      <c r="D1022" s="50" t="s">
        <v>2021</v>
      </c>
      <c r="E1022" s="264" t="s">
        <v>2738</v>
      </c>
      <c r="F1022" s="50" t="s">
        <v>996</v>
      </c>
      <c r="G1022" s="50" t="s">
        <v>999</v>
      </c>
      <c r="H1022" s="184"/>
      <c r="I1022" s="264" t="s">
        <v>1196</v>
      </c>
      <c r="J1022" s="278">
        <v>205854063.13999999</v>
      </c>
      <c r="K1022" s="264"/>
      <c r="L1022" s="264"/>
      <c r="M1022" s="264"/>
      <c r="N1022" s="264"/>
      <c r="Q1022"/>
    </row>
    <row r="1023" spans="2:17" ht="15" x14ac:dyDescent="0.4">
      <c r="B1023" s="277">
        <f>VLOOKUP(C1023,Companies[],3,FALSE)</f>
        <v>25635581</v>
      </c>
      <c r="C1023" s="184" t="s">
        <v>2036</v>
      </c>
      <c r="D1023" s="50" t="s">
        <v>2021</v>
      </c>
      <c r="E1023" s="264" t="s">
        <v>2738</v>
      </c>
      <c r="F1023" s="50" t="s">
        <v>996</v>
      </c>
      <c r="G1023" s="50" t="s">
        <v>999</v>
      </c>
      <c r="H1023" s="184" t="s">
        <v>2269</v>
      </c>
      <c r="I1023" s="264" t="s">
        <v>1196</v>
      </c>
      <c r="J1023" s="183">
        <v>0</v>
      </c>
      <c r="K1023" s="264"/>
      <c r="L1023" s="264"/>
      <c r="M1023" s="264"/>
      <c r="N1023" s="264">
        <v>13249401.050000001</v>
      </c>
      <c r="Q1023"/>
    </row>
    <row r="1024" spans="2:17" ht="15" x14ac:dyDescent="0.4">
      <c r="B1024" s="277">
        <f>VLOOKUP(C1024,Companies[],3,FALSE)</f>
        <v>25635581</v>
      </c>
      <c r="C1024" s="184" t="s">
        <v>2036</v>
      </c>
      <c r="D1024" s="50" t="s">
        <v>2021</v>
      </c>
      <c r="E1024" s="264" t="s">
        <v>2738</v>
      </c>
      <c r="F1024" s="50" t="s">
        <v>996</v>
      </c>
      <c r="G1024" s="50" t="s">
        <v>999</v>
      </c>
      <c r="H1024" s="184" t="s">
        <v>2269</v>
      </c>
      <c r="I1024" s="264" t="s">
        <v>1196</v>
      </c>
      <c r="J1024" s="183">
        <v>0</v>
      </c>
      <c r="K1024" s="264"/>
      <c r="L1024" s="264"/>
      <c r="M1024" s="264"/>
      <c r="N1024" s="264">
        <v>0</v>
      </c>
      <c r="Q1024"/>
    </row>
    <row r="1025" spans="2:17" ht="15" x14ac:dyDescent="0.4">
      <c r="B1025" s="277">
        <f>VLOOKUP(C1025,Companies[],3,FALSE)</f>
        <v>25635581</v>
      </c>
      <c r="C1025" s="184" t="s">
        <v>2036</v>
      </c>
      <c r="D1025" s="50" t="s">
        <v>2021</v>
      </c>
      <c r="E1025" s="264" t="s">
        <v>2738</v>
      </c>
      <c r="F1025" s="50" t="s">
        <v>996</v>
      </c>
      <c r="G1025" s="50" t="s">
        <v>999</v>
      </c>
      <c r="H1025" s="184" t="s">
        <v>2269</v>
      </c>
      <c r="I1025" s="264" t="s">
        <v>1196</v>
      </c>
      <c r="J1025" s="183">
        <v>0</v>
      </c>
      <c r="K1025" s="264"/>
      <c r="L1025" s="264"/>
      <c r="M1025" s="264"/>
      <c r="N1025" s="264">
        <v>199390926.06999999</v>
      </c>
      <c r="Q1025"/>
    </row>
    <row r="1026" spans="2:17" ht="15" x14ac:dyDescent="0.4">
      <c r="B1026" s="277">
        <f>VLOOKUP(C1026,Companies[],3,FALSE)</f>
        <v>33426253</v>
      </c>
      <c r="C1026" s="184" t="s">
        <v>2103</v>
      </c>
      <c r="D1026" s="50" t="s">
        <v>2021</v>
      </c>
      <c r="E1026" s="264" t="s">
        <v>2736</v>
      </c>
      <c r="F1026" s="50" t="s">
        <v>1000</v>
      </c>
      <c r="G1026" s="50" t="s">
        <v>1000</v>
      </c>
      <c r="H1026" s="184"/>
      <c r="I1026" s="264" t="s">
        <v>1196</v>
      </c>
      <c r="J1026" s="278">
        <v>565973.79999999993</v>
      </c>
      <c r="K1026" s="264"/>
      <c r="L1026" s="264"/>
      <c r="M1026" s="264"/>
      <c r="N1026" s="264"/>
      <c r="Q1026"/>
    </row>
    <row r="1027" spans="2:17" ht="15" x14ac:dyDescent="0.4">
      <c r="B1027" s="277">
        <f>VLOOKUP(C1027,Companies[],3,FALSE)</f>
        <v>33426253</v>
      </c>
      <c r="C1027" s="184" t="s">
        <v>2103</v>
      </c>
      <c r="D1027" s="50" t="s">
        <v>2021</v>
      </c>
      <c r="E1027" s="264" t="s">
        <v>2742</v>
      </c>
      <c r="F1027" s="50" t="s">
        <v>1000</v>
      </c>
      <c r="G1027" s="50" t="s">
        <v>1000</v>
      </c>
      <c r="H1027" s="184"/>
      <c r="I1027" s="264" t="s">
        <v>1196</v>
      </c>
      <c r="J1027" s="278">
        <v>20561.28</v>
      </c>
      <c r="K1027" s="264"/>
      <c r="L1027" s="264"/>
      <c r="M1027" s="264"/>
      <c r="N1027" s="264"/>
      <c r="Q1027"/>
    </row>
    <row r="1028" spans="2:17" ht="15" x14ac:dyDescent="0.4">
      <c r="B1028" s="277">
        <f>VLOOKUP(C1028,Companies[],3,FALSE)</f>
        <v>33426253</v>
      </c>
      <c r="C1028" s="184" t="s">
        <v>2103</v>
      </c>
      <c r="D1028" s="50" t="s">
        <v>2021</v>
      </c>
      <c r="E1028" s="264" t="s">
        <v>2740</v>
      </c>
      <c r="F1028" s="50" t="s">
        <v>1000</v>
      </c>
      <c r="G1028" s="50" t="s">
        <v>1000</v>
      </c>
      <c r="H1028" s="184"/>
      <c r="I1028" s="264" t="s">
        <v>1196</v>
      </c>
      <c r="J1028" s="278">
        <v>193385147.03999996</v>
      </c>
      <c r="K1028" s="264"/>
      <c r="L1028" s="264"/>
      <c r="M1028" s="264"/>
      <c r="N1028" s="264"/>
      <c r="Q1028"/>
    </row>
    <row r="1029" spans="2:17" ht="15" x14ac:dyDescent="0.4">
      <c r="B1029" s="277">
        <f>VLOOKUP(C1029,Companies[],3,FALSE)</f>
        <v>33426253</v>
      </c>
      <c r="C1029" s="184" t="s">
        <v>2103</v>
      </c>
      <c r="D1029" s="50" t="s">
        <v>2021</v>
      </c>
      <c r="E1029" s="264" t="s">
        <v>2745</v>
      </c>
      <c r="F1029" s="50" t="s">
        <v>1000</v>
      </c>
      <c r="G1029" s="50" t="s">
        <v>1000</v>
      </c>
      <c r="H1029" s="184"/>
      <c r="I1029" s="264" t="s">
        <v>1196</v>
      </c>
      <c r="J1029" s="278">
        <v>24617.56</v>
      </c>
      <c r="K1029" s="264"/>
      <c r="L1029" s="264"/>
      <c r="M1029" s="264"/>
      <c r="N1029" s="264"/>
      <c r="Q1029"/>
    </row>
    <row r="1030" spans="2:17" ht="15" x14ac:dyDescent="0.4">
      <c r="B1030" s="277">
        <f>VLOOKUP(C1030,Companies[],3,FALSE)</f>
        <v>33426253</v>
      </c>
      <c r="C1030" s="184" t="s">
        <v>2103</v>
      </c>
      <c r="D1030" s="50" t="s">
        <v>2021</v>
      </c>
      <c r="E1030" s="264" t="s">
        <v>2739</v>
      </c>
      <c r="F1030" s="50" t="s">
        <v>1000</v>
      </c>
      <c r="G1030" s="50" t="s">
        <v>1000</v>
      </c>
      <c r="H1030" s="184"/>
      <c r="I1030" s="264" t="s">
        <v>1196</v>
      </c>
      <c r="J1030" s="278">
        <v>87228.540000000008</v>
      </c>
      <c r="K1030" s="264"/>
      <c r="L1030" s="264"/>
      <c r="M1030" s="264"/>
      <c r="N1030" s="264"/>
      <c r="Q1030"/>
    </row>
    <row r="1031" spans="2:17" ht="15" x14ac:dyDescent="0.4">
      <c r="B1031" s="277">
        <f>VLOOKUP(C1031,Companies[],3,FALSE)</f>
        <v>33426253</v>
      </c>
      <c r="C1031" s="184" t="s">
        <v>2103</v>
      </c>
      <c r="D1031" s="50" t="s">
        <v>2021</v>
      </c>
      <c r="E1031" s="264" t="s">
        <v>2738</v>
      </c>
      <c r="F1031" s="50" t="s">
        <v>996</v>
      </c>
      <c r="G1031" s="50" t="s">
        <v>999</v>
      </c>
      <c r="H1031" s="184"/>
      <c r="I1031" s="264" t="s">
        <v>1196</v>
      </c>
      <c r="J1031" s="278">
        <v>328485.18</v>
      </c>
      <c r="K1031" s="264"/>
      <c r="L1031" s="264"/>
      <c r="M1031" s="264"/>
      <c r="N1031" s="264"/>
      <c r="Q1031"/>
    </row>
    <row r="1032" spans="2:17" ht="15" x14ac:dyDescent="0.4">
      <c r="B1032" s="277">
        <f>VLOOKUP(C1032,Companies[],3,FALSE)</f>
        <v>33426253</v>
      </c>
      <c r="C1032" s="184" t="s">
        <v>2103</v>
      </c>
      <c r="D1032" s="50" t="s">
        <v>2021</v>
      </c>
      <c r="E1032" s="264" t="s">
        <v>2738</v>
      </c>
      <c r="F1032" s="50" t="s">
        <v>996</v>
      </c>
      <c r="G1032" s="50" t="s">
        <v>999</v>
      </c>
      <c r="H1032" s="184" t="s">
        <v>2257</v>
      </c>
      <c r="I1032" s="264" t="s">
        <v>1196</v>
      </c>
      <c r="J1032" s="183">
        <v>0</v>
      </c>
      <c r="K1032" s="264"/>
      <c r="L1032" s="264"/>
      <c r="M1032" s="264"/>
      <c r="N1032" s="264">
        <v>2073530.75</v>
      </c>
      <c r="Q1032"/>
    </row>
    <row r="1033" spans="2:17" ht="15" x14ac:dyDescent="0.4">
      <c r="B1033" s="277">
        <f>VLOOKUP(C1033,Companies[],3,FALSE)</f>
        <v>33426253</v>
      </c>
      <c r="C1033" s="184" t="s">
        <v>2103</v>
      </c>
      <c r="D1033" s="50" t="s">
        <v>2021</v>
      </c>
      <c r="E1033" s="264" t="s">
        <v>2738</v>
      </c>
      <c r="F1033" s="50" t="s">
        <v>996</v>
      </c>
      <c r="G1033" s="50" t="s">
        <v>999</v>
      </c>
      <c r="H1033" s="184" t="s">
        <v>2258</v>
      </c>
      <c r="I1033" s="264" t="s">
        <v>1196</v>
      </c>
      <c r="J1033" s="183">
        <v>0</v>
      </c>
      <c r="K1033" s="264"/>
      <c r="L1033" s="264"/>
      <c r="M1033" s="264"/>
      <c r="N1033" s="264">
        <v>1486889.36</v>
      </c>
      <c r="Q1033"/>
    </row>
    <row r="1034" spans="2:17" ht="15" x14ac:dyDescent="0.4">
      <c r="B1034" s="277">
        <f>VLOOKUP(C1034,Companies[],3,FALSE)</f>
        <v>33426253</v>
      </c>
      <c r="C1034" s="184" t="s">
        <v>2103</v>
      </c>
      <c r="D1034" s="50" t="s">
        <v>2021</v>
      </c>
      <c r="E1034" s="264" t="s">
        <v>2738</v>
      </c>
      <c r="F1034" s="50" t="s">
        <v>996</v>
      </c>
      <c r="G1034" s="50" t="s">
        <v>999</v>
      </c>
      <c r="H1034" s="184" t="s">
        <v>2259</v>
      </c>
      <c r="I1034" s="264" t="s">
        <v>1196</v>
      </c>
      <c r="J1034" s="183">
        <v>0</v>
      </c>
      <c r="K1034" s="264"/>
      <c r="L1034" s="264"/>
      <c r="M1034" s="264"/>
      <c r="N1034" s="264">
        <v>479839.07</v>
      </c>
      <c r="Q1034"/>
    </row>
    <row r="1035" spans="2:17" ht="15" x14ac:dyDescent="0.4">
      <c r="B1035" s="277">
        <f>VLOOKUP(C1035,Companies[],3,FALSE)</f>
        <v>33426253</v>
      </c>
      <c r="C1035" s="184" t="s">
        <v>2103</v>
      </c>
      <c r="D1035" s="50" t="s">
        <v>2021</v>
      </c>
      <c r="E1035" s="264" t="s">
        <v>2738</v>
      </c>
      <c r="F1035" s="50" t="s">
        <v>996</v>
      </c>
      <c r="G1035" s="50" t="s">
        <v>999</v>
      </c>
      <c r="H1035" s="184" t="s">
        <v>2260</v>
      </c>
      <c r="I1035" s="264" t="s">
        <v>1196</v>
      </c>
      <c r="J1035" s="183">
        <v>0</v>
      </c>
      <c r="K1035" s="264"/>
      <c r="L1035" s="264"/>
      <c r="M1035" s="264"/>
      <c r="N1035" s="264">
        <v>3476435.0200000005</v>
      </c>
      <c r="Q1035"/>
    </row>
    <row r="1036" spans="2:17" ht="15" x14ac:dyDescent="0.4">
      <c r="B1036" s="277">
        <f>VLOOKUP(C1036,Companies[],3,FALSE)</f>
        <v>33426253</v>
      </c>
      <c r="C1036" s="184" t="s">
        <v>2103</v>
      </c>
      <c r="D1036" s="50" t="s">
        <v>2021</v>
      </c>
      <c r="E1036" s="264" t="s">
        <v>2738</v>
      </c>
      <c r="F1036" s="50" t="s">
        <v>996</v>
      </c>
      <c r="G1036" s="50" t="s">
        <v>999</v>
      </c>
      <c r="H1036" s="184" t="s">
        <v>2261</v>
      </c>
      <c r="I1036" s="264" t="s">
        <v>1196</v>
      </c>
      <c r="J1036" s="183">
        <v>0</v>
      </c>
      <c r="K1036" s="264"/>
      <c r="L1036" s="264"/>
      <c r="M1036" s="264"/>
      <c r="N1036" s="264">
        <v>446347.41</v>
      </c>
      <c r="Q1036"/>
    </row>
    <row r="1037" spans="2:17" ht="15" x14ac:dyDescent="0.4">
      <c r="B1037" s="277">
        <f>VLOOKUP(C1037,Companies[],3,FALSE)</f>
        <v>32320594</v>
      </c>
      <c r="C1037" s="184" t="s">
        <v>2104</v>
      </c>
      <c r="D1037" s="50" t="s">
        <v>2021</v>
      </c>
      <c r="E1037" s="264" t="s">
        <v>2736</v>
      </c>
      <c r="F1037" s="50" t="s">
        <v>1000</v>
      </c>
      <c r="G1037" s="50" t="s">
        <v>1000</v>
      </c>
      <c r="H1037" s="184"/>
      <c r="I1037" s="264" t="s">
        <v>1196</v>
      </c>
      <c r="J1037" s="278">
        <v>33107.06</v>
      </c>
      <c r="K1037" s="264"/>
      <c r="L1037" s="264"/>
      <c r="M1037" s="264"/>
      <c r="N1037" s="264"/>
      <c r="Q1037"/>
    </row>
    <row r="1038" spans="2:17" ht="15" x14ac:dyDescent="0.4">
      <c r="B1038" s="277">
        <f>VLOOKUP(C1038,Companies[],3,FALSE)</f>
        <v>32320594</v>
      </c>
      <c r="C1038" s="184" t="s">
        <v>2104</v>
      </c>
      <c r="D1038" s="50" t="s">
        <v>2021</v>
      </c>
      <c r="E1038" s="264" t="s">
        <v>2735</v>
      </c>
      <c r="F1038" s="50" t="s">
        <v>1000</v>
      </c>
      <c r="G1038" s="50" t="s">
        <v>1000</v>
      </c>
      <c r="H1038" s="184"/>
      <c r="I1038" s="264" t="s">
        <v>1196</v>
      </c>
      <c r="J1038" s="278">
        <v>16000</v>
      </c>
      <c r="K1038" s="264"/>
      <c r="L1038" s="264"/>
      <c r="M1038" s="264"/>
      <c r="N1038" s="264"/>
      <c r="Q1038"/>
    </row>
    <row r="1039" spans="2:17" ht="15" x14ac:dyDescent="0.4">
      <c r="B1039" s="277">
        <f>VLOOKUP(C1039,Companies[],3,FALSE)</f>
        <v>32320594</v>
      </c>
      <c r="C1039" s="184" t="s">
        <v>2104</v>
      </c>
      <c r="D1039" s="50" t="s">
        <v>2021</v>
      </c>
      <c r="E1039" s="264" t="s">
        <v>2742</v>
      </c>
      <c r="F1039" s="50" t="s">
        <v>1000</v>
      </c>
      <c r="G1039" s="50" t="s">
        <v>1000</v>
      </c>
      <c r="H1039" s="184"/>
      <c r="I1039" s="264" t="s">
        <v>1196</v>
      </c>
      <c r="J1039" s="278">
        <v>107200</v>
      </c>
      <c r="K1039" s="264"/>
      <c r="L1039" s="264"/>
      <c r="M1039" s="264"/>
      <c r="N1039" s="264"/>
      <c r="Q1039"/>
    </row>
    <row r="1040" spans="2:17" ht="15" x14ac:dyDescent="0.4">
      <c r="B1040" s="277">
        <f>VLOOKUP(C1040,Companies[],3,FALSE)</f>
        <v>32320594</v>
      </c>
      <c r="C1040" s="184" t="s">
        <v>2104</v>
      </c>
      <c r="D1040" s="50" t="s">
        <v>2021</v>
      </c>
      <c r="E1040" s="264" t="s">
        <v>2740</v>
      </c>
      <c r="F1040" s="50" t="s">
        <v>1000</v>
      </c>
      <c r="G1040" s="50" t="s">
        <v>1000</v>
      </c>
      <c r="H1040" s="184"/>
      <c r="I1040" s="264" t="s">
        <v>1196</v>
      </c>
      <c r="J1040" s="278">
        <v>148018979.92999998</v>
      </c>
      <c r="K1040" s="264"/>
      <c r="L1040" s="264"/>
      <c r="M1040" s="264"/>
      <c r="N1040" s="264"/>
      <c r="Q1040"/>
    </row>
    <row r="1041" spans="2:17" ht="15" x14ac:dyDescent="0.4">
      <c r="B1041" s="277">
        <f>VLOOKUP(C1041,Companies[],3,FALSE)</f>
        <v>32320594</v>
      </c>
      <c r="C1041" s="184" t="s">
        <v>2104</v>
      </c>
      <c r="D1041" s="50" t="s">
        <v>2021</v>
      </c>
      <c r="E1041" s="264" t="s">
        <v>2745</v>
      </c>
      <c r="F1041" s="50" t="s">
        <v>1000</v>
      </c>
      <c r="G1041" s="50" t="s">
        <v>1000</v>
      </c>
      <c r="H1041" s="184"/>
      <c r="I1041" s="264" t="s">
        <v>1196</v>
      </c>
      <c r="J1041" s="278">
        <v>-4377.6100000000006</v>
      </c>
      <c r="K1041" s="264"/>
      <c r="L1041" s="264"/>
      <c r="M1041" s="264"/>
      <c r="N1041" s="264"/>
      <c r="Q1041"/>
    </row>
    <row r="1042" spans="2:17" ht="15" x14ac:dyDescent="0.4">
      <c r="B1042" s="277">
        <f>VLOOKUP(C1042,Companies[],3,FALSE)</f>
        <v>32320594</v>
      </c>
      <c r="C1042" s="184" t="s">
        <v>2104</v>
      </c>
      <c r="D1042" s="50" t="s">
        <v>2021</v>
      </c>
      <c r="E1042" s="264" t="s">
        <v>2738</v>
      </c>
      <c r="F1042" s="50" t="s">
        <v>996</v>
      </c>
      <c r="G1042" s="50" t="s">
        <v>999</v>
      </c>
      <c r="H1042" s="184"/>
      <c r="I1042" s="264" t="s">
        <v>1196</v>
      </c>
      <c r="J1042" s="278">
        <v>55400</v>
      </c>
      <c r="K1042" s="264"/>
      <c r="L1042" s="264"/>
      <c r="M1042" s="264"/>
      <c r="N1042" s="264"/>
      <c r="Q1042"/>
    </row>
    <row r="1043" spans="2:17" ht="15" x14ac:dyDescent="0.4">
      <c r="B1043" s="277">
        <f>VLOOKUP(C1043,Companies[],3,FALSE)</f>
        <v>32320594</v>
      </c>
      <c r="C1043" s="184" t="s">
        <v>2104</v>
      </c>
      <c r="D1043" s="50" t="s">
        <v>2021</v>
      </c>
      <c r="E1043" s="264" t="s">
        <v>2738</v>
      </c>
      <c r="F1043" s="50" t="s">
        <v>996</v>
      </c>
      <c r="G1043" s="50" t="s">
        <v>999</v>
      </c>
      <c r="H1043" s="184" t="s">
        <v>2224</v>
      </c>
      <c r="I1043" s="264" t="s">
        <v>1196</v>
      </c>
      <c r="J1043" s="183">
        <v>0</v>
      </c>
      <c r="K1043" s="264"/>
      <c r="L1043" s="264"/>
      <c r="M1043" s="264"/>
      <c r="N1043" s="264">
        <v>57383.91</v>
      </c>
      <c r="Q1043"/>
    </row>
    <row r="1044" spans="2:17" ht="15" x14ac:dyDescent="0.4">
      <c r="B1044" s="277">
        <f>VLOOKUP(C1044,Companies[],3,FALSE)</f>
        <v>32320594</v>
      </c>
      <c r="C1044" s="184" t="s">
        <v>2104</v>
      </c>
      <c r="D1044" s="50" t="s">
        <v>2021</v>
      </c>
      <c r="E1044" s="264" t="s">
        <v>2738</v>
      </c>
      <c r="F1044" s="50" t="s">
        <v>996</v>
      </c>
      <c r="G1044" s="50" t="s">
        <v>999</v>
      </c>
      <c r="H1044" s="184" t="s">
        <v>2225</v>
      </c>
      <c r="I1044" s="264" t="s">
        <v>1196</v>
      </c>
      <c r="J1044" s="183">
        <v>0</v>
      </c>
      <c r="K1044" s="264"/>
      <c r="L1044" s="264"/>
      <c r="M1044" s="264"/>
      <c r="N1044" s="264">
        <v>1521753.45</v>
      </c>
      <c r="Q1044"/>
    </row>
    <row r="1045" spans="2:17" ht="15" x14ac:dyDescent="0.4">
      <c r="B1045" s="277">
        <f>VLOOKUP(C1045,Companies[],3,FALSE)</f>
        <v>32320594</v>
      </c>
      <c r="C1045" s="184" t="s">
        <v>2104</v>
      </c>
      <c r="D1045" s="50" t="s">
        <v>2021</v>
      </c>
      <c r="E1045" s="264" t="s">
        <v>2738</v>
      </c>
      <c r="F1045" s="50" t="s">
        <v>996</v>
      </c>
      <c r="G1045" s="50" t="s">
        <v>999</v>
      </c>
      <c r="H1045" s="184" t="s">
        <v>2226</v>
      </c>
      <c r="I1045" s="264" t="s">
        <v>1196</v>
      </c>
      <c r="J1045" s="183">
        <v>0</v>
      </c>
      <c r="K1045" s="264"/>
      <c r="L1045" s="264"/>
      <c r="M1045" s="264"/>
      <c r="N1045" s="264">
        <v>3129254.62</v>
      </c>
      <c r="Q1045"/>
    </row>
    <row r="1046" spans="2:17" ht="15" x14ac:dyDescent="0.4">
      <c r="B1046" s="277">
        <f>VLOOKUP(C1046,Companies[],3,FALSE)</f>
        <v>32320594</v>
      </c>
      <c r="C1046" s="184" t="s">
        <v>2104</v>
      </c>
      <c r="D1046" s="50" t="s">
        <v>2021</v>
      </c>
      <c r="E1046" s="264" t="s">
        <v>2738</v>
      </c>
      <c r="F1046" s="50" t="s">
        <v>996</v>
      </c>
      <c r="G1046" s="50" t="s">
        <v>999</v>
      </c>
      <c r="H1046" s="184" t="s">
        <v>2227</v>
      </c>
      <c r="I1046" s="264" t="s">
        <v>1196</v>
      </c>
      <c r="J1046" s="183">
        <v>0</v>
      </c>
      <c r="K1046" s="264"/>
      <c r="L1046" s="264"/>
      <c r="M1046" s="264"/>
      <c r="N1046" s="264">
        <v>1246235.98</v>
      </c>
      <c r="Q1046"/>
    </row>
    <row r="1047" spans="2:17" ht="15" x14ac:dyDescent="0.4">
      <c r="B1047" s="277">
        <f>VLOOKUP(C1047,Companies[],3,FALSE)</f>
        <v>23152126</v>
      </c>
      <c r="C1047" s="184" t="s">
        <v>2037</v>
      </c>
      <c r="D1047" s="50" t="s">
        <v>2021</v>
      </c>
      <c r="E1047" s="264" t="s">
        <v>2736</v>
      </c>
      <c r="F1047" s="50" t="s">
        <v>1000</v>
      </c>
      <c r="G1047" s="50" t="s">
        <v>1000</v>
      </c>
      <c r="H1047" s="184"/>
      <c r="I1047" s="264" t="s">
        <v>1196</v>
      </c>
      <c r="J1047" s="278">
        <v>51607023</v>
      </c>
      <c r="K1047" s="264"/>
      <c r="L1047" s="264"/>
      <c r="M1047" s="264"/>
      <c r="N1047" s="264"/>
      <c r="Q1047"/>
    </row>
    <row r="1048" spans="2:17" ht="15" x14ac:dyDescent="0.4">
      <c r="B1048" s="277">
        <f>VLOOKUP(C1048,Companies[],3,FALSE)</f>
        <v>23152126</v>
      </c>
      <c r="C1048" s="184" t="s">
        <v>2037</v>
      </c>
      <c r="D1048" s="50" t="s">
        <v>2021</v>
      </c>
      <c r="E1048" s="264" t="s">
        <v>2735</v>
      </c>
      <c r="F1048" s="50" t="s">
        <v>1000</v>
      </c>
      <c r="G1048" s="50" t="s">
        <v>1000</v>
      </c>
      <c r="H1048" s="184"/>
      <c r="I1048" s="264" t="s">
        <v>1196</v>
      </c>
      <c r="J1048" s="278">
        <v>-9500000</v>
      </c>
      <c r="K1048" s="264"/>
      <c r="L1048" s="264"/>
      <c r="M1048" s="264"/>
      <c r="N1048" s="264"/>
      <c r="Q1048"/>
    </row>
    <row r="1049" spans="2:17" ht="15" x14ac:dyDescent="0.4">
      <c r="B1049" s="277">
        <f>VLOOKUP(C1049,Companies[],3,FALSE)</f>
        <v>23152126</v>
      </c>
      <c r="C1049" s="184" t="s">
        <v>2037</v>
      </c>
      <c r="D1049" s="50" t="s">
        <v>2021</v>
      </c>
      <c r="E1049" s="264" t="s">
        <v>2740</v>
      </c>
      <c r="F1049" s="50" t="s">
        <v>1000</v>
      </c>
      <c r="G1049" s="50" t="s">
        <v>1000</v>
      </c>
      <c r="H1049" s="184"/>
      <c r="I1049" s="264" t="s">
        <v>1196</v>
      </c>
      <c r="J1049" s="278">
        <v>1143522.58</v>
      </c>
      <c r="K1049" s="264"/>
      <c r="L1049" s="264"/>
      <c r="M1049" s="264"/>
      <c r="N1049" s="264"/>
      <c r="Q1049"/>
    </row>
    <row r="1050" spans="2:17" ht="15" x14ac:dyDescent="0.4">
      <c r="B1050" s="277">
        <f>VLOOKUP(C1050,Companies[],3,FALSE)</f>
        <v>23152126</v>
      </c>
      <c r="C1050" s="184" t="s">
        <v>2037</v>
      </c>
      <c r="D1050" s="50" t="s">
        <v>2021</v>
      </c>
      <c r="E1050" s="264" t="s">
        <v>2745</v>
      </c>
      <c r="F1050" s="50" t="s">
        <v>1000</v>
      </c>
      <c r="G1050" s="50" t="s">
        <v>1000</v>
      </c>
      <c r="H1050" s="184"/>
      <c r="I1050" s="264" t="s">
        <v>1196</v>
      </c>
      <c r="J1050" s="278">
        <v>10944.73</v>
      </c>
      <c r="K1050" s="264"/>
      <c r="L1050" s="264"/>
      <c r="M1050" s="264"/>
      <c r="N1050" s="264"/>
      <c r="Q1050"/>
    </row>
    <row r="1051" spans="2:17" ht="15" x14ac:dyDescent="0.4">
      <c r="B1051" s="277">
        <f>VLOOKUP(C1051,Companies[],3,FALSE)</f>
        <v>23152126</v>
      </c>
      <c r="C1051" s="184" t="s">
        <v>2037</v>
      </c>
      <c r="D1051" s="50" t="s">
        <v>2021</v>
      </c>
      <c r="E1051" s="264" t="s">
        <v>2738</v>
      </c>
      <c r="F1051" s="50" t="s">
        <v>996</v>
      </c>
      <c r="G1051" s="50" t="s">
        <v>999</v>
      </c>
      <c r="H1051" s="184"/>
      <c r="I1051" s="264" t="s">
        <v>1196</v>
      </c>
      <c r="J1051" s="278">
        <v>235149944.66999999</v>
      </c>
      <c r="K1051" s="264"/>
      <c r="L1051" s="264"/>
      <c r="M1051" s="264"/>
      <c r="N1051" s="264"/>
      <c r="Q1051"/>
    </row>
    <row r="1052" spans="2:17" ht="15" x14ac:dyDescent="0.4">
      <c r="B1052" s="277">
        <f>VLOOKUP(C1052,Companies[],3,FALSE)</f>
        <v>23152126</v>
      </c>
      <c r="C1052" s="184" t="s">
        <v>2037</v>
      </c>
      <c r="D1052" s="50" t="s">
        <v>2021</v>
      </c>
      <c r="E1052" s="264" t="s">
        <v>2738</v>
      </c>
      <c r="F1052" s="50" t="s">
        <v>996</v>
      </c>
      <c r="G1052" s="50" t="s">
        <v>999</v>
      </c>
      <c r="H1052" s="184" t="s">
        <v>2270</v>
      </c>
      <c r="I1052" s="264" t="s">
        <v>1196</v>
      </c>
      <c r="J1052" s="183">
        <v>0</v>
      </c>
      <c r="K1052" s="264"/>
      <c r="L1052" s="264"/>
      <c r="M1052" s="264"/>
      <c r="N1052" s="264">
        <v>37246470.939999998</v>
      </c>
      <c r="Q1052"/>
    </row>
    <row r="1053" spans="2:17" ht="15" x14ac:dyDescent="0.4">
      <c r="B1053" s="277">
        <f>VLOOKUP(C1053,Companies[],3,FALSE)</f>
        <v>23152126</v>
      </c>
      <c r="C1053" s="184" t="s">
        <v>2037</v>
      </c>
      <c r="D1053" s="50" t="s">
        <v>2021</v>
      </c>
      <c r="E1053" s="264" t="s">
        <v>2738</v>
      </c>
      <c r="F1053" s="50" t="s">
        <v>996</v>
      </c>
      <c r="G1053" s="50" t="s">
        <v>999</v>
      </c>
      <c r="H1053" s="184" t="s">
        <v>2270</v>
      </c>
      <c r="I1053" s="264" t="s">
        <v>1196</v>
      </c>
      <c r="J1053" s="183">
        <v>0</v>
      </c>
      <c r="K1053" s="264"/>
      <c r="L1053" s="264"/>
      <c r="M1053" s="264"/>
      <c r="N1053" s="264">
        <v>144824756.16999999</v>
      </c>
      <c r="Q1053"/>
    </row>
    <row r="1054" spans="2:17" ht="15" x14ac:dyDescent="0.4">
      <c r="B1054" s="277">
        <f>VLOOKUP(C1054,Companies[],3,FALSE)</f>
        <v>23152126</v>
      </c>
      <c r="C1054" s="184" t="s">
        <v>2037</v>
      </c>
      <c r="D1054" s="50" t="s">
        <v>2021</v>
      </c>
      <c r="E1054" s="264" t="s">
        <v>2738</v>
      </c>
      <c r="F1054" s="50" t="s">
        <v>996</v>
      </c>
      <c r="G1054" s="50" t="s">
        <v>999</v>
      </c>
      <c r="H1054" s="184" t="s">
        <v>2271</v>
      </c>
      <c r="I1054" s="264" t="s">
        <v>1196</v>
      </c>
      <c r="J1054" s="183">
        <v>0</v>
      </c>
      <c r="K1054" s="264"/>
      <c r="L1054" s="264"/>
      <c r="M1054" s="264"/>
      <c r="N1054" s="264">
        <v>0</v>
      </c>
      <c r="Q1054"/>
    </row>
    <row r="1055" spans="2:17" ht="15" x14ac:dyDescent="0.4">
      <c r="B1055" s="277">
        <f>VLOOKUP(C1055,Companies[],3,FALSE)</f>
        <v>23152126</v>
      </c>
      <c r="C1055" s="184" t="s">
        <v>2037</v>
      </c>
      <c r="D1055" s="50" t="s">
        <v>2021</v>
      </c>
      <c r="E1055" s="264" t="s">
        <v>2738</v>
      </c>
      <c r="F1055" s="50" t="s">
        <v>996</v>
      </c>
      <c r="G1055" s="50" t="s">
        <v>999</v>
      </c>
      <c r="H1055" s="184" t="s">
        <v>2271</v>
      </c>
      <c r="I1055" s="264" t="s">
        <v>1196</v>
      </c>
      <c r="J1055" s="183">
        <v>0</v>
      </c>
      <c r="K1055" s="264"/>
      <c r="L1055" s="264"/>
      <c r="M1055" s="264"/>
      <c r="N1055" s="264">
        <v>1278646.54</v>
      </c>
      <c r="Q1055"/>
    </row>
    <row r="1056" spans="2:17" ht="15" x14ac:dyDescent="0.4">
      <c r="B1056" s="277">
        <f>VLOOKUP(C1056,Companies[],3,FALSE)</f>
        <v>190911</v>
      </c>
      <c r="C1056" s="184" t="s">
        <v>2795</v>
      </c>
      <c r="D1056" s="50" t="s">
        <v>2021</v>
      </c>
      <c r="E1056" s="264" t="s">
        <v>2740</v>
      </c>
      <c r="F1056" s="50" t="s">
        <v>1000</v>
      </c>
      <c r="G1056" s="50" t="s">
        <v>1000</v>
      </c>
      <c r="H1056" s="184"/>
      <c r="I1056" s="264" t="s">
        <v>1196</v>
      </c>
      <c r="J1056" s="278">
        <v>113531478.86</v>
      </c>
      <c r="K1056" s="264"/>
      <c r="L1056" s="264"/>
      <c r="M1056" s="264"/>
      <c r="N1056" s="264"/>
      <c r="Q1056"/>
    </row>
    <row r="1057" spans="2:17" ht="15" x14ac:dyDescent="0.4">
      <c r="B1057" s="277">
        <f>VLOOKUP(C1057,Companies[],3,FALSE)</f>
        <v>190911</v>
      </c>
      <c r="C1057" s="184" t="s">
        <v>2795</v>
      </c>
      <c r="D1057" s="50" t="s">
        <v>2023</v>
      </c>
      <c r="E1057" s="264" t="s">
        <v>2737</v>
      </c>
      <c r="F1057" s="50" t="s">
        <v>1000</v>
      </c>
      <c r="G1057" s="50" t="s">
        <v>1000</v>
      </c>
      <c r="H1057" s="184"/>
      <c r="I1057" s="264" t="s">
        <v>1196</v>
      </c>
      <c r="J1057" s="278">
        <v>7375637.1799999997</v>
      </c>
      <c r="K1057" s="264"/>
      <c r="L1057" s="264"/>
      <c r="M1057" s="264"/>
      <c r="N1057" s="264"/>
      <c r="Q1057"/>
    </row>
    <row r="1058" spans="2:17" ht="15" x14ac:dyDescent="0.4">
      <c r="B1058" s="277">
        <f>VLOOKUP(C1058,Companies[],3,FALSE)</f>
        <v>190911</v>
      </c>
      <c r="C1058" s="184" t="s">
        <v>2795</v>
      </c>
      <c r="D1058" s="50" t="s">
        <v>2021</v>
      </c>
      <c r="E1058" s="264" t="s">
        <v>2745</v>
      </c>
      <c r="F1058" s="50" t="s">
        <v>1000</v>
      </c>
      <c r="G1058" s="50" t="s">
        <v>1000</v>
      </c>
      <c r="H1058" s="184"/>
      <c r="I1058" s="264" t="s">
        <v>1196</v>
      </c>
      <c r="J1058" s="278">
        <v>5850774.9900000002</v>
      </c>
      <c r="K1058" s="264"/>
      <c r="L1058" s="264"/>
      <c r="M1058" s="264"/>
      <c r="N1058" s="264"/>
      <c r="Q1058"/>
    </row>
    <row r="1059" spans="2:17" ht="15" x14ac:dyDescent="0.4">
      <c r="B1059" s="277">
        <f>VLOOKUP(C1059,Companies[],3,FALSE)</f>
        <v>190911</v>
      </c>
      <c r="C1059" s="184" t="s">
        <v>2795</v>
      </c>
      <c r="D1059" s="50" t="s">
        <v>2021</v>
      </c>
      <c r="E1059" s="264" t="s">
        <v>2739</v>
      </c>
      <c r="F1059" s="50" t="s">
        <v>1000</v>
      </c>
      <c r="G1059" s="50" t="s">
        <v>1000</v>
      </c>
      <c r="H1059" s="184"/>
      <c r="I1059" s="264" t="s">
        <v>1196</v>
      </c>
      <c r="J1059" s="278">
        <v>1231040.1299999999</v>
      </c>
      <c r="K1059" s="264"/>
      <c r="L1059" s="264"/>
      <c r="M1059" s="264"/>
      <c r="N1059" s="264"/>
      <c r="Q1059"/>
    </row>
    <row r="1060" spans="2:17" ht="15" x14ac:dyDescent="0.4">
      <c r="B1060" s="277">
        <f>VLOOKUP(C1060,Companies[],3,FALSE)</f>
        <v>190911</v>
      </c>
      <c r="C1060" s="184" t="s">
        <v>2795</v>
      </c>
      <c r="D1060" s="50" t="s">
        <v>2021</v>
      </c>
      <c r="E1060" s="264" t="s">
        <v>2738</v>
      </c>
      <c r="F1060" s="50" t="s">
        <v>996</v>
      </c>
      <c r="G1060" s="50" t="s">
        <v>999</v>
      </c>
      <c r="H1060" s="184"/>
      <c r="I1060" s="264" t="s">
        <v>1196</v>
      </c>
      <c r="J1060" s="278">
        <v>46226382.82</v>
      </c>
      <c r="K1060" s="264"/>
      <c r="L1060" s="264"/>
      <c r="M1060" s="264"/>
      <c r="N1060" s="264"/>
      <c r="Q1060"/>
    </row>
    <row r="1061" spans="2:17" ht="15" x14ac:dyDescent="0.4">
      <c r="B1061" s="277">
        <f>VLOOKUP(C1061,Companies[],3,FALSE)</f>
        <v>190911</v>
      </c>
      <c r="C1061" s="184" t="s">
        <v>2795</v>
      </c>
      <c r="D1061" s="50" t="s">
        <v>2021</v>
      </c>
      <c r="E1061" s="264" t="s">
        <v>2738</v>
      </c>
      <c r="F1061" s="50" t="s">
        <v>996</v>
      </c>
      <c r="G1061" s="50" t="s">
        <v>999</v>
      </c>
      <c r="H1061" s="184" t="s">
        <v>2211</v>
      </c>
      <c r="I1061" s="264" t="s">
        <v>1196</v>
      </c>
      <c r="J1061" s="183">
        <v>0</v>
      </c>
      <c r="K1061" s="264"/>
      <c r="L1061" s="264"/>
      <c r="M1061" s="264"/>
      <c r="N1061" s="264">
        <v>58522478.520000003</v>
      </c>
      <c r="Q1061"/>
    </row>
    <row r="1062" spans="2:17" ht="15" x14ac:dyDescent="0.4">
      <c r="B1062" s="277">
        <f>VLOOKUP(C1062,Companies[],3,FALSE)</f>
        <v>35602704</v>
      </c>
      <c r="C1062" s="184" t="s">
        <v>2038</v>
      </c>
      <c r="D1062" s="50" t="s">
        <v>2021</v>
      </c>
      <c r="E1062" s="264" t="s">
        <v>2736</v>
      </c>
      <c r="F1062" s="50" t="s">
        <v>1000</v>
      </c>
      <c r="G1062" s="50" t="s">
        <v>1000</v>
      </c>
      <c r="H1062" s="184"/>
      <c r="I1062" s="264" t="s">
        <v>1196</v>
      </c>
      <c r="J1062" s="278">
        <v>64836492</v>
      </c>
      <c r="K1062" s="264"/>
      <c r="L1062" s="264"/>
      <c r="M1062" s="264"/>
      <c r="N1062" s="264"/>
      <c r="Q1062"/>
    </row>
    <row r="1063" spans="2:17" ht="15" x14ac:dyDescent="0.4">
      <c r="B1063" s="277">
        <f>VLOOKUP(C1063,Companies[],3,FALSE)</f>
        <v>35602704</v>
      </c>
      <c r="C1063" s="184" t="s">
        <v>2038</v>
      </c>
      <c r="D1063" s="50" t="s">
        <v>2021</v>
      </c>
      <c r="E1063" s="264" t="s">
        <v>2735</v>
      </c>
      <c r="F1063" s="50" t="s">
        <v>1000</v>
      </c>
      <c r="G1063" s="50" t="s">
        <v>1000</v>
      </c>
      <c r="H1063" s="184"/>
      <c r="I1063" s="264" t="s">
        <v>1196</v>
      </c>
      <c r="J1063" s="278">
        <v>55502980</v>
      </c>
      <c r="K1063" s="264"/>
      <c r="L1063" s="264"/>
      <c r="M1063" s="264"/>
      <c r="N1063" s="264"/>
      <c r="Q1063"/>
    </row>
    <row r="1064" spans="2:17" ht="15" x14ac:dyDescent="0.4">
      <c r="B1064" s="277">
        <f>VLOOKUP(C1064,Companies[],3,FALSE)</f>
        <v>35602704</v>
      </c>
      <c r="C1064" s="184" t="s">
        <v>2038</v>
      </c>
      <c r="D1064" s="50" t="s">
        <v>2021</v>
      </c>
      <c r="E1064" s="264" t="s">
        <v>2740</v>
      </c>
      <c r="F1064" s="50" t="s">
        <v>1000</v>
      </c>
      <c r="G1064" s="50" t="s">
        <v>1000</v>
      </c>
      <c r="H1064" s="184"/>
      <c r="I1064" s="264" t="s">
        <v>1196</v>
      </c>
      <c r="J1064" s="278">
        <v>1249864.33</v>
      </c>
      <c r="K1064" s="264"/>
      <c r="L1064" s="264"/>
      <c r="M1064" s="264"/>
      <c r="N1064" s="264"/>
      <c r="Q1064"/>
    </row>
    <row r="1065" spans="2:17" ht="15" x14ac:dyDescent="0.4">
      <c r="B1065" s="277">
        <f>VLOOKUP(C1065,Companies[],3,FALSE)</f>
        <v>35602704</v>
      </c>
      <c r="C1065" s="184" t="s">
        <v>2038</v>
      </c>
      <c r="D1065" s="50" t="s">
        <v>2021</v>
      </c>
      <c r="E1065" s="264" t="s">
        <v>2745</v>
      </c>
      <c r="F1065" s="50" t="s">
        <v>1000</v>
      </c>
      <c r="G1065" s="50" t="s">
        <v>1000</v>
      </c>
      <c r="H1065" s="184"/>
      <c r="I1065" s="264" t="s">
        <v>1196</v>
      </c>
      <c r="J1065" s="278">
        <v>31079.11</v>
      </c>
      <c r="K1065" s="264"/>
      <c r="L1065" s="264"/>
      <c r="M1065" s="264"/>
      <c r="N1065" s="264"/>
      <c r="Q1065"/>
    </row>
    <row r="1066" spans="2:17" ht="15" x14ac:dyDescent="0.4">
      <c r="B1066" s="277">
        <f>VLOOKUP(C1066,Companies[],3,FALSE)</f>
        <v>35602704</v>
      </c>
      <c r="C1066" s="184" t="s">
        <v>2038</v>
      </c>
      <c r="D1066" s="50" t="s">
        <v>2021</v>
      </c>
      <c r="E1066" s="264" t="s">
        <v>2739</v>
      </c>
      <c r="F1066" s="50" t="s">
        <v>1000</v>
      </c>
      <c r="G1066" s="50" t="s">
        <v>1000</v>
      </c>
      <c r="H1066" s="184"/>
      <c r="I1066" s="264" t="s">
        <v>1196</v>
      </c>
      <c r="J1066" s="278">
        <v>109.05</v>
      </c>
      <c r="K1066" s="264"/>
      <c r="L1066" s="264"/>
      <c r="M1066" s="264"/>
      <c r="N1066" s="264"/>
      <c r="Q1066"/>
    </row>
    <row r="1067" spans="2:17" ht="15" x14ac:dyDescent="0.4">
      <c r="B1067" s="277">
        <f>VLOOKUP(C1067,Companies[],3,FALSE)</f>
        <v>35602704</v>
      </c>
      <c r="C1067" s="184" t="s">
        <v>2038</v>
      </c>
      <c r="D1067" s="50" t="s">
        <v>2021</v>
      </c>
      <c r="E1067" s="264" t="s">
        <v>2738</v>
      </c>
      <c r="F1067" s="50" t="s">
        <v>996</v>
      </c>
      <c r="G1067" s="50" t="s">
        <v>999</v>
      </c>
      <c r="H1067" s="184"/>
      <c r="I1067" s="264" t="s">
        <v>1196</v>
      </c>
      <c r="J1067" s="278">
        <v>103529575.90000001</v>
      </c>
      <c r="K1067" s="264"/>
      <c r="L1067" s="264"/>
      <c r="M1067" s="264"/>
      <c r="N1067" s="264"/>
      <c r="Q1067"/>
    </row>
    <row r="1068" spans="2:17" ht="15" x14ac:dyDescent="0.4">
      <c r="B1068" s="277">
        <f>VLOOKUP(C1068,Companies[],3,FALSE)</f>
        <v>35602704</v>
      </c>
      <c r="C1068" s="184" t="s">
        <v>2038</v>
      </c>
      <c r="D1068" s="50" t="s">
        <v>2021</v>
      </c>
      <c r="E1068" s="264" t="s">
        <v>2738</v>
      </c>
      <c r="F1068" s="50" t="s">
        <v>996</v>
      </c>
      <c r="G1068" s="50" t="s">
        <v>999</v>
      </c>
      <c r="H1068" s="184" t="s">
        <v>2216</v>
      </c>
      <c r="I1068" s="264" t="s">
        <v>1196</v>
      </c>
      <c r="J1068" s="183">
        <v>0</v>
      </c>
      <c r="K1068" s="264"/>
      <c r="L1068" s="264"/>
      <c r="M1068" s="264"/>
      <c r="N1068" s="264">
        <v>78310010.900000006</v>
      </c>
      <c r="Q1068"/>
    </row>
    <row r="1069" spans="2:17" ht="15" x14ac:dyDescent="0.4">
      <c r="B1069" s="277">
        <f>VLOOKUP(C1069,Companies[],3,FALSE)</f>
        <v>35602704</v>
      </c>
      <c r="C1069" s="184" t="s">
        <v>2038</v>
      </c>
      <c r="D1069" s="50" t="s">
        <v>2021</v>
      </c>
      <c r="E1069" s="264" t="s">
        <v>2738</v>
      </c>
      <c r="F1069" s="50" t="s">
        <v>996</v>
      </c>
      <c r="G1069" s="50" t="s">
        <v>999</v>
      </c>
      <c r="H1069" s="184" t="s">
        <v>2216</v>
      </c>
      <c r="I1069" s="264" t="s">
        <v>1196</v>
      </c>
      <c r="J1069" s="183">
        <v>0</v>
      </c>
      <c r="K1069" s="264"/>
      <c r="L1069" s="264"/>
      <c r="M1069" s="264"/>
      <c r="N1069" s="264">
        <v>30472564.010000002</v>
      </c>
      <c r="Q1069"/>
    </row>
    <row r="1070" spans="2:17" ht="15" x14ac:dyDescent="0.4">
      <c r="B1070" s="277">
        <f>VLOOKUP(C1070,Companies[],3,FALSE)</f>
        <v>35602704</v>
      </c>
      <c r="C1070" s="184" t="s">
        <v>2038</v>
      </c>
      <c r="D1070" s="50" t="s">
        <v>2021</v>
      </c>
      <c r="E1070" s="264" t="s">
        <v>2738</v>
      </c>
      <c r="F1070" s="50" t="s">
        <v>996</v>
      </c>
      <c r="G1070" s="50" t="s">
        <v>999</v>
      </c>
      <c r="H1070" s="184" t="s">
        <v>2217</v>
      </c>
      <c r="I1070" s="264" t="s">
        <v>1196</v>
      </c>
      <c r="J1070" s="183">
        <v>0</v>
      </c>
      <c r="K1070" s="264"/>
      <c r="L1070" s="264"/>
      <c r="M1070" s="264"/>
      <c r="N1070" s="264">
        <v>2050963.5699999998</v>
      </c>
      <c r="Q1070"/>
    </row>
    <row r="1071" spans="2:17" ht="15" x14ac:dyDescent="0.4">
      <c r="B1071" s="277">
        <f>VLOOKUP(C1071,Companies[],3,FALSE)</f>
        <v>35602704</v>
      </c>
      <c r="C1071" s="184" t="s">
        <v>2038</v>
      </c>
      <c r="D1071" s="50" t="s">
        <v>2021</v>
      </c>
      <c r="E1071" s="264" t="s">
        <v>2738</v>
      </c>
      <c r="F1071" s="50" t="s">
        <v>996</v>
      </c>
      <c r="G1071" s="50" t="s">
        <v>999</v>
      </c>
      <c r="H1071" s="184" t="s">
        <v>2217</v>
      </c>
      <c r="I1071" s="264" t="s">
        <v>1196</v>
      </c>
      <c r="J1071" s="183">
        <v>0</v>
      </c>
      <c r="K1071" s="264"/>
      <c r="L1071" s="264"/>
      <c r="M1071" s="264"/>
      <c r="N1071" s="264">
        <v>11028.37</v>
      </c>
      <c r="Q1071"/>
    </row>
    <row r="1072" spans="2:17" ht="15" x14ac:dyDescent="0.4">
      <c r="B1072" s="277">
        <f>VLOOKUP(C1072,Companies[],3,FALSE)</f>
        <v>32087941</v>
      </c>
      <c r="C1072" s="184" t="s">
        <v>2105</v>
      </c>
      <c r="D1072" s="50" t="s">
        <v>2021</v>
      </c>
      <c r="E1072" s="264" t="s">
        <v>2736</v>
      </c>
      <c r="F1072" s="50" t="s">
        <v>1000</v>
      </c>
      <c r="G1072" s="50" t="s">
        <v>1000</v>
      </c>
      <c r="H1072" s="184"/>
      <c r="I1072" s="264" t="s">
        <v>1196</v>
      </c>
      <c r="J1072" s="278">
        <v>1622291.86</v>
      </c>
      <c r="K1072" s="264"/>
      <c r="L1072" s="264"/>
      <c r="M1072" s="264"/>
      <c r="N1072" s="264"/>
      <c r="Q1072"/>
    </row>
    <row r="1073" spans="2:17" ht="15" x14ac:dyDescent="0.4">
      <c r="B1073" s="277">
        <f>VLOOKUP(C1073,Companies[],3,FALSE)</f>
        <v>32087941</v>
      </c>
      <c r="C1073" s="184" t="s">
        <v>2105</v>
      </c>
      <c r="D1073" s="50" t="s">
        <v>2021</v>
      </c>
      <c r="E1073" s="264" t="s">
        <v>2735</v>
      </c>
      <c r="F1073" s="50" t="s">
        <v>1000</v>
      </c>
      <c r="G1073" s="50" t="s">
        <v>1000</v>
      </c>
      <c r="H1073" s="184"/>
      <c r="I1073" s="264" t="s">
        <v>1196</v>
      </c>
      <c r="J1073" s="278">
        <v>388637.60000000003</v>
      </c>
      <c r="K1073" s="264"/>
      <c r="L1073" s="264"/>
      <c r="M1073" s="264"/>
      <c r="N1073" s="264"/>
      <c r="Q1073"/>
    </row>
    <row r="1074" spans="2:17" ht="15" x14ac:dyDescent="0.4">
      <c r="B1074" s="277">
        <f>VLOOKUP(C1074,Companies[],3,FALSE)</f>
        <v>32087941</v>
      </c>
      <c r="C1074" s="184" t="s">
        <v>2105</v>
      </c>
      <c r="D1074" s="50" t="s">
        <v>2021</v>
      </c>
      <c r="E1074" s="264" t="s">
        <v>2742</v>
      </c>
      <c r="F1074" s="50" t="s">
        <v>1000</v>
      </c>
      <c r="G1074" s="50" t="s">
        <v>1000</v>
      </c>
      <c r="H1074" s="184"/>
      <c r="I1074" s="264" t="s">
        <v>1196</v>
      </c>
      <c r="J1074" s="278">
        <v>973169.82</v>
      </c>
      <c r="K1074" s="264"/>
      <c r="L1074" s="264"/>
      <c r="M1074" s="264"/>
      <c r="N1074" s="264"/>
      <c r="Q1074"/>
    </row>
    <row r="1075" spans="2:17" ht="15" x14ac:dyDescent="0.4">
      <c r="B1075" s="277">
        <f>VLOOKUP(C1075,Companies[],3,FALSE)</f>
        <v>32087941</v>
      </c>
      <c r="C1075" s="184" t="s">
        <v>2105</v>
      </c>
      <c r="D1075" s="50" t="s">
        <v>2021</v>
      </c>
      <c r="E1075" s="264" t="s">
        <v>2740</v>
      </c>
      <c r="F1075" s="50" t="s">
        <v>1000</v>
      </c>
      <c r="G1075" s="50" t="s">
        <v>1000</v>
      </c>
      <c r="H1075" s="184"/>
      <c r="I1075" s="264" t="s">
        <v>1196</v>
      </c>
      <c r="J1075" s="278">
        <v>114555359.15000001</v>
      </c>
      <c r="K1075" s="264"/>
      <c r="L1075" s="264"/>
      <c r="M1075" s="264"/>
      <c r="N1075" s="264"/>
      <c r="Q1075"/>
    </row>
    <row r="1076" spans="2:17" ht="15" x14ac:dyDescent="0.4">
      <c r="B1076" s="277">
        <f>VLOOKUP(C1076,Companies[],3,FALSE)</f>
        <v>32087941</v>
      </c>
      <c r="C1076" s="184" t="s">
        <v>2105</v>
      </c>
      <c r="D1076" s="50" t="s">
        <v>2021</v>
      </c>
      <c r="E1076" s="264" t="s">
        <v>2745</v>
      </c>
      <c r="F1076" s="50" t="s">
        <v>1000</v>
      </c>
      <c r="G1076" s="50" t="s">
        <v>1000</v>
      </c>
      <c r="H1076" s="184"/>
      <c r="I1076" s="264" t="s">
        <v>1196</v>
      </c>
      <c r="J1076" s="278">
        <v>2276.3300000000004</v>
      </c>
      <c r="K1076" s="264"/>
      <c r="L1076" s="264"/>
      <c r="M1076" s="264"/>
      <c r="N1076" s="264"/>
      <c r="Q1076"/>
    </row>
    <row r="1077" spans="2:17" ht="15" x14ac:dyDescent="0.4">
      <c r="B1077" s="277">
        <f>VLOOKUP(C1077,Companies[],3,FALSE)</f>
        <v>32087941</v>
      </c>
      <c r="C1077" s="184" t="s">
        <v>2105</v>
      </c>
      <c r="D1077" s="50" t="s">
        <v>2021</v>
      </c>
      <c r="E1077" s="264" t="s">
        <v>2739</v>
      </c>
      <c r="F1077" s="50" t="s">
        <v>1000</v>
      </c>
      <c r="G1077" s="50" t="s">
        <v>1000</v>
      </c>
      <c r="H1077" s="184"/>
      <c r="I1077" s="264" t="s">
        <v>1196</v>
      </c>
      <c r="J1077" s="278">
        <v>727557.28999999992</v>
      </c>
      <c r="K1077" s="264"/>
      <c r="L1077" s="264"/>
      <c r="M1077" s="264"/>
      <c r="N1077" s="264"/>
      <c r="Q1077"/>
    </row>
    <row r="1078" spans="2:17" ht="15" x14ac:dyDescent="0.4">
      <c r="B1078" s="277">
        <f>VLOOKUP(C1078,Companies[],3,FALSE)</f>
        <v>32087941</v>
      </c>
      <c r="C1078" s="184" t="s">
        <v>2105</v>
      </c>
      <c r="D1078" s="50" t="s">
        <v>2021</v>
      </c>
      <c r="E1078" s="264" t="s">
        <v>2738</v>
      </c>
      <c r="F1078" s="50" t="s">
        <v>996</v>
      </c>
      <c r="G1078" s="50" t="s">
        <v>999</v>
      </c>
      <c r="H1078" s="184"/>
      <c r="I1078" s="264" t="s">
        <v>1196</v>
      </c>
      <c r="J1078" s="278">
        <v>1781377.96</v>
      </c>
      <c r="K1078" s="264"/>
      <c r="L1078" s="264"/>
      <c r="M1078" s="264"/>
      <c r="N1078" s="264"/>
      <c r="Q1078"/>
    </row>
    <row r="1079" spans="2:17" ht="15" x14ac:dyDescent="0.4">
      <c r="B1079" s="277">
        <f>VLOOKUP(C1079,Companies[],3,FALSE)</f>
        <v>32087941</v>
      </c>
      <c r="C1079" s="184" t="s">
        <v>2105</v>
      </c>
      <c r="D1079" s="50" t="s">
        <v>2021</v>
      </c>
      <c r="E1079" s="264" t="s">
        <v>2738</v>
      </c>
      <c r="F1079" s="50" t="s">
        <v>996</v>
      </c>
      <c r="G1079" s="50" t="s">
        <v>999</v>
      </c>
      <c r="H1079" s="184" t="s">
        <v>2212</v>
      </c>
      <c r="I1079" s="264" t="s">
        <v>1196</v>
      </c>
      <c r="J1079" s="183">
        <v>0</v>
      </c>
      <c r="K1079" s="264"/>
      <c r="L1079" s="264"/>
      <c r="M1079" s="264"/>
      <c r="N1079" s="264">
        <v>1647650.19</v>
      </c>
      <c r="Q1079"/>
    </row>
    <row r="1080" spans="2:17" ht="15" x14ac:dyDescent="0.4">
      <c r="B1080" s="277">
        <f>VLOOKUP(C1080,Companies[],3,FALSE)</f>
        <v>32087941</v>
      </c>
      <c r="C1080" s="184" t="s">
        <v>2105</v>
      </c>
      <c r="D1080" s="50" t="s">
        <v>2021</v>
      </c>
      <c r="E1080" s="264" t="s">
        <v>2738</v>
      </c>
      <c r="F1080" s="50" t="s">
        <v>996</v>
      </c>
      <c r="G1080" s="50" t="s">
        <v>999</v>
      </c>
      <c r="H1080" s="184" t="s">
        <v>2213</v>
      </c>
      <c r="I1080" s="264" t="s">
        <v>1196</v>
      </c>
      <c r="J1080" s="183">
        <v>0</v>
      </c>
      <c r="K1080" s="264"/>
      <c r="L1080" s="264"/>
      <c r="M1080" s="264"/>
      <c r="N1080" s="264">
        <v>654405.17000000004</v>
      </c>
      <c r="Q1080"/>
    </row>
    <row r="1081" spans="2:17" ht="15" x14ac:dyDescent="0.4">
      <c r="B1081" s="277">
        <f>VLOOKUP(C1081,Companies[],3,FALSE)</f>
        <v>32087941</v>
      </c>
      <c r="C1081" s="184" t="s">
        <v>2105</v>
      </c>
      <c r="D1081" s="50" t="s">
        <v>2021</v>
      </c>
      <c r="E1081" s="264" t="s">
        <v>2738</v>
      </c>
      <c r="F1081" s="50" t="s">
        <v>996</v>
      </c>
      <c r="G1081" s="50" t="s">
        <v>999</v>
      </c>
      <c r="H1081" s="184" t="s">
        <v>2214</v>
      </c>
      <c r="I1081" s="264" t="s">
        <v>1196</v>
      </c>
      <c r="J1081" s="183">
        <v>0</v>
      </c>
      <c r="K1081" s="264"/>
      <c r="L1081" s="264"/>
      <c r="M1081" s="264"/>
      <c r="N1081" s="264">
        <v>9317023.1999999993</v>
      </c>
      <c r="Q1081"/>
    </row>
    <row r="1082" spans="2:17" ht="15" x14ac:dyDescent="0.4">
      <c r="B1082" s="277">
        <f>VLOOKUP(C1082,Companies[],3,FALSE)</f>
        <v>32087941</v>
      </c>
      <c r="C1082" s="184" t="s">
        <v>2105</v>
      </c>
      <c r="D1082" s="50" t="s">
        <v>2021</v>
      </c>
      <c r="E1082" s="264" t="s">
        <v>2738</v>
      </c>
      <c r="F1082" s="50" t="s">
        <v>996</v>
      </c>
      <c r="G1082" s="50" t="s">
        <v>999</v>
      </c>
      <c r="H1082" s="184" t="s">
        <v>2215</v>
      </c>
      <c r="I1082" s="264" t="s">
        <v>1196</v>
      </c>
      <c r="J1082" s="183">
        <v>0</v>
      </c>
      <c r="K1082" s="264"/>
      <c r="L1082" s="264"/>
      <c r="M1082" s="264"/>
      <c r="N1082" s="264">
        <v>0</v>
      </c>
      <c r="Q1082"/>
    </row>
    <row r="1083" spans="2:17" ht="15" x14ac:dyDescent="0.4">
      <c r="B1083" s="277">
        <f>VLOOKUP(C1083,Companies[],3,FALSE)</f>
        <v>32359108</v>
      </c>
      <c r="C1083" s="184" t="s">
        <v>2106</v>
      </c>
      <c r="D1083" s="50" t="s">
        <v>2021</v>
      </c>
      <c r="E1083" s="264" t="s">
        <v>2736</v>
      </c>
      <c r="F1083" s="50" t="s">
        <v>1000</v>
      </c>
      <c r="G1083" s="50" t="s">
        <v>1000</v>
      </c>
      <c r="H1083" s="184"/>
      <c r="I1083" s="264" t="s">
        <v>1196</v>
      </c>
      <c r="J1083" s="278">
        <v>48036.1</v>
      </c>
      <c r="K1083" s="264"/>
      <c r="L1083" s="264"/>
      <c r="M1083" s="264"/>
      <c r="N1083" s="264"/>
      <c r="Q1083"/>
    </row>
    <row r="1084" spans="2:17" ht="15" x14ac:dyDescent="0.4">
      <c r="B1084" s="277">
        <f>VLOOKUP(C1084,Companies[],3,FALSE)</f>
        <v>32359108</v>
      </c>
      <c r="C1084" s="184" t="s">
        <v>2106</v>
      </c>
      <c r="D1084" s="50" t="s">
        <v>2021</v>
      </c>
      <c r="E1084" s="264" t="s">
        <v>2742</v>
      </c>
      <c r="F1084" s="50" t="s">
        <v>1000</v>
      </c>
      <c r="G1084" s="50" t="s">
        <v>1000</v>
      </c>
      <c r="H1084" s="184"/>
      <c r="I1084" s="264" t="s">
        <v>1196</v>
      </c>
      <c r="J1084" s="278">
        <v>19000</v>
      </c>
      <c r="K1084" s="264"/>
      <c r="L1084" s="264"/>
      <c r="M1084" s="264"/>
      <c r="N1084" s="264"/>
      <c r="Q1084"/>
    </row>
    <row r="1085" spans="2:17" ht="15" x14ac:dyDescent="0.4">
      <c r="B1085" s="277">
        <f>VLOOKUP(C1085,Companies[],3,FALSE)</f>
        <v>32359108</v>
      </c>
      <c r="C1085" s="184" t="s">
        <v>2106</v>
      </c>
      <c r="D1085" s="50" t="s">
        <v>2021</v>
      </c>
      <c r="E1085" s="264" t="s">
        <v>2740</v>
      </c>
      <c r="F1085" s="50" t="s">
        <v>1000</v>
      </c>
      <c r="G1085" s="50" t="s">
        <v>1000</v>
      </c>
      <c r="H1085" s="184"/>
      <c r="I1085" s="264" t="s">
        <v>1196</v>
      </c>
      <c r="J1085" s="278">
        <v>104478754.96000001</v>
      </c>
      <c r="K1085" s="264"/>
      <c r="L1085" s="264"/>
      <c r="M1085" s="264"/>
      <c r="N1085" s="264"/>
      <c r="Q1085"/>
    </row>
    <row r="1086" spans="2:17" ht="15" x14ac:dyDescent="0.4">
      <c r="B1086" s="277">
        <f>VLOOKUP(C1086,Companies[],3,FALSE)</f>
        <v>32359108</v>
      </c>
      <c r="C1086" s="184" t="s">
        <v>2106</v>
      </c>
      <c r="D1086" s="50" t="s">
        <v>2021</v>
      </c>
      <c r="E1086" s="264" t="s">
        <v>2745</v>
      </c>
      <c r="F1086" s="50" t="s">
        <v>1000</v>
      </c>
      <c r="G1086" s="50" t="s">
        <v>1000</v>
      </c>
      <c r="H1086" s="184"/>
      <c r="I1086" s="264" t="s">
        <v>1196</v>
      </c>
      <c r="J1086" s="278">
        <v>2500</v>
      </c>
      <c r="K1086" s="264"/>
      <c r="L1086" s="264"/>
      <c r="M1086" s="264"/>
      <c r="N1086" s="264"/>
      <c r="Q1086"/>
    </row>
    <row r="1087" spans="2:17" ht="15" x14ac:dyDescent="0.4">
      <c r="B1087" s="277">
        <f>VLOOKUP(C1087,Companies[],3,FALSE)</f>
        <v>32359108</v>
      </c>
      <c r="C1087" s="184" t="s">
        <v>2106</v>
      </c>
      <c r="D1087" s="50" t="s">
        <v>2021</v>
      </c>
      <c r="E1087" s="264" t="s">
        <v>2739</v>
      </c>
      <c r="F1087" s="50" t="s">
        <v>1000</v>
      </c>
      <c r="G1087" s="50" t="s">
        <v>1000</v>
      </c>
      <c r="H1087" s="184"/>
      <c r="I1087" s="264" t="s">
        <v>1196</v>
      </c>
      <c r="J1087" s="278">
        <v>8000</v>
      </c>
      <c r="K1087" s="264"/>
      <c r="L1087" s="264"/>
      <c r="M1087" s="264"/>
      <c r="N1087" s="264"/>
      <c r="Q1087"/>
    </row>
    <row r="1088" spans="2:17" ht="15" x14ac:dyDescent="0.4">
      <c r="B1088" s="277">
        <f>VLOOKUP(C1088,Companies[],3,FALSE)</f>
        <v>32359108</v>
      </c>
      <c r="C1088" s="184" t="s">
        <v>2106</v>
      </c>
      <c r="D1088" s="50" t="s">
        <v>2021</v>
      </c>
      <c r="E1088" s="264" t="s">
        <v>2738</v>
      </c>
      <c r="F1088" s="50" t="s">
        <v>996</v>
      </c>
      <c r="G1088" s="50" t="s">
        <v>999</v>
      </c>
      <c r="H1088" s="184"/>
      <c r="I1088" s="264" t="s">
        <v>1196</v>
      </c>
      <c r="J1088" s="278">
        <v>43780</v>
      </c>
      <c r="K1088" s="264"/>
      <c r="L1088" s="264"/>
      <c r="M1088" s="264"/>
      <c r="N1088" s="264"/>
      <c r="Q1088"/>
    </row>
    <row r="1089" spans="2:17" ht="15" x14ac:dyDescent="0.4">
      <c r="B1089" s="277">
        <f>VLOOKUP(C1089,Companies[],3,FALSE)</f>
        <v>32359108</v>
      </c>
      <c r="C1089" s="184" t="s">
        <v>2106</v>
      </c>
      <c r="D1089" s="50" t="s">
        <v>2021</v>
      </c>
      <c r="E1089" s="264" t="s">
        <v>2738</v>
      </c>
      <c r="F1089" s="50" t="s">
        <v>996</v>
      </c>
      <c r="G1089" s="50" t="s">
        <v>999</v>
      </c>
      <c r="H1089" s="184" t="s">
        <v>2199</v>
      </c>
      <c r="I1089" s="264" t="s">
        <v>1196</v>
      </c>
      <c r="J1089" s="183">
        <v>0</v>
      </c>
      <c r="K1089" s="264"/>
      <c r="L1089" s="264"/>
      <c r="M1089" s="264"/>
      <c r="N1089" s="264">
        <v>3580730.01</v>
      </c>
      <c r="Q1089"/>
    </row>
    <row r="1090" spans="2:17" ht="15" x14ac:dyDescent="0.4">
      <c r="B1090" s="277">
        <f>VLOOKUP(C1090,Companies[],3,FALSE)</f>
        <v>32359108</v>
      </c>
      <c r="C1090" s="184" t="s">
        <v>2106</v>
      </c>
      <c r="D1090" s="50" t="s">
        <v>2021</v>
      </c>
      <c r="E1090" s="264" t="s">
        <v>2738</v>
      </c>
      <c r="F1090" s="50" t="s">
        <v>996</v>
      </c>
      <c r="G1090" s="50" t="s">
        <v>999</v>
      </c>
      <c r="H1090" s="184" t="s">
        <v>2200</v>
      </c>
      <c r="I1090" s="264" t="s">
        <v>1196</v>
      </c>
      <c r="J1090" s="183">
        <v>0</v>
      </c>
      <c r="K1090" s="264"/>
      <c r="L1090" s="264"/>
      <c r="M1090" s="264"/>
      <c r="N1090" s="264">
        <v>734777.8</v>
      </c>
      <c r="Q1090"/>
    </row>
    <row r="1091" spans="2:17" ht="15" x14ac:dyDescent="0.4">
      <c r="B1091" s="277">
        <f>VLOOKUP(C1091,Companies[],3,FALSE)</f>
        <v>32359108</v>
      </c>
      <c r="C1091" s="184" t="s">
        <v>2106</v>
      </c>
      <c r="D1091" s="50" t="s">
        <v>2021</v>
      </c>
      <c r="E1091" s="264" t="s">
        <v>2738</v>
      </c>
      <c r="F1091" s="50" t="s">
        <v>996</v>
      </c>
      <c r="G1091" s="50" t="s">
        <v>999</v>
      </c>
      <c r="H1091" s="184" t="s">
        <v>2201</v>
      </c>
      <c r="I1091" s="264" t="s">
        <v>1196</v>
      </c>
      <c r="J1091" s="183">
        <v>0</v>
      </c>
      <c r="K1091" s="264"/>
      <c r="L1091" s="264"/>
      <c r="M1091" s="264"/>
      <c r="N1091" s="264">
        <v>666958.30000000005</v>
      </c>
      <c r="Q1091"/>
    </row>
    <row r="1092" spans="2:17" ht="15" x14ac:dyDescent="0.4">
      <c r="B1092" s="277">
        <f>VLOOKUP(C1092,Companies[],3,FALSE)</f>
        <v>32359108</v>
      </c>
      <c r="C1092" s="184" t="s">
        <v>2106</v>
      </c>
      <c r="D1092" s="50" t="s">
        <v>2021</v>
      </c>
      <c r="E1092" s="264" t="s">
        <v>2738</v>
      </c>
      <c r="F1092" s="50" t="s">
        <v>996</v>
      </c>
      <c r="G1092" s="50" t="s">
        <v>999</v>
      </c>
      <c r="H1092" s="184" t="s">
        <v>2202</v>
      </c>
      <c r="I1092" s="264" t="s">
        <v>1196</v>
      </c>
      <c r="J1092" s="183">
        <v>0</v>
      </c>
      <c r="K1092" s="264"/>
      <c r="L1092" s="264"/>
      <c r="M1092" s="264"/>
      <c r="N1092" s="264">
        <v>406308.89</v>
      </c>
      <c r="Q1092"/>
    </row>
    <row r="1093" spans="2:17" ht="15" x14ac:dyDescent="0.4">
      <c r="B1093" s="277">
        <f>VLOOKUP(C1093,Companies[],3,FALSE)</f>
        <v>36028628</v>
      </c>
      <c r="C1093" s="184" t="s">
        <v>2107</v>
      </c>
      <c r="D1093" s="50" t="s">
        <v>2021</v>
      </c>
      <c r="E1093" s="264" t="s">
        <v>2736</v>
      </c>
      <c r="F1093" s="50" t="s">
        <v>1000</v>
      </c>
      <c r="G1093" s="50" t="s">
        <v>1000</v>
      </c>
      <c r="H1093" s="184"/>
      <c r="I1093" s="264" t="s">
        <v>1196</v>
      </c>
      <c r="J1093" s="278">
        <v>74840454</v>
      </c>
      <c r="K1093" s="264"/>
      <c r="L1093" s="264"/>
      <c r="M1093" s="264"/>
      <c r="N1093" s="264"/>
      <c r="Q1093"/>
    </row>
    <row r="1094" spans="2:17" ht="15" x14ac:dyDescent="0.4">
      <c r="B1094" s="277">
        <f>VLOOKUP(C1094,Companies[],3,FALSE)</f>
        <v>36028628</v>
      </c>
      <c r="C1094" s="184" t="s">
        <v>2107</v>
      </c>
      <c r="D1094" s="50" t="s">
        <v>2021</v>
      </c>
      <c r="E1094" s="264" t="s">
        <v>2735</v>
      </c>
      <c r="F1094" s="50" t="s">
        <v>1000</v>
      </c>
      <c r="G1094" s="50" t="s">
        <v>1000</v>
      </c>
      <c r="H1094" s="184"/>
      <c r="I1094" s="264" t="s">
        <v>1196</v>
      </c>
      <c r="J1094" s="278">
        <v>-258718.00000000003</v>
      </c>
      <c r="K1094" s="264"/>
      <c r="L1094" s="264"/>
      <c r="M1094" s="264"/>
      <c r="N1094" s="264"/>
      <c r="Q1094"/>
    </row>
    <row r="1095" spans="2:17" ht="15" x14ac:dyDescent="0.4">
      <c r="B1095" s="277">
        <f>VLOOKUP(C1095,Companies[],3,FALSE)</f>
        <v>36028628</v>
      </c>
      <c r="C1095" s="184" t="s">
        <v>2107</v>
      </c>
      <c r="D1095" s="50" t="s">
        <v>2021</v>
      </c>
      <c r="E1095" s="264" t="s">
        <v>2740</v>
      </c>
      <c r="F1095" s="50" t="s">
        <v>1000</v>
      </c>
      <c r="G1095" s="50" t="s">
        <v>1000</v>
      </c>
      <c r="H1095" s="184"/>
      <c r="I1095" s="264" t="s">
        <v>1196</v>
      </c>
      <c r="J1095" s="278">
        <v>53726355.329999998</v>
      </c>
      <c r="K1095" s="264"/>
      <c r="L1095" s="264"/>
      <c r="M1095" s="264"/>
      <c r="N1095" s="264"/>
      <c r="Q1095"/>
    </row>
    <row r="1096" spans="2:17" ht="15" x14ac:dyDescent="0.4">
      <c r="B1096" s="277">
        <f>VLOOKUP(C1096,Companies[],3,FALSE)</f>
        <v>36028628</v>
      </c>
      <c r="C1096" s="184" t="s">
        <v>2107</v>
      </c>
      <c r="D1096" s="50" t="s">
        <v>2023</v>
      </c>
      <c r="E1096" s="264" t="s">
        <v>2737</v>
      </c>
      <c r="F1096" s="50" t="s">
        <v>1000</v>
      </c>
      <c r="G1096" s="50" t="s">
        <v>1000</v>
      </c>
      <c r="H1096" s="184"/>
      <c r="I1096" s="264" t="s">
        <v>1196</v>
      </c>
      <c r="J1096" s="278">
        <v>1586793.6500000001</v>
      </c>
      <c r="K1096" s="264"/>
      <c r="L1096" s="264"/>
      <c r="M1096" s="264"/>
      <c r="N1096" s="264"/>
      <c r="Q1096"/>
    </row>
    <row r="1097" spans="2:17" ht="15" x14ac:dyDescent="0.4">
      <c r="B1097" s="277">
        <f>VLOOKUP(C1097,Companies[],3,FALSE)</f>
        <v>36028628</v>
      </c>
      <c r="C1097" s="184" t="s">
        <v>2107</v>
      </c>
      <c r="D1097" s="50" t="s">
        <v>2021</v>
      </c>
      <c r="E1097" s="264" t="s">
        <v>2745</v>
      </c>
      <c r="F1097" s="50" t="s">
        <v>1000</v>
      </c>
      <c r="G1097" s="50" t="s">
        <v>1000</v>
      </c>
      <c r="H1097" s="184"/>
      <c r="I1097" s="264" t="s">
        <v>1196</v>
      </c>
      <c r="J1097" s="278">
        <v>741719.42</v>
      </c>
      <c r="K1097" s="264"/>
      <c r="L1097" s="264"/>
      <c r="M1097" s="264"/>
      <c r="N1097" s="264"/>
      <c r="Q1097"/>
    </row>
    <row r="1098" spans="2:17" ht="15" x14ac:dyDescent="0.4">
      <c r="B1098" s="277">
        <f>VLOOKUP(C1098,Companies[],3,FALSE)</f>
        <v>36028628</v>
      </c>
      <c r="C1098" s="184" t="s">
        <v>2107</v>
      </c>
      <c r="D1098" s="50" t="s">
        <v>2021</v>
      </c>
      <c r="E1098" s="264" t="s">
        <v>2739</v>
      </c>
      <c r="F1098" s="50" t="s">
        <v>1000</v>
      </c>
      <c r="G1098" s="50" t="s">
        <v>1000</v>
      </c>
      <c r="H1098" s="184"/>
      <c r="I1098" s="264" t="s">
        <v>1196</v>
      </c>
      <c r="J1098" s="278">
        <v>1495691.08</v>
      </c>
      <c r="K1098" s="264"/>
      <c r="L1098" s="264"/>
      <c r="M1098" s="264"/>
      <c r="N1098" s="264"/>
      <c r="Q1098"/>
    </row>
    <row r="1099" spans="2:17" ht="15" x14ac:dyDescent="0.4">
      <c r="B1099" s="277">
        <f>VLOOKUP(C1099,Companies[],3,FALSE)</f>
        <v>36028628</v>
      </c>
      <c r="C1099" s="184" t="s">
        <v>2107</v>
      </c>
      <c r="D1099" s="50" t="s">
        <v>2021</v>
      </c>
      <c r="E1099" s="264" t="s">
        <v>2738</v>
      </c>
      <c r="F1099" s="50" t="s">
        <v>996</v>
      </c>
      <c r="G1099" s="50" t="s">
        <v>999</v>
      </c>
      <c r="H1099" s="184"/>
      <c r="I1099" s="264" t="s">
        <v>1196</v>
      </c>
      <c r="J1099" s="278">
        <v>4939885.12</v>
      </c>
      <c r="K1099" s="264"/>
      <c r="L1099" s="264"/>
      <c r="M1099" s="264"/>
      <c r="N1099" s="264"/>
      <c r="Q1099"/>
    </row>
    <row r="1100" spans="2:17" ht="15" x14ac:dyDescent="0.4">
      <c r="B1100" s="277">
        <f>VLOOKUP(C1100,Companies[],3,FALSE)</f>
        <v>36028628</v>
      </c>
      <c r="C1100" s="184" t="s">
        <v>2107</v>
      </c>
      <c r="D1100" s="50" t="s">
        <v>2021</v>
      </c>
      <c r="E1100" s="264" t="s">
        <v>2738</v>
      </c>
      <c r="F1100" s="50" t="s">
        <v>996</v>
      </c>
      <c r="G1100" s="50" t="s">
        <v>999</v>
      </c>
      <c r="H1100" s="184" t="s">
        <v>2365</v>
      </c>
      <c r="I1100" s="264" t="s">
        <v>1196</v>
      </c>
      <c r="J1100" s="183">
        <v>0</v>
      </c>
      <c r="K1100" s="264"/>
      <c r="L1100" s="264"/>
      <c r="M1100" s="264"/>
      <c r="N1100" s="264">
        <v>6497842.4400000004</v>
      </c>
      <c r="Q1100"/>
    </row>
    <row r="1101" spans="2:17" ht="15" x14ac:dyDescent="0.4">
      <c r="B1101" s="277">
        <f>VLOOKUP(C1101,Companies[],3,FALSE)</f>
        <v>30694895</v>
      </c>
      <c r="C1101" s="184" t="s">
        <v>2054</v>
      </c>
      <c r="D1101" s="50" t="s">
        <v>2022</v>
      </c>
      <c r="E1101" s="264" t="s">
        <v>2741</v>
      </c>
      <c r="F1101" s="50" t="s">
        <v>1000</v>
      </c>
      <c r="G1101" s="50" t="s">
        <v>1000</v>
      </c>
      <c r="H1101" s="184"/>
      <c r="I1101" s="264" t="s">
        <v>1196</v>
      </c>
      <c r="J1101" s="278">
        <v>8117510</v>
      </c>
      <c r="K1101" s="264"/>
      <c r="L1101" s="264"/>
      <c r="M1101" s="264"/>
      <c r="N1101" s="264"/>
      <c r="Q1101"/>
    </row>
    <row r="1102" spans="2:17" ht="15" x14ac:dyDescent="0.4">
      <c r="B1102" s="277">
        <f>VLOOKUP(C1102,Companies[],3,FALSE)</f>
        <v>30694895</v>
      </c>
      <c r="C1102" s="184" t="s">
        <v>2054</v>
      </c>
      <c r="D1102" s="50" t="s">
        <v>2021</v>
      </c>
      <c r="E1102" s="264" t="s">
        <v>2736</v>
      </c>
      <c r="F1102" s="50" t="s">
        <v>1000</v>
      </c>
      <c r="G1102" s="50" t="s">
        <v>1000</v>
      </c>
      <c r="H1102" s="184"/>
      <c r="I1102" s="264" t="s">
        <v>1196</v>
      </c>
      <c r="J1102" s="278">
        <v>30508374</v>
      </c>
      <c r="K1102" s="264"/>
      <c r="L1102" s="264"/>
      <c r="M1102" s="264"/>
      <c r="N1102" s="264"/>
      <c r="Q1102"/>
    </row>
    <row r="1103" spans="2:17" ht="15" x14ac:dyDescent="0.4">
      <c r="B1103" s="277">
        <f>VLOOKUP(C1103,Companies[],3,FALSE)</f>
        <v>30694895</v>
      </c>
      <c r="C1103" s="184" t="s">
        <v>2054</v>
      </c>
      <c r="D1103" s="50" t="s">
        <v>2021</v>
      </c>
      <c r="E1103" s="264" t="s">
        <v>2735</v>
      </c>
      <c r="F1103" s="50" t="s">
        <v>1000</v>
      </c>
      <c r="G1103" s="50" t="s">
        <v>1000</v>
      </c>
      <c r="H1103" s="184"/>
      <c r="I1103" s="264" t="s">
        <v>1196</v>
      </c>
      <c r="J1103" s="278">
        <v>2985148</v>
      </c>
      <c r="K1103" s="264"/>
      <c r="L1103" s="264"/>
      <c r="M1103" s="264"/>
      <c r="N1103" s="264"/>
      <c r="Q1103"/>
    </row>
    <row r="1104" spans="2:17" ht="15" x14ac:dyDescent="0.4">
      <c r="B1104" s="277">
        <f>VLOOKUP(C1104,Companies[],3,FALSE)</f>
        <v>30694895</v>
      </c>
      <c r="C1104" s="184" t="s">
        <v>2054</v>
      </c>
      <c r="D1104" s="50" t="s">
        <v>2021</v>
      </c>
      <c r="E1104" s="264" t="s">
        <v>2740</v>
      </c>
      <c r="F1104" s="50" t="s">
        <v>1000</v>
      </c>
      <c r="G1104" s="50" t="s">
        <v>1000</v>
      </c>
      <c r="H1104" s="184"/>
      <c r="I1104" s="264" t="s">
        <v>1196</v>
      </c>
      <c r="J1104" s="278">
        <v>11041765.51</v>
      </c>
      <c r="K1104" s="264"/>
      <c r="L1104" s="264"/>
      <c r="M1104" s="264"/>
      <c r="N1104" s="264"/>
      <c r="Q1104"/>
    </row>
    <row r="1105" spans="2:17" ht="15" x14ac:dyDescent="0.4">
      <c r="B1105" s="277">
        <f>VLOOKUP(C1105,Companies[],3,FALSE)</f>
        <v>30694895</v>
      </c>
      <c r="C1105" s="184" t="s">
        <v>2054</v>
      </c>
      <c r="D1105" s="50" t="s">
        <v>2021</v>
      </c>
      <c r="E1105" s="264" t="s">
        <v>2745</v>
      </c>
      <c r="F1105" s="50" t="s">
        <v>1000</v>
      </c>
      <c r="G1105" s="50" t="s">
        <v>1000</v>
      </c>
      <c r="H1105" s="184"/>
      <c r="I1105" s="264" t="s">
        <v>1196</v>
      </c>
      <c r="J1105" s="278">
        <v>717800.82000000007</v>
      </c>
      <c r="K1105" s="264"/>
      <c r="L1105" s="264"/>
      <c r="M1105" s="264"/>
      <c r="N1105" s="264"/>
      <c r="Q1105"/>
    </row>
    <row r="1106" spans="2:17" ht="15" x14ac:dyDescent="0.4">
      <c r="B1106" s="277">
        <f>VLOOKUP(C1106,Companies[],3,FALSE)</f>
        <v>30694895</v>
      </c>
      <c r="C1106" s="184" t="s">
        <v>2054</v>
      </c>
      <c r="D1106" s="50" t="s">
        <v>2021</v>
      </c>
      <c r="E1106" s="264" t="s">
        <v>2739</v>
      </c>
      <c r="F1106" s="50" t="s">
        <v>1000</v>
      </c>
      <c r="G1106" s="50" t="s">
        <v>1000</v>
      </c>
      <c r="H1106" s="184"/>
      <c r="I1106" s="264" t="s">
        <v>1196</v>
      </c>
      <c r="J1106" s="278">
        <v>118425.48999999999</v>
      </c>
      <c r="K1106" s="264"/>
      <c r="L1106" s="264"/>
      <c r="M1106" s="264"/>
      <c r="N1106" s="264"/>
      <c r="Q1106"/>
    </row>
    <row r="1107" spans="2:17" ht="15" x14ac:dyDescent="0.4">
      <c r="B1107" s="277">
        <f>VLOOKUP(C1107,Companies[],3,FALSE)</f>
        <v>30694895</v>
      </c>
      <c r="C1107" s="184" t="s">
        <v>2054</v>
      </c>
      <c r="D1107" s="50" t="s">
        <v>2021</v>
      </c>
      <c r="E1107" s="264" t="s">
        <v>2738</v>
      </c>
      <c r="F1107" s="50" t="s">
        <v>996</v>
      </c>
      <c r="G1107" s="50" t="s">
        <v>999</v>
      </c>
      <c r="H1107" s="184"/>
      <c r="I1107" s="264" t="s">
        <v>1196</v>
      </c>
      <c r="J1107" s="278">
        <v>116456547.39999999</v>
      </c>
      <c r="K1107" s="264"/>
      <c r="L1107" s="264"/>
      <c r="M1107" s="264"/>
      <c r="N1107" s="264"/>
      <c r="Q1107"/>
    </row>
    <row r="1108" spans="2:17" ht="15" x14ac:dyDescent="0.4">
      <c r="B1108" s="277">
        <f>VLOOKUP(C1108,Companies[],3,FALSE)</f>
        <v>30694895</v>
      </c>
      <c r="C1108" s="184" t="s">
        <v>2054</v>
      </c>
      <c r="D1108" s="50" t="s">
        <v>2021</v>
      </c>
      <c r="E1108" s="264" t="s">
        <v>2738</v>
      </c>
      <c r="F1108" s="50" t="s">
        <v>996</v>
      </c>
      <c r="G1108" s="50" t="s">
        <v>999</v>
      </c>
      <c r="H1108" s="184" t="s">
        <v>2193</v>
      </c>
      <c r="I1108" s="264" t="s">
        <v>1196</v>
      </c>
      <c r="J1108" s="183">
        <v>0</v>
      </c>
      <c r="K1108" s="264"/>
      <c r="L1108" s="264"/>
      <c r="M1108" s="264"/>
      <c r="N1108" s="264">
        <v>72930126.219999999</v>
      </c>
      <c r="Q1108"/>
    </row>
    <row r="1109" spans="2:17" ht="15" x14ac:dyDescent="0.4">
      <c r="B1109" s="277">
        <f>VLOOKUP(C1109,Companies[],3,FALSE)</f>
        <v>30694895</v>
      </c>
      <c r="C1109" s="184" t="s">
        <v>2054</v>
      </c>
      <c r="D1109" s="50" t="s">
        <v>2021</v>
      </c>
      <c r="E1109" s="264" t="s">
        <v>2738</v>
      </c>
      <c r="F1109" s="50" t="s">
        <v>996</v>
      </c>
      <c r="G1109" s="50" t="s">
        <v>999</v>
      </c>
      <c r="H1109" s="184" t="s">
        <v>2194</v>
      </c>
      <c r="I1109" s="264" t="s">
        <v>1196</v>
      </c>
      <c r="J1109" s="183">
        <v>0</v>
      </c>
      <c r="K1109" s="264"/>
      <c r="L1109" s="264"/>
      <c r="M1109" s="264"/>
      <c r="N1109" s="264">
        <v>28360754.77</v>
      </c>
      <c r="Q1109"/>
    </row>
    <row r="1110" spans="2:17" ht="15" x14ac:dyDescent="0.4">
      <c r="B1110" s="277">
        <f>VLOOKUP(C1110,Companies[],3,FALSE)</f>
        <v>30694895</v>
      </c>
      <c r="C1110" s="184" t="s">
        <v>2054</v>
      </c>
      <c r="D1110" s="50" t="s">
        <v>2021</v>
      </c>
      <c r="E1110" s="264" t="s">
        <v>2738</v>
      </c>
      <c r="F1110" s="50" t="s">
        <v>996</v>
      </c>
      <c r="G1110" s="50" t="s">
        <v>999</v>
      </c>
      <c r="H1110" s="184" t="s">
        <v>2193</v>
      </c>
      <c r="I1110" s="264" t="s">
        <v>1196</v>
      </c>
      <c r="J1110" s="183">
        <v>0</v>
      </c>
      <c r="K1110" s="264"/>
      <c r="L1110" s="264"/>
      <c r="M1110" s="264"/>
      <c r="N1110" s="264">
        <v>5007440.99</v>
      </c>
      <c r="Q1110"/>
    </row>
    <row r="1111" spans="2:17" ht="15" x14ac:dyDescent="0.4">
      <c r="B1111" s="277">
        <f>VLOOKUP(C1111,Companies[],3,FALSE)</f>
        <v>30694895</v>
      </c>
      <c r="C1111" s="184" t="s">
        <v>2054</v>
      </c>
      <c r="D1111" s="50" t="s">
        <v>2021</v>
      </c>
      <c r="E1111" s="264" t="s">
        <v>2738</v>
      </c>
      <c r="F1111" s="50" t="s">
        <v>996</v>
      </c>
      <c r="G1111" s="50" t="s">
        <v>999</v>
      </c>
      <c r="H1111" s="184" t="s">
        <v>2194</v>
      </c>
      <c r="I1111" s="264" t="s">
        <v>1196</v>
      </c>
      <c r="J1111" s="183">
        <v>0</v>
      </c>
      <c r="K1111" s="264"/>
      <c r="L1111" s="264"/>
      <c r="M1111" s="264"/>
      <c r="N1111" s="264">
        <v>1167984.92</v>
      </c>
      <c r="Q1111"/>
    </row>
    <row r="1112" spans="2:17" ht="15" x14ac:dyDescent="0.4">
      <c r="B1112" s="277">
        <f>VLOOKUP(C1112,Companies[],3,FALSE)</f>
        <v>30694895</v>
      </c>
      <c r="C1112" s="184" t="s">
        <v>2054</v>
      </c>
      <c r="D1112" s="50" t="s">
        <v>2021</v>
      </c>
      <c r="E1112" s="264" t="s">
        <v>2738</v>
      </c>
      <c r="F1112" s="50" t="s">
        <v>996</v>
      </c>
      <c r="G1112" s="50" t="s">
        <v>999</v>
      </c>
      <c r="H1112" s="184" t="s">
        <v>2195</v>
      </c>
      <c r="I1112" s="264" t="s">
        <v>1196</v>
      </c>
      <c r="J1112" s="183">
        <v>0</v>
      </c>
      <c r="K1112" s="264"/>
      <c r="L1112" s="264"/>
      <c r="M1112" s="264"/>
      <c r="N1112" s="264">
        <v>0</v>
      </c>
      <c r="Q1112"/>
    </row>
    <row r="1113" spans="2:17" ht="15" x14ac:dyDescent="0.4">
      <c r="B1113" s="277">
        <f>VLOOKUP(C1113,Companies[],3,FALSE)</f>
        <v>30694895</v>
      </c>
      <c r="C1113" s="184" t="s">
        <v>2054</v>
      </c>
      <c r="D1113" s="50" t="s">
        <v>2021</v>
      </c>
      <c r="E1113" s="264" t="s">
        <v>2738</v>
      </c>
      <c r="F1113" s="50" t="s">
        <v>996</v>
      </c>
      <c r="G1113" s="50" t="s">
        <v>999</v>
      </c>
      <c r="H1113" s="184" t="s">
        <v>2196</v>
      </c>
      <c r="I1113" s="264" t="s">
        <v>1196</v>
      </c>
      <c r="J1113" s="183">
        <v>0</v>
      </c>
      <c r="K1113" s="264"/>
      <c r="L1113" s="264"/>
      <c r="M1113" s="264"/>
      <c r="N1113" s="264">
        <v>0</v>
      </c>
      <c r="Q1113"/>
    </row>
    <row r="1114" spans="2:17" ht="15" x14ac:dyDescent="0.4">
      <c r="B1114" s="277">
        <f>VLOOKUP(C1114,Companies[],3,FALSE)</f>
        <v>30694895</v>
      </c>
      <c r="C1114" s="184" t="s">
        <v>2054</v>
      </c>
      <c r="D1114" s="50" t="s">
        <v>2021</v>
      </c>
      <c r="E1114" s="264" t="s">
        <v>2738</v>
      </c>
      <c r="F1114" s="50" t="s">
        <v>996</v>
      </c>
      <c r="G1114" s="50" t="s">
        <v>999</v>
      </c>
      <c r="H1114" s="184" t="s">
        <v>2197</v>
      </c>
      <c r="I1114" s="264" t="s">
        <v>1196</v>
      </c>
      <c r="J1114" s="183">
        <v>0</v>
      </c>
      <c r="K1114" s="264"/>
      <c r="L1114" s="264"/>
      <c r="M1114" s="264"/>
      <c r="N1114" s="264">
        <v>0</v>
      </c>
      <c r="Q1114"/>
    </row>
    <row r="1115" spans="2:17" ht="15" x14ac:dyDescent="0.4">
      <c r="B1115" s="277">
        <f>VLOOKUP(C1115,Companies[],3,FALSE)</f>
        <v>30694895</v>
      </c>
      <c r="C1115" s="184" t="s">
        <v>2054</v>
      </c>
      <c r="D1115" s="50" t="s">
        <v>2021</v>
      </c>
      <c r="E1115" s="264" t="s">
        <v>2738</v>
      </c>
      <c r="F1115" s="50" t="s">
        <v>996</v>
      </c>
      <c r="G1115" s="50" t="s">
        <v>999</v>
      </c>
      <c r="H1115" s="184" t="s">
        <v>2197</v>
      </c>
      <c r="I1115" s="264" t="s">
        <v>1196</v>
      </c>
      <c r="J1115" s="183">
        <v>0</v>
      </c>
      <c r="K1115" s="264"/>
      <c r="L1115" s="264"/>
      <c r="M1115" s="264"/>
      <c r="N1115" s="264">
        <v>0</v>
      </c>
      <c r="Q1115"/>
    </row>
    <row r="1116" spans="2:17" ht="15" x14ac:dyDescent="0.4">
      <c r="B1116" s="277">
        <f>VLOOKUP(C1116,Companies[],3,FALSE)</f>
        <v>30694895</v>
      </c>
      <c r="C1116" s="184" t="s">
        <v>2054</v>
      </c>
      <c r="D1116" s="50" t="s">
        <v>2021</v>
      </c>
      <c r="E1116" s="264" t="s">
        <v>2738</v>
      </c>
      <c r="F1116" s="50" t="s">
        <v>996</v>
      </c>
      <c r="G1116" s="50" t="s">
        <v>999</v>
      </c>
      <c r="H1116" s="184" t="s">
        <v>2198</v>
      </c>
      <c r="I1116" s="264" t="s">
        <v>1196</v>
      </c>
      <c r="J1116" s="183">
        <v>0</v>
      </c>
      <c r="K1116" s="264"/>
      <c r="L1116" s="264"/>
      <c r="M1116" s="264"/>
      <c r="N1116" s="264">
        <v>0</v>
      </c>
      <c r="Q1116"/>
    </row>
    <row r="1117" spans="2:17" ht="15" x14ac:dyDescent="0.4">
      <c r="B1117" s="277">
        <f>VLOOKUP(C1117,Companies[],3,FALSE)</f>
        <v>33839013</v>
      </c>
      <c r="C1117" s="184" t="s">
        <v>2108</v>
      </c>
      <c r="D1117" s="50" t="s">
        <v>2021</v>
      </c>
      <c r="E1117" s="264" t="s">
        <v>2740</v>
      </c>
      <c r="F1117" s="50" t="s">
        <v>1000</v>
      </c>
      <c r="G1117" s="50" t="s">
        <v>1000</v>
      </c>
      <c r="H1117" s="184"/>
      <c r="I1117" s="264" t="s">
        <v>1196</v>
      </c>
      <c r="J1117" s="278">
        <v>86028227.269999996</v>
      </c>
      <c r="K1117" s="264"/>
      <c r="L1117" s="264"/>
      <c r="M1117" s="264"/>
      <c r="N1117" s="264"/>
      <c r="Q1117"/>
    </row>
    <row r="1118" spans="2:17" ht="15" x14ac:dyDescent="0.4">
      <c r="B1118" s="277">
        <f>VLOOKUP(C1118,Companies[],3,FALSE)</f>
        <v>33839013</v>
      </c>
      <c r="C1118" s="184" t="s">
        <v>2108</v>
      </c>
      <c r="D1118" s="50" t="s">
        <v>2021</v>
      </c>
      <c r="E1118" s="264" t="s">
        <v>2745</v>
      </c>
      <c r="F1118" s="50" t="s">
        <v>1000</v>
      </c>
      <c r="G1118" s="50" t="s">
        <v>1000</v>
      </c>
      <c r="H1118" s="184"/>
      <c r="I1118" s="264" t="s">
        <v>1196</v>
      </c>
      <c r="J1118" s="278">
        <v>4186.17</v>
      </c>
      <c r="K1118" s="264"/>
      <c r="L1118" s="264"/>
      <c r="M1118" s="264"/>
      <c r="N1118" s="264"/>
      <c r="Q1118"/>
    </row>
    <row r="1119" spans="2:17" ht="15" x14ac:dyDescent="0.4">
      <c r="B1119" s="277">
        <f>VLOOKUP(C1119,Companies[],3,FALSE)</f>
        <v>33839013</v>
      </c>
      <c r="C1119" s="184" t="s">
        <v>2108</v>
      </c>
      <c r="D1119" s="50" t="s">
        <v>2021</v>
      </c>
      <c r="E1119" s="264" t="s">
        <v>2738</v>
      </c>
      <c r="F1119" s="50" t="s">
        <v>996</v>
      </c>
      <c r="G1119" s="50" t="s">
        <v>999</v>
      </c>
      <c r="H1119" s="184"/>
      <c r="I1119" s="264" t="s">
        <v>1196</v>
      </c>
      <c r="J1119" s="278">
        <v>90000</v>
      </c>
      <c r="K1119" s="264"/>
      <c r="L1119" s="264"/>
      <c r="M1119" s="264"/>
      <c r="N1119" s="264"/>
      <c r="Q1119"/>
    </row>
    <row r="1120" spans="2:17" ht="15" x14ac:dyDescent="0.4">
      <c r="B1120" s="277">
        <f>VLOOKUP(C1120,Companies[],3,FALSE)</f>
        <v>33839013</v>
      </c>
      <c r="C1120" s="184" t="s">
        <v>2108</v>
      </c>
      <c r="D1120" s="50" t="s">
        <v>2021</v>
      </c>
      <c r="E1120" s="264" t="s">
        <v>2738</v>
      </c>
      <c r="F1120" s="50" t="s">
        <v>996</v>
      </c>
      <c r="G1120" s="50" t="s">
        <v>999</v>
      </c>
      <c r="H1120" s="184" t="s">
        <v>2266</v>
      </c>
      <c r="I1120" s="264" t="s">
        <v>1196</v>
      </c>
      <c r="J1120" s="183">
        <v>0</v>
      </c>
      <c r="K1120" s="264"/>
      <c r="L1120" s="264"/>
      <c r="M1120" s="264"/>
      <c r="N1120" s="264">
        <v>11819662.75</v>
      </c>
      <c r="Q1120"/>
    </row>
    <row r="1121" spans="2:17" ht="15" x14ac:dyDescent="0.4">
      <c r="B1121" s="277">
        <f>VLOOKUP(C1121,Companies[],3,FALSE)</f>
        <v>33839013</v>
      </c>
      <c r="C1121" s="184" t="s">
        <v>2108</v>
      </c>
      <c r="D1121" s="50" t="s">
        <v>2021</v>
      </c>
      <c r="E1121" s="264" t="s">
        <v>2738</v>
      </c>
      <c r="F1121" s="50" t="s">
        <v>996</v>
      </c>
      <c r="G1121" s="50" t="s">
        <v>999</v>
      </c>
      <c r="H1121" s="184" t="s">
        <v>2267</v>
      </c>
      <c r="I1121" s="264" t="s">
        <v>1196</v>
      </c>
      <c r="J1121" s="183">
        <v>0</v>
      </c>
      <c r="K1121" s="264"/>
      <c r="L1121" s="264"/>
      <c r="M1121" s="264"/>
      <c r="N1121" s="264">
        <v>5606273.0899999999</v>
      </c>
      <c r="Q1121"/>
    </row>
    <row r="1122" spans="2:17" ht="15" x14ac:dyDescent="0.4">
      <c r="B1122" s="277">
        <f>VLOOKUP(C1122,Companies[],3,FALSE)</f>
        <v>33839013</v>
      </c>
      <c r="C1122" s="184" t="s">
        <v>2108</v>
      </c>
      <c r="D1122" s="50" t="s">
        <v>2021</v>
      </c>
      <c r="E1122" s="264" t="s">
        <v>2738</v>
      </c>
      <c r="F1122" s="50" t="s">
        <v>996</v>
      </c>
      <c r="G1122" s="50" t="s">
        <v>999</v>
      </c>
      <c r="H1122" s="184" t="s">
        <v>2268</v>
      </c>
      <c r="I1122" s="264" t="s">
        <v>1196</v>
      </c>
      <c r="J1122" s="183">
        <v>0</v>
      </c>
      <c r="K1122" s="264"/>
      <c r="L1122" s="264"/>
      <c r="M1122" s="264"/>
      <c r="N1122" s="264">
        <v>0</v>
      </c>
      <c r="Q1122"/>
    </row>
    <row r="1123" spans="2:17" ht="15" x14ac:dyDescent="0.4">
      <c r="B1123" s="277">
        <f>VLOOKUP(C1123,Companies[],3,FALSE)</f>
        <v>40695853</v>
      </c>
      <c r="C1123" s="184" t="s">
        <v>2109</v>
      </c>
      <c r="D1123" s="50" t="s">
        <v>2021</v>
      </c>
      <c r="E1123" s="264" t="s">
        <v>2736</v>
      </c>
      <c r="F1123" s="50" t="s">
        <v>1000</v>
      </c>
      <c r="G1123" s="50" t="s">
        <v>1000</v>
      </c>
      <c r="H1123" s="184"/>
      <c r="I1123" s="264" t="s">
        <v>1196</v>
      </c>
      <c r="J1123" s="278">
        <v>4062.9999999999995</v>
      </c>
      <c r="K1123" s="264"/>
      <c r="L1123" s="264"/>
      <c r="M1123" s="264"/>
      <c r="N1123" s="264"/>
      <c r="Q1123"/>
    </row>
    <row r="1124" spans="2:17" ht="15" x14ac:dyDescent="0.4">
      <c r="B1124" s="277">
        <f>VLOOKUP(C1124,Companies[],3,FALSE)</f>
        <v>40695853</v>
      </c>
      <c r="C1124" s="184" t="s">
        <v>2109</v>
      </c>
      <c r="D1124" s="50" t="s">
        <v>2021</v>
      </c>
      <c r="E1124" s="264" t="s">
        <v>2740</v>
      </c>
      <c r="F1124" s="50" t="s">
        <v>1000</v>
      </c>
      <c r="G1124" s="50" t="s">
        <v>1000</v>
      </c>
      <c r="H1124" s="184"/>
      <c r="I1124" s="264" t="s">
        <v>1196</v>
      </c>
      <c r="J1124" s="278">
        <v>82434161.070000008</v>
      </c>
      <c r="K1124" s="264"/>
      <c r="L1124" s="264"/>
      <c r="M1124" s="264"/>
      <c r="N1124" s="264"/>
      <c r="Q1124"/>
    </row>
    <row r="1125" spans="2:17" ht="15" x14ac:dyDescent="0.4">
      <c r="B1125" s="277">
        <f>VLOOKUP(C1125,Companies[],3,FALSE)</f>
        <v>40695853</v>
      </c>
      <c r="C1125" s="184" t="s">
        <v>2109</v>
      </c>
      <c r="D1125" s="50" t="s">
        <v>2021</v>
      </c>
      <c r="E1125" s="264" t="s">
        <v>2745</v>
      </c>
      <c r="F1125" s="50" t="s">
        <v>1000</v>
      </c>
      <c r="G1125" s="50" t="s">
        <v>1000</v>
      </c>
      <c r="H1125" s="184"/>
      <c r="I1125" s="264" t="s">
        <v>1196</v>
      </c>
      <c r="J1125" s="278">
        <v>144235.06</v>
      </c>
      <c r="K1125" s="264"/>
      <c r="L1125" s="264"/>
      <c r="M1125" s="264"/>
      <c r="N1125" s="264"/>
      <c r="Q1125"/>
    </row>
    <row r="1126" spans="2:17" ht="15" x14ac:dyDescent="0.4">
      <c r="B1126" s="277">
        <f>VLOOKUP(C1126,Companies[],3,FALSE)</f>
        <v>40695853</v>
      </c>
      <c r="C1126" s="184" t="s">
        <v>2109</v>
      </c>
      <c r="D1126" s="50" t="s">
        <v>2021</v>
      </c>
      <c r="E1126" s="264" t="s">
        <v>2738</v>
      </c>
      <c r="F1126" s="50" t="s">
        <v>996</v>
      </c>
      <c r="G1126" s="50" t="s">
        <v>999</v>
      </c>
      <c r="H1126" s="184"/>
      <c r="I1126" s="264" t="s">
        <v>1196</v>
      </c>
      <c r="J1126" s="278">
        <v>1767354.8699999999</v>
      </c>
      <c r="K1126" s="264"/>
      <c r="L1126" s="264"/>
      <c r="M1126" s="264"/>
      <c r="N1126" s="264"/>
      <c r="Q1126"/>
    </row>
    <row r="1127" spans="2:17" ht="15" x14ac:dyDescent="0.4">
      <c r="B1127" s="277">
        <f>VLOOKUP(C1127,Companies[],3,FALSE)</f>
        <v>40695853</v>
      </c>
      <c r="C1127" s="184" t="s">
        <v>2109</v>
      </c>
      <c r="D1127" s="50" t="s">
        <v>2021</v>
      </c>
      <c r="E1127" s="264" t="s">
        <v>2738</v>
      </c>
      <c r="F1127" s="50" t="s">
        <v>996</v>
      </c>
      <c r="G1127" s="50" t="s">
        <v>999</v>
      </c>
      <c r="H1127" s="184" t="s">
        <v>2366</v>
      </c>
      <c r="I1127" s="264" t="s">
        <v>1196</v>
      </c>
      <c r="J1127" s="183">
        <v>0</v>
      </c>
      <c r="K1127" s="264"/>
      <c r="L1127" s="264"/>
      <c r="M1127" s="264"/>
      <c r="N1127" s="264">
        <v>19220424.359999999</v>
      </c>
      <c r="Q1127"/>
    </row>
    <row r="1128" spans="2:17" ht="15" x14ac:dyDescent="0.4">
      <c r="B1128" s="277">
        <f>VLOOKUP(C1128,Companies[],3,FALSE)</f>
        <v>40695853</v>
      </c>
      <c r="C1128" s="184" t="s">
        <v>2109</v>
      </c>
      <c r="D1128" s="50" t="s">
        <v>2021</v>
      </c>
      <c r="E1128" s="264" t="s">
        <v>2738</v>
      </c>
      <c r="F1128" s="50" t="s">
        <v>996</v>
      </c>
      <c r="G1128" s="50" t="s">
        <v>999</v>
      </c>
      <c r="H1128" s="184" t="s">
        <v>2367</v>
      </c>
      <c r="I1128" s="264" t="s">
        <v>1196</v>
      </c>
      <c r="J1128" s="183">
        <v>0</v>
      </c>
      <c r="K1128" s="264"/>
      <c r="L1128" s="264"/>
      <c r="M1128" s="264"/>
      <c r="N1128" s="264">
        <v>121732.44</v>
      </c>
      <c r="Q1128"/>
    </row>
    <row r="1129" spans="2:17" ht="15" x14ac:dyDescent="0.4">
      <c r="B1129" s="277">
        <f>VLOOKUP(C1129,Companies[],3,FALSE)</f>
        <v>34032208</v>
      </c>
      <c r="C1129" s="184" t="s">
        <v>2110</v>
      </c>
      <c r="D1129" s="50" t="s">
        <v>2021</v>
      </c>
      <c r="E1129" s="264" t="s">
        <v>2736</v>
      </c>
      <c r="F1129" s="50" t="s">
        <v>1000</v>
      </c>
      <c r="G1129" s="50" t="s">
        <v>1000</v>
      </c>
      <c r="H1129" s="184"/>
      <c r="I1129" s="264" t="s">
        <v>1196</v>
      </c>
      <c r="J1129" s="278">
        <v>2234949.5</v>
      </c>
      <c r="K1129" s="264"/>
      <c r="L1129" s="264"/>
      <c r="M1129" s="264"/>
      <c r="N1129" s="264"/>
      <c r="Q1129"/>
    </row>
    <row r="1130" spans="2:17" ht="15" x14ac:dyDescent="0.4">
      <c r="B1130" s="277">
        <f>VLOOKUP(C1130,Companies[],3,FALSE)</f>
        <v>34032208</v>
      </c>
      <c r="C1130" s="184" t="s">
        <v>2110</v>
      </c>
      <c r="D1130" s="50" t="s">
        <v>2021</v>
      </c>
      <c r="E1130" s="264" t="s">
        <v>2735</v>
      </c>
      <c r="F1130" s="50" t="s">
        <v>1000</v>
      </c>
      <c r="G1130" s="50" t="s">
        <v>1000</v>
      </c>
      <c r="H1130" s="184"/>
      <c r="I1130" s="264" t="s">
        <v>1196</v>
      </c>
      <c r="J1130" s="278">
        <v>232900</v>
      </c>
      <c r="K1130" s="264"/>
      <c r="L1130" s="264"/>
      <c r="M1130" s="264"/>
      <c r="N1130" s="264"/>
      <c r="Q1130"/>
    </row>
    <row r="1131" spans="2:17" ht="15" x14ac:dyDescent="0.4">
      <c r="B1131" s="277">
        <f>VLOOKUP(C1131,Companies[],3,FALSE)</f>
        <v>34032208</v>
      </c>
      <c r="C1131" s="184" t="s">
        <v>2110</v>
      </c>
      <c r="D1131" s="50" t="s">
        <v>2021</v>
      </c>
      <c r="E1131" s="264" t="s">
        <v>2740</v>
      </c>
      <c r="F1131" s="50" t="s">
        <v>1000</v>
      </c>
      <c r="G1131" s="50" t="s">
        <v>1000</v>
      </c>
      <c r="H1131" s="184"/>
      <c r="I1131" s="264" t="s">
        <v>1196</v>
      </c>
      <c r="J1131" s="278">
        <v>71629251.359999999</v>
      </c>
      <c r="K1131" s="264"/>
      <c r="L1131" s="264"/>
      <c r="M1131" s="264"/>
      <c r="N1131" s="264"/>
      <c r="Q1131"/>
    </row>
    <row r="1132" spans="2:17" ht="15" x14ac:dyDescent="0.4">
      <c r="B1132" s="277">
        <f>VLOOKUP(C1132,Companies[],3,FALSE)</f>
        <v>34032208</v>
      </c>
      <c r="C1132" s="184" t="s">
        <v>2110</v>
      </c>
      <c r="D1132" s="50" t="s">
        <v>2021</v>
      </c>
      <c r="E1132" s="264" t="s">
        <v>2745</v>
      </c>
      <c r="F1132" s="50" t="s">
        <v>1000</v>
      </c>
      <c r="G1132" s="50" t="s">
        <v>1000</v>
      </c>
      <c r="H1132" s="184"/>
      <c r="I1132" s="264" t="s">
        <v>1196</v>
      </c>
      <c r="J1132" s="278">
        <v>377149.25</v>
      </c>
      <c r="K1132" s="264"/>
      <c r="L1132" s="264"/>
      <c r="M1132" s="264"/>
      <c r="N1132" s="264"/>
      <c r="Q1132"/>
    </row>
    <row r="1133" spans="2:17" ht="15" x14ac:dyDescent="0.4">
      <c r="B1133" s="277">
        <f>VLOOKUP(C1133,Companies[],3,FALSE)</f>
        <v>34032208</v>
      </c>
      <c r="C1133" s="184" t="s">
        <v>2110</v>
      </c>
      <c r="D1133" s="50" t="s">
        <v>2021</v>
      </c>
      <c r="E1133" s="264" t="s">
        <v>2739</v>
      </c>
      <c r="F1133" s="50" t="s">
        <v>1000</v>
      </c>
      <c r="G1133" s="50" t="s">
        <v>1000</v>
      </c>
      <c r="H1133" s="184"/>
      <c r="I1133" s="264" t="s">
        <v>1196</v>
      </c>
      <c r="J1133" s="278">
        <v>1082228.01</v>
      </c>
      <c r="K1133" s="264"/>
      <c r="L1133" s="264"/>
      <c r="M1133" s="264"/>
      <c r="N1133" s="264"/>
      <c r="Q1133"/>
    </row>
    <row r="1134" spans="2:17" ht="15" x14ac:dyDescent="0.4">
      <c r="B1134" s="277">
        <f>VLOOKUP(C1134,Companies[],3,FALSE)</f>
        <v>34032208</v>
      </c>
      <c r="C1134" s="184" t="s">
        <v>2110</v>
      </c>
      <c r="D1134" s="50" t="s">
        <v>2021</v>
      </c>
      <c r="E1134" s="264" t="s">
        <v>2738</v>
      </c>
      <c r="F1134" s="50" t="s">
        <v>996</v>
      </c>
      <c r="G1134" s="50" t="s">
        <v>999</v>
      </c>
      <c r="H1134" s="184"/>
      <c r="I1134" s="264" t="s">
        <v>1196</v>
      </c>
      <c r="J1134" s="278">
        <v>608710.69999999995</v>
      </c>
      <c r="K1134" s="264"/>
      <c r="L1134" s="264"/>
      <c r="M1134" s="264"/>
      <c r="N1134" s="264"/>
      <c r="Q1134"/>
    </row>
    <row r="1135" spans="2:17" ht="15" x14ac:dyDescent="0.4">
      <c r="B1135" s="277">
        <f>VLOOKUP(C1135,Companies[],3,FALSE)</f>
        <v>34032208</v>
      </c>
      <c r="C1135" s="184" t="s">
        <v>2110</v>
      </c>
      <c r="D1135" s="50" t="s">
        <v>2021</v>
      </c>
      <c r="E1135" s="264" t="s">
        <v>2738</v>
      </c>
      <c r="F1135" s="50" t="s">
        <v>996</v>
      </c>
      <c r="G1135" s="50" t="s">
        <v>999</v>
      </c>
      <c r="H1135" s="184" t="s">
        <v>2368</v>
      </c>
      <c r="I1135" s="264" t="s">
        <v>1196</v>
      </c>
      <c r="J1135" s="183">
        <v>0</v>
      </c>
      <c r="K1135" s="264"/>
      <c r="L1135" s="264"/>
      <c r="M1135" s="264"/>
      <c r="N1135" s="264">
        <v>10525305.27</v>
      </c>
      <c r="Q1135"/>
    </row>
    <row r="1136" spans="2:17" ht="15" x14ac:dyDescent="0.4">
      <c r="B1136" s="277">
        <f>VLOOKUP(C1136,Companies[],3,FALSE)</f>
        <v>36050166</v>
      </c>
      <c r="C1136" s="184" t="s">
        <v>2055</v>
      </c>
      <c r="D1136" s="50" t="s">
        <v>2022</v>
      </c>
      <c r="E1136" s="264" t="s">
        <v>2741</v>
      </c>
      <c r="F1136" s="50" t="s">
        <v>1000</v>
      </c>
      <c r="G1136" s="50" t="s">
        <v>1000</v>
      </c>
      <c r="H1136" s="184"/>
      <c r="I1136" s="264" t="s">
        <v>1196</v>
      </c>
      <c r="J1136" s="278">
        <v>799280</v>
      </c>
      <c r="K1136" s="264"/>
      <c r="L1136" s="264"/>
      <c r="M1136" s="264"/>
      <c r="N1136" s="264"/>
      <c r="Q1136"/>
    </row>
    <row r="1137" spans="2:17" ht="15" x14ac:dyDescent="0.4">
      <c r="B1137" s="277">
        <f>VLOOKUP(C1137,Companies[],3,FALSE)</f>
        <v>36050166</v>
      </c>
      <c r="C1137" s="184" t="s">
        <v>2055</v>
      </c>
      <c r="D1137" s="50" t="s">
        <v>2021</v>
      </c>
      <c r="E1137" s="264" t="s">
        <v>2736</v>
      </c>
      <c r="F1137" s="50" t="s">
        <v>1000</v>
      </c>
      <c r="G1137" s="50" t="s">
        <v>1000</v>
      </c>
      <c r="H1137" s="184"/>
      <c r="I1137" s="264" t="s">
        <v>1196</v>
      </c>
      <c r="J1137" s="278">
        <v>41824006</v>
      </c>
      <c r="K1137" s="264"/>
      <c r="L1137" s="264"/>
      <c r="M1137" s="264"/>
      <c r="N1137" s="264"/>
      <c r="Q1137"/>
    </row>
    <row r="1138" spans="2:17" ht="15" x14ac:dyDescent="0.4">
      <c r="B1138" s="277">
        <f>VLOOKUP(C1138,Companies[],3,FALSE)</f>
        <v>36050166</v>
      </c>
      <c r="C1138" s="184" t="s">
        <v>2055</v>
      </c>
      <c r="D1138" s="50" t="s">
        <v>2021</v>
      </c>
      <c r="E1138" s="264" t="s">
        <v>2735</v>
      </c>
      <c r="F1138" s="50" t="s">
        <v>1000</v>
      </c>
      <c r="G1138" s="50" t="s">
        <v>1000</v>
      </c>
      <c r="H1138" s="184"/>
      <c r="I1138" s="264" t="s">
        <v>1196</v>
      </c>
      <c r="J1138" s="278">
        <v>2403973</v>
      </c>
      <c r="K1138" s="264"/>
      <c r="L1138" s="264"/>
      <c r="M1138" s="264"/>
      <c r="N1138" s="264"/>
      <c r="Q1138"/>
    </row>
    <row r="1139" spans="2:17" ht="15" x14ac:dyDescent="0.4">
      <c r="B1139" s="277">
        <f>VLOOKUP(C1139,Companies[],3,FALSE)</f>
        <v>36050166</v>
      </c>
      <c r="C1139" s="184" t="s">
        <v>2055</v>
      </c>
      <c r="D1139" s="50" t="s">
        <v>2021</v>
      </c>
      <c r="E1139" s="264" t="s">
        <v>2740</v>
      </c>
      <c r="F1139" s="50" t="s">
        <v>1000</v>
      </c>
      <c r="G1139" s="50" t="s">
        <v>1000</v>
      </c>
      <c r="H1139" s="184"/>
      <c r="I1139" s="264" t="s">
        <v>1196</v>
      </c>
      <c r="J1139" s="278">
        <v>3023257.69</v>
      </c>
      <c r="K1139" s="264"/>
      <c r="L1139" s="264"/>
      <c r="M1139" s="264"/>
      <c r="N1139" s="264"/>
      <c r="Q1139"/>
    </row>
    <row r="1140" spans="2:17" ht="15" x14ac:dyDescent="0.4">
      <c r="B1140" s="277">
        <f>VLOOKUP(C1140,Companies[],3,FALSE)</f>
        <v>36050166</v>
      </c>
      <c r="C1140" s="184" t="s">
        <v>2055</v>
      </c>
      <c r="D1140" s="50" t="s">
        <v>2021</v>
      </c>
      <c r="E1140" s="264" t="s">
        <v>2745</v>
      </c>
      <c r="F1140" s="50" t="s">
        <v>1000</v>
      </c>
      <c r="G1140" s="50" t="s">
        <v>1000</v>
      </c>
      <c r="H1140" s="184"/>
      <c r="I1140" s="264" t="s">
        <v>1196</v>
      </c>
      <c r="J1140" s="278">
        <v>682324.56</v>
      </c>
      <c r="K1140" s="264"/>
      <c r="L1140" s="264"/>
      <c r="M1140" s="264"/>
      <c r="N1140" s="264"/>
      <c r="Q1140"/>
    </row>
    <row r="1141" spans="2:17" ht="15" x14ac:dyDescent="0.4">
      <c r="B1141" s="277">
        <f>VLOOKUP(C1141,Companies[],3,FALSE)</f>
        <v>36050166</v>
      </c>
      <c r="C1141" s="184" t="s">
        <v>2055</v>
      </c>
      <c r="D1141" s="50" t="s">
        <v>2021</v>
      </c>
      <c r="E1141" s="264" t="s">
        <v>2739</v>
      </c>
      <c r="F1141" s="50" t="s">
        <v>1000</v>
      </c>
      <c r="G1141" s="50" t="s">
        <v>1000</v>
      </c>
      <c r="H1141" s="184"/>
      <c r="I1141" s="264" t="s">
        <v>1196</v>
      </c>
      <c r="J1141" s="278">
        <v>45305.68</v>
      </c>
      <c r="K1141" s="264"/>
      <c r="L1141" s="264"/>
      <c r="M1141" s="264"/>
      <c r="N1141" s="264"/>
      <c r="Q1141"/>
    </row>
    <row r="1142" spans="2:17" ht="15" x14ac:dyDescent="0.4">
      <c r="B1142" s="277">
        <f>VLOOKUP(C1142,Companies[],3,FALSE)</f>
        <v>36050166</v>
      </c>
      <c r="C1142" s="184" t="s">
        <v>2055</v>
      </c>
      <c r="D1142" s="50" t="s">
        <v>2021</v>
      </c>
      <c r="E1142" s="264" t="s">
        <v>2738</v>
      </c>
      <c r="F1142" s="50" t="s">
        <v>996</v>
      </c>
      <c r="G1142" s="50" t="s">
        <v>999</v>
      </c>
      <c r="H1142" s="184"/>
      <c r="I1142" s="264" t="s">
        <v>1196</v>
      </c>
      <c r="J1142" s="278">
        <v>83724364.089999989</v>
      </c>
      <c r="K1142" s="264"/>
      <c r="L1142" s="264"/>
      <c r="M1142" s="264"/>
      <c r="N1142" s="264"/>
      <c r="Q1142"/>
    </row>
    <row r="1143" spans="2:17" ht="15" x14ac:dyDescent="0.4">
      <c r="B1143" s="277">
        <f>VLOOKUP(C1143,Companies[],3,FALSE)</f>
        <v>36050166</v>
      </c>
      <c r="C1143" s="184" t="s">
        <v>2055</v>
      </c>
      <c r="D1143" s="50" t="s">
        <v>2021</v>
      </c>
      <c r="E1143" s="264" t="s">
        <v>2738</v>
      </c>
      <c r="F1143" s="50" t="s">
        <v>996</v>
      </c>
      <c r="G1143" s="50" t="s">
        <v>999</v>
      </c>
      <c r="H1143" s="184" t="s">
        <v>2228</v>
      </c>
      <c r="I1143" s="264" t="s">
        <v>1196</v>
      </c>
      <c r="J1143" s="183">
        <v>0</v>
      </c>
      <c r="K1143" s="264"/>
      <c r="L1143" s="264"/>
      <c r="M1143" s="264"/>
      <c r="N1143" s="264">
        <v>6461630.96</v>
      </c>
      <c r="Q1143"/>
    </row>
    <row r="1144" spans="2:17" ht="15" x14ac:dyDescent="0.4">
      <c r="B1144" s="277">
        <f>VLOOKUP(C1144,Companies[],3,FALSE)</f>
        <v>36050166</v>
      </c>
      <c r="C1144" s="184" t="s">
        <v>2055</v>
      </c>
      <c r="D1144" s="50" t="s">
        <v>2021</v>
      </c>
      <c r="E1144" s="264" t="s">
        <v>2738</v>
      </c>
      <c r="F1144" s="50" t="s">
        <v>996</v>
      </c>
      <c r="G1144" s="50" t="s">
        <v>999</v>
      </c>
      <c r="H1144" s="184" t="s">
        <v>2228</v>
      </c>
      <c r="I1144" s="264" t="s">
        <v>1196</v>
      </c>
      <c r="J1144" s="183">
        <v>0</v>
      </c>
      <c r="K1144" s="264"/>
      <c r="L1144" s="264"/>
      <c r="M1144" s="264"/>
      <c r="N1144" s="264">
        <v>220155.01</v>
      </c>
      <c r="Q1144"/>
    </row>
    <row r="1145" spans="2:17" ht="15" x14ac:dyDescent="0.4">
      <c r="B1145" s="277">
        <f>VLOOKUP(C1145,Companies[],3,FALSE)</f>
        <v>36050166</v>
      </c>
      <c r="C1145" s="184" t="s">
        <v>2055</v>
      </c>
      <c r="D1145" s="50" t="s">
        <v>2021</v>
      </c>
      <c r="E1145" s="264" t="s">
        <v>2738</v>
      </c>
      <c r="F1145" s="50" t="s">
        <v>996</v>
      </c>
      <c r="G1145" s="50" t="s">
        <v>999</v>
      </c>
      <c r="H1145" s="184" t="s">
        <v>2734</v>
      </c>
      <c r="I1145" s="264" t="s">
        <v>1196</v>
      </c>
      <c r="J1145" s="183">
        <v>0</v>
      </c>
      <c r="K1145" s="264"/>
      <c r="L1145" s="264"/>
      <c r="M1145" s="264"/>
      <c r="N1145" s="264">
        <v>0</v>
      </c>
      <c r="Q1145"/>
    </row>
    <row r="1146" spans="2:17" ht="15" x14ac:dyDescent="0.4">
      <c r="B1146" s="277">
        <f>VLOOKUP(C1146,Companies[],3,FALSE)</f>
        <v>36050166</v>
      </c>
      <c r="C1146" s="184" t="s">
        <v>2055</v>
      </c>
      <c r="D1146" s="50" t="s">
        <v>2021</v>
      </c>
      <c r="E1146" s="264" t="s">
        <v>2738</v>
      </c>
      <c r="F1146" s="50" t="s">
        <v>996</v>
      </c>
      <c r="G1146" s="50" t="s">
        <v>999</v>
      </c>
      <c r="H1146" s="184" t="s">
        <v>2734</v>
      </c>
      <c r="I1146" s="264" t="s">
        <v>1196</v>
      </c>
      <c r="J1146" s="183">
        <v>0</v>
      </c>
      <c r="K1146" s="264"/>
      <c r="L1146" s="264"/>
      <c r="M1146" s="264"/>
      <c r="N1146" s="264">
        <v>0</v>
      </c>
      <c r="Q1146"/>
    </row>
    <row r="1147" spans="2:17" ht="15" x14ac:dyDescent="0.4">
      <c r="B1147" s="277">
        <f>VLOOKUP(C1147,Companies[],3,FALSE)</f>
        <v>36050166</v>
      </c>
      <c r="C1147" s="184" t="s">
        <v>2055</v>
      </c>
      <c r="D1147" s="50" t="s">
        <v>2021</v>
      </c>
      <c r="E1147" s="264" t="s">
        <v>2738</v>
      </c>
      <c r="F1147" s="50" t="s">
        <v>996</v>
      </c>
      <c r="G1147" s="50" t="s">
        <v>999</v>
      </c>
      <c r="H1147" s="184" t="s">
        <v>2228</v>
      </c>
      <c r="I1147" s="264" t="s">
        <v>1196</v>
      </c>
      <c r="J1147" s="183">
        <v>0</v>
      </c>
      <c r="K1147" s="264"/>
      <c r="L1147" s="264"/>
      <c r="M1147" s="264"/>
      <c r="N1147" s="284">
        <v>1006.6800000000001</v>
      </c>
      <c r="Q1147"/>
    </row>
    <row r="1148" spans="2:17" ht="15" x14ac:dyDescent="0.4">
      <c r="B1148" s="277">
        <f>VLOOKUP(C1148,Companies[],3,FALSE)</f>
        <v>36050166</v>
      </c>
      <c r="C1148" s="184" t="s">
        <v>2055</v>
      </c>
      <c r="D1148" s="50" t="s">
        <v>2021</v>
      </c>
      <c r="E1148" s="264" t="s">
        <v>2738</v>
      </c>
      <c r="F1148" s="50" t="s">
        <v>996</v>
      </c>
      <c r="G1148" s="50" t="s">
        <v>999</v>
      </c>
      <c r="H1148" s="184" t="s">
        <v>2229</v>
      </c>
      <c r="I1148" s="264" t="s">
        <v>1196</v>
      </c>
      <c r="J1148" s="183">
        <v>0</v>
      </c>
      <c r="K1148" s="264"/>
      <c r="L1148" s="264"/>
      <c r="M1148" s="264"/>
      <c r="N1148" s="264">
        <v>71043435.579999998</v>
      </c>
      <c r="Q1148"/>
    </row>
    <row r="1149" spans="2:17" ht="15" x14ac:dyDescent="0.4">
      <c r="B1149" s="277">
        <f>VLOOKUP(C1149,Companies[],3,FALSE)</f>
        <v>36050166</v>
      </c>
      <c r="C1149" s="184" t="s">
        <v>2055</v>
      </c>
      <c r="D1149" s="50" t="s">
        <v>2021</v>
      </c>
      <c r="E1149" s="264" t="s">
        <v>2738</v>
      </c>
      <c r="F1149" s="50" t="s">
        <v>996</v>
      </c>
      <c r="G1149" s="50" t="s">
        <v>999</v>
      </c>
      <c r="H1149" s="184" t="s">
        <v>2230</v>
      </c>
      <c r="I1149" s="264" t="s">
        <v>1196</v>
      </c>
      <c r="J1149" s="183">
        <v>0</v>
      </c>
      <c r="K1149" s="264"/>
      <c r="L1149" s="264"/>
      <c r="M1149" s="264"/>
      <c r="N1149" s="264">
        <v>0</v>
      </c>
      <c r="Q1149"/>
    </row>
    <row r="1150" spans="2:17" ht="15" x14ac:dyDescent="0.4">
      <c r="B1150" s="277">
        <f>VLOOKUP(C1150,Companies[],3,FALSE)</f>
        <v>36050166</v>
      </c>
      <c r="C1150" s="184" t="s">
        <v>2055</v>
      </c>
      <c r="D1150" s="50" t="s">
        <v>2021</v>
      </c>
      <c r="E1150" s="264" t="s">
        <v>2738</v>
      </c>
      <c r="F1150" s="50" t="s">
        <v>996</v>
      </c>
      <c r="G1150" s="50" t="s">
        <v>999</v>
      </c>
      <c r="H1150" s="184" t="s">
        <v>2229</v>
      </c>
      <c r="I1150" s="264" t="s">
        <v>1196</v>
      </c>
      <c r="J1150" s="183">
        <v>0</v>
      </c>
      <c r="K1150" s="264"/>
      <c r="L1150" s="264"/>
      <c r="M1150" s="264"/>
      <c r="N1150" s="264">
        <v>6420806.9900000002</v>
      </c>
      <c r="Q1150"/>
    </row>
    <row r="1151" spans="2:17" ht="15" x14ac:dyDescent="0.4">
      <c r="B1151" s="277">
        <f>VLOOKUP(C1151,Companies[],3,FALSE)</f>
        <v>36050166</v>
      </c>
      <c r="C1151" s="184" t="s">
        <v>2055</v>
      </c>
      <c r="D1151" s="50" t="s">
        <v>2021</v>
      </c>
      <c r="E1151" s="264" t="s">
        <v>2738</v>
      </c>
      <c r="F1151" s="50" t="s">
        <v>996</v>
      </c>
      <c r="G1151" s="50" t="s">
        <v>999</v>
      </c>
      <c r="H1151" s="184" t="s">
        <v>2231</v>
      </c>
      <c r="I1151" s="264" t="s">
        <v>1196</v>
      </c>
      <c r="J1151" s="183">
        <v>0</v>
      </c>
      <c r="K1151" s="264"/>
      <c r="L1151" s="264"/>
      <c r="M1151" s="264"/>
      <c r="N1151" s="264">
        <v>0</v>
      </c>
      <c r="Q1151"/>
    </row>
    <row r="1152" spans="2:17" ht="15" x14ac:dyDescent="0.4">
      <c r="B1152" s="277">
        <f>VLOOKUP(C1152,Companies[],3,FALSE)</f>
        <v>36050166</v>
      </c>
      <c r="C1152" s="184" t="s">
        <v>2055</v>
      </c>
      <c r="D1152" s="50" t="s">
        <v>2021</v>
      </c>
      <c r="E1152" s="264" t="s">
        <v>2738</v>
      </c>
      <c r="F1152" s="50" t="s">
        <v>996</v>
      </c>
      <c r="G1152" s="50" t="s">
        <v>999</v>
      </c>
      <c r="H1152" s="184" t="s">
        <v>2229</v>
      </c>
      <c r="I1152" s="264" t="s">
        <v>1196</v>
      </c>
      <c r="J1152" s="183">
        <v>0</v>
      </c>
      <c r="K1152" s="264"/>
      <c r="L1152" s="264"/>
      <c r="M1152" s="264"/>
      <c r="N1152" s="264">
        <v>1302.02</v>
      </c>
      <c r="Q1152"/>
    </row>
    <row r="1153" spans="2:17" ht="15" x14ac:dyDescent="0.4">
      <c r="B1153" s="277">
        <f>VLOOKUP(C1153,Companies[],3,FALSE)</f>
        <v>33862865</v>
      </c>
      <c r="C1153" s="184" t="s">
        <v>2056</v>
      </c>
      <c r="D1153" s="50" t="s">
        <v>2021</v>
      </c>
      <c r="E1153" s="264" t="s">
        <v>2736</v>
      </c>
      <c r="F1153" s="50" t="s">
        <v>1000</v>
      </c>
      <c r="G1153" s="50" t="s">
        <v>1000</v>
      </c>
      <c r="H1153" s="184"/>
      <c r="I1153" s="264" t="s">
        <v>1196</v>
      </c>
      <c r="J1153" s="278">
        <v>38793450.909999996</v>
      </c>
      <c r="K1153" s="264"/>
      <c r="L1153" s="264"/>
      <c r="M1153" s="264"/>
      <c r="N1153" s="264"/>
      <c r="Q1153"/>
    </row>
    <row r="1154" spans="2:17" ht="15" x14ac:dyDescent="0.4">
      <c r="B1154" s="277">
        <f>VLOOKUP(C1154,Companies[],3,FALSE)</f>
        <v>33862865</v>
      </c>
      <c r="C1154" s="184" t="s">
        <v>2056</v>
      </c>
      <c r="D1154" s="50" t="s">
        <v>2021</v>
      </c>
      <c r="E1154" s="264" t="s">
        <v>2735</v>
      </c>
      <c r="F1154" s="50" t="s">
        <v>1000</v>
      </c>
      <c r="G1154" s="50" t="s">
        <v>1000</v>
      </c>
      <c r="H1154" s="184"/>
      <c r="I1154" s="264" t="s">
        <v>1196</v>
      </c>
      <c r="J1154" s="278">
        <v>15050762</v>
      </c>
      <c r="K1154" s="264"/>
      <c r="L1154" s="264"/>
      <c r="M1154" s="264"/>
      <c r="N1154" s="264"/>
      <c r="Q1154"/>
    </row>
    <row r="1155" spans="2:17" ht="15" x14ac:dyDescent="0.4">
      <c r="B1155" s="277">
        <f>VLOOKUP(C1155,Companies[],3,FALSE)</f>
        <v>33862865</v>
      </c>
      <c r="C1155" s="184" t="s">
        <v>2056</v>
      </c>
      <c r="D1155" s="50" t="s">
        <v>2021</v>
      </c>
      <c r="E1155" s="264" t="s">
        <v>2740</v>
      </c>
      <c r="F1155" s="50" t="s">
        <v>1000</v>
      </c>
      <c r="G1155" s="50" t="s">
        <v>1000</v>
      </c>
      <c r="H1155" s="184"/>
      <c r="I1155" s="264" t="s">
        <v>1196</v>
      </c>
      <c r="J1155" s="278">
        <v>1321922.27</v>
      </c>
      <c r="K1155" s="264"/>
      <c r="L1155" s="264"/>
      <c r="M1155" s="264"/>
      <c r="N1155" s="264"/>
      <c r="Q1155"/>
    </row>
    <row r="1156" spans="2:17" ht="15" x14ac:dyDescent="0.4">
      <c r="B1156" s="277">
        <f>VLOOKUP(C1156,Companies[],3,FALSE)</f>
        <v>33862865</v>
      </c>
      <c r="C1156" s="184" t="s">
        <v>2056</v>
      </c>
      <c r="D1156" s="50" t="s">
        <v>2021</v>
      </c>
      <c r="E1156" s="264" t="s">
        <v>2745</v>
      </c>
      <c r="F1156" s="50" t="s">
        <v>1000</v>
      </c>
      <c r="G1156" s="50" t="s">
        <v>1000</v>
      </c>
      <c r="H1156" s="184"/>
      <c r="I1156" s="264" t="s">
        <v>1196</v>
      </c>
      <c r="J1156" s="278">
        <v>138820</v>
      </c>
      <c r="K1156" s="264"/>
      <c r="L1156" s="264"/>
      <c r="M1156" s="264"/>
      <c r="N1156" s="264"/>
      <c r="Q1156"/>
    </row>
    <row r="1157" spans="2:17" ht="15" x14ac:dyDescent="0.4">
      <c r="B1157" s="277">
        <f>VLOOKUP(C1157,Companies[],3,FALSE)</f>
        <v>33862865</v>
      </c>
      <c r="C1157" s="184" t="s">
        <v>2056</v>
      </c>
      <c r="D1157" s="50" t="s">
        <v>2021</v>
      </c>
      <c r="E1157" s="264" t="s">
        <v>2739</v>
      </c>
      <c r="F1157" s="50" t="s">
        <v>1000</v>
      </c>
      <c r="G1157" s="50" t="s">
        <v>1000</v>
      </c>
      <c r="H1157" s="184"/>
      <c r="I1157" s="264" t="s">
        <v>1196</v>
      </c>
      <c r="J1157" s="278">
        <v>1000</v>
      </c>
      <c r="K1157" s="264"/>
      <c r="L1157" s="264"/>
      <c r="M1157" s="264"/>
      <c r="N1157" s="264"/>
      <c r="Q1157"/>
    </row>
    <row r="1158" spans="2:17" ht="15" x14ac:dyDescent="0.4">
      <c r="B1158" s="277">
        <f>VLOOKUP(C1158,Companies[],3,FALSE)</f>
        <v>33862865</v>
      </c>
      <c r="C1158" s="184" t="s">
        <v>2056</v>
      </c>
      <c r="D1158" s="50" t="s">
        <v>2021</v>
      </c>
      <c r="E1158" s="264" t="s">
        <v>2738</v>
      </c>
      <c r="F1158" s="50" t="s">
        <v>996</v>
      </c>
      <c r="G1158" s="50" t="s">
        <v>999</v>
      </c>
      <c r="H1158" s="184"/>
      <c r="I1158" s="264" t="s">
        <v>1196</v>
      </c>
      <c r="J1158" s="278">
        <v>55369249.719999999</v>
      </c>
      <c r="K1158" s="264"/>
      <c r="L1158" s="264"/>
      <c r="M1158" s="264"/>
      <c r="N1158" s="264"/>
      <c r="Q1158"/>
    </row>
    <row r="1159" spans="2:17" ht="15" x14ac:dyDescent="0.4">
      <c r="B1159" s="277">
        <f>VLOOKUP(C1159,Companies[],3,FALSE)</f>
        <v>33862865</v>
      </c>
      <c r="C1159" s="184" t="s">
        <v>2056</v>
      </c>
      <c r="D1159" s="50" t="s">
        <v>2021</v>
      </c>
      <c r="E1159" s="264" t="s">
        <v>2738</v>
      </c>
      <c r="F1159" s="50" t="s">
        <v>996</v>
      </c>
      <c r="G1159" s="50" t="s">
        <v>999</v>
      </c>
      <c r="H1159" s="184" t="s">
        <v>2221</v>
      </c>
      <c r="I1159" s="264" t="s">
        <v>1196</v>
      </c>
      <c r="J1159" s="183">
        <v>0</v>
      </c>
      <c r="K1159" s="264"/>
      <c r="L1159" s="264"/>
      <c r="M1159" s="264"/>
      <c r="N1159" s="264">
        <v>57864225.009999998</v>
      </c>
      <c r="Q1159"/>
    </row>
    <row r="1160" spans="2:17" ht="15" x14ac:dyDescent="0.4">
      <c r="B1160" s="277">
        <f>VLOOKUP(C1160,Companies[],3,FALSE)</f>
        <v>30912734</v>
      </c>
      <c r="C1160" s="184" t="s">
        <v>2089</v>
      </c>
      <c r="D1160" s="50" t="s">
        <v>2021</v>
      </c>
      <c r="E1160" s="264" t="s">
        <v>2743</v>
      </c>
      <c r="F1160" s="50" t="s">
        <v>1000</v>
      </c>
      <c r="G1160" s="50" t="s">
        <v>1000</v>
      </c>
      <c r="H1160" s="184"/>
      <c r="I1160" s="264" t="s">
        <v>1196</v>
      </c>
      <c r="J1160" s="278">
        <v>-89311421.629999995</v>
      </c>
      <c r="K1160" s="264"/>
      <c r="L1160" s="264"/>
      <c r="M1160" s="264"/>
      <c r="N1160" s="264"/>
      <c r="Q1160"/>
    </row>
    <row r="1161" spans="2:17" ht="15" x14ac:dyDescent="0.4">
      <c r="B1161" s="277">
        <f>VLOOKUP(C1161,Companies[],3,FALSE)</f>
        <v>30912734</v>
      </c>
      <c r="C1161" s="184" t="s">
        <v>2089</v>
      </c>
      <c r="D1161" s="50" t="s">
        <v>2021</v>
      </c>
      <c r="E1161" s="264" t="s">
        <v>2740</v>
      </c>
      <c r="F1161" s="50" t="s">
        <v>1000</v>
      </c>
      <c r="G1161" s="50" t="s">
        <v>1000</v>
      </c>
      <c r="H1161" s="184"/>
      <c r="I1161" s="264" t="s">
        <v>1196</v>
      </c>
      <c r="J1161" s="278">
        <v>17087826.819999997</v>
      </c>
      <c r="K1161" s="264"/>
      <c r="L1161" s="264"/>
      <c r="M1161" s="264"/>
      <c r="N1161" s="264"/>
      <c r="Q1161"/>
    </row>
    <row r="1162" spans="2:17" ht="15" x14ac:dyDescent="0.4">
      <c r="B1162" s="277">
        <f>VLOOKUP(C1162,Companies[],3,FALSE)</f>
        <v>30912734</v>
      </c>
      <c r="C1162" s="184" t="s">
        <v>2089</v>
      </c>
      <c r="D1162" s="50" t="s">
        <v>2023</v>
      </c>
      <c r="E1162" s="264" t="s">
        <v>2737</v>
      </c>
      <c r="F1162" s="50" t="s">
        <v>1000</v>
      </c>
      <c r="G1162" s="50" t="s">
        <v>1000</v>
      </c>
      <c r="H1162" s="184"/>
      <c r="I1162" s="264" t="s">
        <v>1196</v>
      </c>
      <c r="J1162" s="278">
        <v>188426.4</v>
      </c>
      <c r="K1162" s="264"/>
      <c r="L1162" s="264"/>
      <c r="M1162" s="264"/>
      <c r="N1162" s="264"/>
      <c r="Q1162"/>
    </row>
    <row r="1163" spans="2:17" ht="15" x14ac:dyDescent="0.4">
      <c r="B1163" s="277">
        <f>VLOOKUP(C1163,Companies[],3,FALSE)</f>
        <v>30912734</v>
      </c>
      <c r="C1163" s="184" t="s">
        <v>2089</v>
      </c>
      <c r="D1163" s="50" t="s">
        <v>2021</v>
      </c>
      <c r="E1163" s="264" t="s">
        <v>2745</v>
      </c>
      <c r="F1163" s="50" t="s">
        <v>1000</v>
      </c>
      <c r="G1163" s="50" t="s">
        <v>1000</v>
      </c>
      <c r="H1163" s="184"/>
      <c r="I1163" s="264" t="s">
        <v>1196</v>
      </c>
      <c r="J1163" s="278">
        <v>4428485.8899999997</v>
      </c>
      <c r="K1163" s="264"/>
      <c r="L1163" s="264"/>
      <c r="M1163" s="264"/>
      <c r="N1163" s="264"/>
      <c r="Q1163"/>
    </row>
    <row r="1164" spans="2:17" ht="15" x14ac:dyDescent="0.4">
      <c r="B1164" s="277">
        <f>VLOOKUP(C1164,Companies[],3,FALSE)</f>
        <v>30912734</v>
      </c>
      <c r="C1164" s="184" t="s">
        <v>2089</v>
      </c>
      <c r="D1164" s="50" t="s">
        <v>2021</v>
      </c>
      <c r="E1164" s="264" t="s">
        <v>2739</v>
      </c>
      <c r="F1164" s="50" t="s">
        <v>1000</v>
      </c>
      <c r="G1164" s="50" t="s">
        <v>1000</v>
      </c>
      <c r="H1164" s="184"/>
      <c r="I1164" s="264" t="s">
        <v>1196</v>
      </c>
      <c r="J1164" s="278">
        <v>32890.810000000005</v>
      </c>
      <c r="K1164" s="264"/>
      <c r="L1164" s="264"/>
      <c r="M1164" s="264"/>
      <c r="N1164" s="264"/>
      <c r="Q1164"/>
    </row>
    <row r="1165" spans="2:17" ht="15" x14ac:dyDescent="0.4">
      <c r="B1165" s="277">
        <f>VLOOKUP(C1165,Companies[],3,FALSE)</f>
        <v>30912734</v>
      </c>
      <c r="C1165" s="184" t="s">
        <v>2089</v>
      </c>
      <c r="D1165" s="50" t="s">
        <v>2021</v>
      </c>
      <c r="E1165" s="264" t="s">
        <v>2738</v>
      </c>
      <c r="F1165" s="50" t="s">
        <v>996</v>
      </c>
      <c r="G1165" s="50" t="s">
        <v>999</v>
      </c>
      <c r="H1165" s="184"/>
      <c r="I1165" s="264" t="s">
        <v>1196</v>
      </c>
      <c r="J1165" s="278">
        <v>70423259.090000004</v>
      </c>
      <c r="K1165" s="264"/>
      <c r="L1165" s="264"/>
      <c r="M1165" s="264"/>
      <c r="N1165" s="264"/>
      <c r="Q1165"/>
    </row>
    <row r="1166" spans="2:17" ht="15" x14ac:dyDescent="0.4">
      <c r="B1166" s="277">
        <f>VLOOKUP(C1166,Companies[],3,FALSE)</f>
        <v>30912734</v>
      </c>
      <c r="C1166" s="184" t="s">
        <v>2089</v>
      </c>
      <c r="D1166" s="50" t="s">
        <v>2021</v>
      </c>
      <c r="E1166" s="264" t="s">
        <v>2738</v>
      </c>
      <c r="F1166" s="50" t="s">
        <v>996</v>
      </c>
      <c r="G1166" s="50" t="s">
        <v>999</v>
      </c>
      <c r="H1166" s="184" t="s">
        <v>2153</v>
      </c>
      <c r="I1166" s="264" t="s">
        <v>1196</v>
      </c>
      <c r="J1166" s="183">
        <v>0</v>
      </c>
      <c r="K1166" s="264"/>
      <c r="L1166" s="264"/>
      <c r="M1166" s="264"/>
      <c r="N1166" s="264">
        <v>61360092.479999997</v>
      </c>
      <c r="Q1166"/>
    </row>
    <row r="1167" spans="2:17" ht="15" x14ac:dyDescent="0.4">
      <c r="B1167" s="277">
        <f>VLOOKUP(C1167,Companies[],3,FALSE)</f>
        <v>30912734</v>
      </c>
      <c r="C1167" s="184" t="s">
        <v>2089</v>
      </c>
      <c r="D1167" s="50" t="s">
        <v>2021</v>
      </c>
      <c r="E1167" s="264" t="s">
        <v>2738</v>
      </c>
      <c r="F1167" s="50" t="s">
        <v>996</v>
      </c>
      <c r="G1167" s="50" t="s">
        <v>999</v>
      </c>
      <c r="H1167" s="184" t="s">
        <v>2154</v>
      </c>
      <c r="I1167" s="264" t="s">
        <v>1196</v>
      </c>
      <c r="J1167" s="183">
        <v>0</v>
      </c>
      <c r="K1167" s="264"/>
      <c r="L1167" s="264"/>
      <c r="M1167" s="264"/>
      <c r="N1167" s="264">
        <v>0</v>
      </c>
      <c r="Q1167"/>
    </row>
    <row r="1168" spans="2:17" ht="15" x14ac:dyDescent="0.4">
      <c r="B1168" s="277">
        <f>VLOOKUP(C1168,Companies[],3,FALSE)</f>
        <v>38203132</v>
      </c>
      <c r="C1168" s="184" t="s">
        <v>2057</v>
      </c>
      <c r="D1168" s="50" t="s">
        <v>2021</v>
      </c>
      <c r="E1168" s="264" t="s">
        <v>2736</v>
      </c>
      <c r="F1168" s="50" t="s">
        <v>1000</v>
      </c>
      <c r="G1168" s="50" t="s">
        <v>1000</v>
      </c>
      <c r="H1168" s="184"/>
      <c r="I1168" s="264" t="s">
        <v>1196</v>
      </c>
      <c r="J1168" s="278">
        <v>10546725</v>
      </c>
      <c r="K1168" s="264"/>
      <c r="L1168" s="264"/>
      <c r="M1168" s="264"/>
      <c r="N1168" s="264"/>
      <c r="Q1168"/>
    </row>
    <row r="1169" spans="2:17" ht="15" x14ac:dyDescent="0.4">
      <c r="B1169" s="277">
        <f>VLOOKUP(C1169,Companies[],3,FALSE)</f>
        <v>38203132</v>
      </c>
      <c r="C1169" s="184" t="s">
        <v>2057</v>
      </c>
      <c r="D1169" s="50" t="s">
        <v>2021</v>
      </c>
      <c r="E1169" s="264" t="s">
        <v>2735</v>
      </c>
      <c r="F1169" s="50" t="s">
        <v>1000</v>
      </c>
      <c r="G1169" s="50" t="s">
        <v>1000</v>
      </c>
      <c r="H1169" s="184"/>
      <c r="I1169" s="264" t="s">
        <v>1196</v>
      </c>
      <c r="J1169" s="278">
        <v>21177935</v>
      </c>
      <c r="K1169" s="264"/>
      <c r="L1169" s="264"/>
      <c r="M1169" s="264"/>
      <c r="N1169" s="264"/>
      <c r="Q1169"/>
    </row>
    <row r="1170" spans="2:17" ht="15" x14ac:dyDescent="0.4">
      <c r="B1170" s="277">
        <f>VLOOKUP(C1170,Companies[],3,FALSE)</f>
        <v>38203132</v>
      </c>
      <c r="C1170" s="184" t="s">
        <v>2057</v>
      </c>
      <c r="D1170" s="50" t="s">
        <v>2021</v>
      </c>
      <c r="E1170" s="264" t="s">
        <v>2740</v>
      </c>
      <c r="F1170" s="50" t="s">
        <v>1000</v>
      </c>
      <c r="G1170" s="50" t="s">
        <v>1000</v>
      </c>
      <c r="H1170" s="184"/>
      <c r="I1170" s="264" t="s">
        <v>1196</v>
      </c>
      <c r="J1170" s="278">
        <v>3207569.52</v>
      </c>
      <c r="K1170" s="264"/>
      <c r="L1170" s="264"/>
      <c r="M1170" s="264"/>
      <c r="N1170" s="264"/>
      <c r="Q1170"/>
    </row>
    <row r="1171" spans="2:17" ht="15" x14ac:dyDescent="0.4">
      <c r="B1171" s="277">
        <f>VLOOKUP(C1171,Companies[],3,FALSE)</f>
        <v>38203132</v>
      </c>
      <c r="C1171" s="184" t="s">
        <v>2057</v>
      </c>
      <c r="D1171" s="50" t="s">
        <v>2021</v>
      </c>
      <c r="E1171" s="264" t="s">
        <v>2739</v>
      </c>
      <c r="F1171" s="50" t="s">
        <v>1000</v>
      </c>
      <c r="G1171" s="50" t="s">
        <v>1000</v>
      </c>
      <c r="H1171" s="184"/>
      <c r="I1171" s="264" t="s">
        <v>1196</v>
      </c>
      <c r="J1171" s="278">
        <v>8590</v>
      </c>
      <c r="K1171" s="264"/>
      <c r="L1171" s="264"/>
      <c r="M1171" s="264"/>
      <c r="N1171" s="264"/>
      <c r="Q1171"/>
    </row>
    <row r="1172" spans="2:17" ht="15" x14ac:dyDescent="0.4">
      <c r="B1172" s="277">
        <f>VLOOKUP(C1172,Companies[],3,FALSE)</f>
        <v>38203132</v>
      </c>
      <c r="C1172" s="184" t="s">
        <v>2057</v>
      </c>
      <c r="D1172" s="50" t="s">
        <v>2021</v>
      </c>
      <c r="E1172" s="264" t="s">
        <v>2738</v>
      </c>
      <c r="F1172" s="50" t="s">
        <v>996</v>
      </c>
      <c r="G1172" s="50" t="s">
        <v>999</v>
      </c>
      <c r="H1172" s="184"/>
      <c r="I1172" s="264" t="s">
        <v>1196</v>
      </c>
      <c r="J1172" s="278">
        <v>65874599.999999993</v>
      </c>
      <c r="K1172" s="264"/>
      <c r="L1172" s="264"/>
      <c r="M1172" s="264"/>
      <c r="N1172" s="264"/>
      <c r="Q1172"/>
    </row>
    <row r="1173" spans="2:17" ht="15" x14ac:dyDescent="0.4">
      <c r="B1173" s="277">
        <f>VLOOKUP(C1173,Companies[],3,FALSE)</f>
        <v>38203132</v>
      </c>
      <c r="C1173" s="184" t="s">
        <v>2057</v>
      </c>
      <c r="D1173" s="50" t="s">
        <v>2021</v>
      </c>
      <c r="E1173" s="264" t="s">
        <v>2738</v>
      </c>
      <c r="F1173" s="50" t="s">
        <v>996</v>
      </c>
      <c r="G1173" s="50" t="s">
        <v>999</v>
      </c>
      <c r="H1173" s="184" t="s">
        <v>2262</v>
      </c>
      <c r="I1173" s="264" t="s">
        <v>1196</v>
      </c>
      <c r="J1173" s="183">
        <v>0</v>
      </c>
      <c r="K1173" s="264"/>
      <c r="L1173" s="264"/>
      <c r="M1173" s="264"/>
      <c r="N1173" s="264">
        <v>56574841.920000002</v>
      </c>
      <c r="Q1173"/>
    </row>
    <row r="1174" spans="2:17" ht="15" x14ac:dyDescent="0.4">
      <c r="B1174" s="277">
        <f>VLOOKUP(C1174,Companies[],3,FALSE)</f>
        <v>38203132</v>
      </c>
      <c r="C1174" s="184" t="s">
        <v>2057</v>
      </c>
      <c r="D1174" s="50" t="s">
        <v>2021</v>
      </c>
      <c r="E1174" s="264" t="s">
        <v>2738</v>
      </c>
      <c r="F1174" s="50" t="s">
        <v>996</v>
      </c>
      <c r="G1174" s="50" t="s">
        <v>999</v>
      </c>
      <c r="H1174" s="184" t="s">
        <v>2262</v>
      </c>
      <c r="I1174" s="264" t="s">
        <v>1196</v>
      </c>
      <c r="J1174" s="183">
        <v>0</v>
      </c>
      <c r="K1174" s="264"/>
      <c r="L1174" s="264"/>
      <c r="M1174" s="264"/>
      <c r="N1174" s="264">
        <v>5154022.99</v>
      </c>
      <c r="Q1174"/>
    </row>
    <row r="1175" spans="2:17" ht="15" x14ac:dyDescent="0.4">
      <c r="B1175" s="277">
        <f>VLOOKUP(C1175,Companies[],3,FALSE)</f>
        <v>38203132</v>
      </c>
      <c r="C1175" s="184" t="s">
        <v>2057</v>
      </c>
      <c r="D1175" s="50" t="s">
        <v>2021</v>
      </c>
      <c r="E1175" s="264" t="s">
        <v>2738</v>
      </c>
      <c r="F1175" s="50" t="s">
        <v>996</v>
      </c>
      <c r="G1175" s="50" t="s">
        <v>999</v>
      </c>
      <c r="H1175" s="184" t="s">
        <v>2262</v>
      </c>
      <c r="I1175" s="264" t="s">
        <v>1196</v>
      </c>
      <c r="J1175" s="183">
        <v>0</v>
      </c>
      <c r="K1175" s="264"/>
      <c r="L1175" s="264"/>
      <c r="M1175" s="264"/>
      <c r="N1175" s="264">
        <v>0</v>
      </c>
      <c r="Q1175"/>
    </row>
    <row r="1176" spans="2:17" ht="15" x14ac:dyDescent="0.4">
      <c r="B1176" s="277">
        <f>VLOOKUP(C1176,Companies[],3,FALSE)</f>
        <v>36282935</v>
      </c>
      <c r="C1176" s="184" t="s">
        <v>2058</v>
      </c>
      <c r="D1176" s="50" t="s">
        <v>2021</v>
      </c>
      <c r="E1176" s="264" t="s">
        <v>2736</v>
      </c>
      <c r="F1176" s="50" t="s">
        <v>1000</v>
      </c>
      <c r="G1176" s="50" t="s">
        <v>1000</v>
      </c>
      <c r="H1176" s="184"/>
      <c r="I1176" s="264" t="s">
        <v>1196</v>
      </c>
      <c r="J1176" s="278">
        <v>30175735.18</v>
      </c>
      <c r="K1176" s="264"/>
      <c r="L1176" s="264"/>
      <c r="M1176" s="264"/>
      <c r="N1176" s="264"/>
      <c r="Q1176"/>
    </row>
    <row r="1177" spans="2:17" ht="15" x14ac:dyDescent="0.4">
      <c r="B1177" s="277">
        <f>VLOOKUP(C1177,Companies[],3,FALSE)</f>
        <v>36282935</v>
      </c>
      <c r="C1177" s="184" t="s">
        <v>2058</v>
      </c>
      <c r="D1177" s="50" t="s">
        <v>2021</v>
      </c>
      <c r="E1177" s="264" t="s">
        <v>2735</v>
      </c>
      <c r="F1177" s="50" t="s">
        <v>1000</v>
      </c>
      <c r="G1177" s="50" t="s">
        <v>1000</v>
      </c>
      <c r="H1177" s="184"/>
      <c r="I1177" s="264" t="s">
        <v>1196</v>
      </c>
      <c r="J1177" s="278">
        <v>15408617</v>
      </c>
      <c r="K1177" s="264"/>
      <c r="L1177" s="264"/>
      <c r="M1177" s="264"/>
      <c r="N1177" s="264"/>
      <c r="Q1177"/>
    </row>
    <row r="1178" spans="2:17" ht="15" x14ac:dyDescent="0.4">
      <c r="B1178" s="277">
        <f>VLOOKUP(C1178,Companies[],3,FALSE)</f>
        <v>36282935</v>
      </c>
      <c r="C1178" s="184" t="s">
        <v>2058</v>
      </c>
      <c r="D1178" s="50" t="s">
        <v>2021</v>
      </c>
      <c r="E1178" s="264" t="s">
        <v>2740</v>
      </c>
      <c r="F1178" s="50" t="s">
        <v>1000</v>
      </c>
      <c r="G1178" s="50" t="s">
        <v>1000</v>
      </c>
      <c r="H1178" s="184"/>
      <c r="I1178" s="264" t="s">
        <v>1196</v>
      </c>
      <c r="J1178" s="278">
        <v>3373137.6599999997</v>
      </c>
      <c r="K1178" s="264"/>
      <c r="L1178" s="264"/>
      <c r="M1178" s="264"/>
      <c r="N1178" s="264"/>
      <c r="Q1178"/>
    </row>
    <row r="1179" spans="2:17" ht="15" x14ac:dyDescent="0.4">
      <c r="B1179" s="277">
        <f>VLOOKUP(C1179,Companies[],3,FALSE)</f>
        <v>36282935</v>
      </c>
      <c r="C1179" s="184" t="s">
        <v>2058</v>
      </c>
      <c r="D1179" s="50" t="s">
        <v>2023</v>
      </c>
      <c r="E1179" s="264" t="s">
        <v>2737</v>
      </c>
      <c r="F1179" s="50" t="s">
        <v>1000</v>
      </c>
      <c r="G1179" s="50" t="s">
        <v>1000</v>
      </c>
      <c r="H1179" s="184"/>
      <c r="I1179" s="264" t="s">
        <v>1196</v>
      </c>
      <c r="J1179" s="278">
        <v>349669.31</v>
      </c>
      <c r="K1179" s="264"/>
      <c r="L1179" s="264"/>
      <c r="M1179" s="264"/>
      <c r="N1179" s="264"/>
      <c r="Q1179"/>
    </row>
    <row r="1180" spans="2:17" ht="15" x14ac:dyDescent="0.4">
      <c r="B1180" s="277">
        <f>VLOOKUP(C1180,Companies[],3,FALSE)</f>
        <v>36282935</v>
      </c>
      <c r="C1180" s="184" t="s">
        <v>2058</v>
      </c>
      <c r="D1180" s="50" t="s">
        <v>2021</v>
      </c>
      <c r="E1180" s="264" t="s">
        <v>2745</v>
      </c>
      <c r="F1180" s="50" t="s">
        <v>1000</v>
      </c>
      <c r="G1180" s="50" t="s">
        <v>1000</v>
      </c>
      <c r="H1180" s="184"/>
      <c r="I1180" s="264" t="s">
        <v>1196</v>
      </c>
      <c r="J1180" s="278">
        <v>90600.78</v>
      </c>
      <c r="K1180" s="264"/>
      <c r="L1180" s="264"/>
      <c r="M1180" s="264"/>
      <c r="N1180" s="264"/>
      <c r="Q1180"/>
    </row>
    <row r="1181" spans="2:17" ht="15" x14ac:dyDescent="0.4">
      <c r="B1181" s="277">
        <f>VLOOKUP(C1181,Companies[],3,FALSE)</f>
        <v>36282935</v>
      </c>
      <c r="C1181" s="184" t="s">
        <v>2058</v>
      </c>
      <c r="D1181" s="50" t="s">
        <v>2021</v>
      </c>
      <c r="E1181" s="264" t="s">
        <v>2739</v>
      </c>
      <c r="F1181" s="50" t="s">
        <v>1000</v>
      </c>
      <c r="G1181" s="50" t="s">
        <v>1000</v>
      </c>
      <c r="H1181" s="184"/>
      <c r="I1181" s="264" t="s">
        <v>1196</v>
      </c>
      <c r="J1181" s="278">
        <v>386.25</v>
      </c>
      <c r="K1181" s="264"/>
      <c r="L1181" s="264"/>
      <c r="M1181" s="264"/>
      <c r="N1181" s="264"/>
      <c r="Q1181"/>
    </row>
    <row r="1182" spans="2:17" ht="15" x14ac:dyDescent="0.4">
      <c r="B1182" s="277">
        <f>VLOOKUP(C1182,Companies[],3,FALSE)</f>
        <v>36282935</v>
      </c>
      <c r="C1182" s="184" t="s">
        <v>2058</v>
      </c>
      <c r="D1182" s="50" t="s">
        <v>2021</v>
      </c>
      <c r="E1182" s="264" t="s">
        <v>2738</v>
      </c>
      <c r="F1182" s="50" t="s">
        <v>996</v>
      </c>
      <c r="G1182" s="50" t="s">
        <v>999</v>
      </c>
      <c r="H1182" s="184"/>
      <c r="I1182" s="264" t="s">
        <v>1196</v>
      </c>
      <c r="J1182" s="278">
        <v>46394254.079999998</v>
      </c>
      <c r="K1182" s="264"/>
      <c r="L1182" s="264"/>
      <c r="M1182" s="264"/>
      <c r="N1182" s="264"/>
      <c r="Q1182"/>
    </row>
    <row r="1183" spans="2:17" ht="15" x14ac:dyDescent="0.4">
      <c r="B1183" s="277">
        <f>VLOOKUP(C1183,Companies[],3,FALSE)</f>
        <v>36282935</v>
      </c>
      <c r="C1183" s="184" t="s">
        <v>2058</v>
      </c>
      <c r="D1183" s="50" t="s">
        <v>2021</v>
      </c>
      <c r="E1183" s="264" t="s">
        <v>2738</v>
      </c>
      <c r="F1183" s="50" t="s">
        <v>996</v>
      </c>
      <c r="G1183" s="50" t="s">
        <v>999</v>
      </c>
      <c r="H1183" s="184" t="s">
        <v>2184</v>
      </c>
      <c r="I1183" s="264" t="s">
        <v>1196</v>
      </c>
      <c r="J1183" s="183">
        <v>0</v>
      </c>
      <c r="K1183" s="264"/>
      <c r="L1183" s="264"/>
      <c r="M1183" s="264"/>
      <c r="N1183" s="264">
        <v>45552894.719999999</v>
      </c>
      <c r="Q1183"/>
    </row>
    <row r="1184" spans="2:17" ht="15" x14ac:dyDescent="0.4">
      <c r="B1184" s="277">
        <f>VLOOKUP(C1184,Companies[],3,FALSE)</f>
        <v>36282935</v>
      </c>
      <c r="C1184" s="184" t="s">
        <v>2058</v>
      </c>
      <c r="D1184" s="50" t="s">
        <v>2021</v>
      </c>
      <c r="E1184" s="264" t="s">
        <v>2738</v>
      </c>
      <c r="F1184" s="50" t="s">
        <v>996</v>
      </c>
      <c r="G1184" s="50" t="s">
        <v>999</v>
      </c>
      <c r="H1184" s="184" t="s">
        <v>2185</v>
      </c>
      <c r="I1184" s="264" t="s">
        <v>1196</v>
      </c>
      <c r="J1184" s="183">
        <v>0</v>
      </c>
      <c r="K1184" s="264"/>
      <c r="L1184" s="264"/>
      <c r="M1184" s="264"/>
      <c r="N1184" s="264">
        <v>886793.79</v>
      </c>
      <c r="Q1184"/>
    </row>
    <row r="1185" spans="2:17" ht="15" x14ac:dyDescent="0.4">
      <c r="B1185" s="277">
        <f>VLOOKUP(C1185,Companies[],3,FALSE)</f>
        <v>36282935</v>
      </c>
      <c r="C1185" s="184" t="s">
        <v>2058</v>
      </c>
      <c r="D1185" s="50" t="s">
        <v>2021</v>
      </c>
      <c r="E1185" s="264" t="s">
        <v>2738</v>
      </c>
      <c r="F1185" s="50" t="s">
        <v>996</v>
      </c>
      <c r="G1185" s="50" t="s">
        <v>999</v>
      </c>
      <c r="H1185" s="184" t="s">
        <v>2186</v>
      </c>
      <c r="I1185" s="264" t="s">
        <v>1196</v>
      </c>
      <c r="J1185" s="183">
        <v>0</v>
      </c>
      <c r="K1185" s="264"/>
      <c r="L1185" s="264"/>
      <c r="M1185" s="264"/>
      <c r="N1185" s="264">
        <v>0</v>
      </c>
      <c r="Q1185"/>
    </row>
    <row r="1186" spans="2:17" ht="15" x14ac:dyDescent="0.4">
      <c r="B1186" s="277">
        <f>VLOOKUP(C1186,Companies[],3,FALSE)</f>
        <v>37064892</v>
      </c>
      <c r="C1186" s="184" t="s">
        <v>2085</v>
      </c>
      <c r="D1186" s="50" t="s">
        <v>2021</v>
      </c>
      <c r="E1186" s="264" t="s">
        <v>2735</v>
      </c>
      <c r="F1186" s="50" t="s">
        <v>1000</v>
      </c>
      <c r="G1186" s="50" t="s">
        <v>1000</v>
      </c>
      <c r="H1186" s="184"/>
      <c r="I1186" s="264" t="s">
        <v>1196</v>
      </c>
      <c r="J1186" s="278">
        <v>28740985</v>
      </c>
      <c r="K1186" s="264"/>
      <c r="L1186" s="264"/>
      <c r="M1186" s="264"/>
      <c r="N1186" s="264"/>
      <c r="Q1186"/>
    </row>
    <row r="1187" spans="2:17" ht="15" x14ac:dyDescent="0.4">
      <c r="B1187" s="277">
        <f>VLOOKUP(C1187,Companies[],3,FALSE)</f>
        <v>37064892</v>
      </c>
      <c r="C1187" s="184" t="s">
        <v>2085</v>
      </c>
      <c r="D1187" s="50" t="s">
        <v>2021</v>
      </c>
      <c r="E1187" s="264" t="s">
        <v>2743</v>
      </c>
      <c r="F1187" s="50" t="s">
        <v>1000</v>
      </c>
      <c r="G1187" s="50" t="s">
        <v>1000</v>
      </c>
      <c r="H1187" s="184"/>
      <c r="I1187" s="264" t="s">
        <v>1196</v>
      </c>
      <c r="J1187" s="278">
        <v>-50977352.400000006</v>
      </c>
      <c r="K1187" s="264"/>
      <c r="L1187" s="264"/>
      <c r="M1187" s="264"/>
      <c r="N1187" s="264"/>
      <c r="Q1187"/>
    </row>
    <row r="1188" spans="2:17" ht="15" x14ac:dyDescent="0.4">
      <c r="B1188" s="277">
        <f>VLOOKUP(C1188,Companies[],3,FALSE)</f>
        <v>37064892</v>
      </c>
      <c r="C1188" s="184" t="s">
        <v>2085</v>
      </c>
      <c r="D1188" s="50" t="s">
        <v>2021</v>
      </c>
      <c r="E1188" s="264" t="s">
        <v>2740</v>
      </c>
      <c r="F1188" s="50" t="s">
        <v>1000</v>
      </c>
      <c r="G1188" s="50" t="s">
        <v>1000</v>
      </c>
      <c r="H1188" s="184"/>
      <c r="I1188" s="264" t="s">
        <v>1196</v>
      </c>
      <c r="J1188" s="278">
        <v>18866759.539999999</v>
      </c>
      <c r="K1188" s="264"/>
      <c r="L1188" s="264"/>
      <c r="M1188" s="264"/>
      <c r="N1188" s="264"/>
      <c r="Q1188"/>
    </row>
    <row r="1189" spans="2:17" ht="15" x14ac:dyDescent="0.4">
      <c r="B1189" s="277">
        <f>VLOOKUP(C1189,Companies[],3,FALSE)</f>
        <v>37064892</v>
      </c>
      <c r="C1189" s="184" t="s">
        <v>2085</v>
      </c>
      <c r="D1189" s="50" t="s">
        <v>2023</v>
      </c>
      <c r="E1189" s="264" t="s">
        <v>2737</v>
      </c>
      <c r="F1189" s="50" t="s">
        <v>1000</v>
      </c>
      <c r="G1189" s="50" t="s">
        <v>1000</v>
      </c>
      <c r="H1189" s="184"/>
      <c r="I1189" s="264" t="s">
        <v>1196</v>
      </c>
      <c r="J1189" s="278">
        <v>1854871.09</v>
      </c>
      <c r="K1189" s="264"/>
      <c r="L1189" s="264"/>
      <c r="M1189" s="264"/>
      <c r="N1189" s="264"/>
      <c r="Q1189"/>
    </row>
    <row r="1190" spans="2:17" ht="15" x14ac:dyDescent="0.4">
      <c r="B1190" s="277">
        <f>VLOOKUP(C1190,Companies[],3,FALSE)</f>
        <v>37064892</v>
      </c>
      <c r="C1190" s="184" t="s">
        <v>2085</v>
      </c>
      <c r="D1190" s="50" t="s">
        <v>2021</v>
      </c>
      <c r="E1190" s="264" t="s">
        <v>2745</v>
      </c>
      <c r="F1190" s="50" t="s">
        <v>1000</v>
      </c>
      <c r="G1190" s="50" t="s">
        <v>1000</v>
      </c>
      <c r="H1190" s="184"/>
      <c r="I1190" s="264" t="s">
        <v>1196</v>
      </c>
      <c r="J1190" s="278">
        <v>6506325.8200000003</v>
      </c>
      <c r="K1190" s="264"/>
      <c r="L1190" s="264"/>
      <c r="M1190" s="264"/>
      <c r="N1190" s="264"/>
      <c r="Q1190"/>
    </row>
    <row r="1191" spans="2:17" ht="15" x14ac:dyDescent="0.4">
      <c r="B1191" s="277">
        <f>VLOOKUP(C1191,Companies[],3,FALSE)</f>
        <v>37064892</v>
      </c>
      <c r="C1191" s="184" t="s">
        <v>2085</v>
      </c>
      <c r="D1191" s="50" t="s">
        <v>2021</v>
      </c>
      <c r="E1191" s="264" t="s">
        <v>2739</v>
      </c>
      <c r="F1191" s="50" t="s">
        <v>1000</v>
      </c>
      <c r="G1191" s="50" t="s">
        <v>1000</v>
      </c>
      <c r="H1191" s="184"/>
      <c r="I1191" s="264" t="s">
        <v>1196</v>
      </c>
      <c r="J1191" s="278">
        <v>17578.260000000002</v>
      </c>
      <c r="K1191" s="264"/>
      <c r="L1191" s="264"/>
      <c r="M1191" s="264"/>
      <c r="N1191" s="264"/>
      <c r="Q1191"/>
    </row>
    <row r="1192" spans="2:17" ht="15" x14ac:dyDescent="0.4">
      <c r="B1192" s="277">
        <f>VLOOKUP(C1192,Companies[],3,FALSE)</f>
        <v>37064892</v>
      </c>
      <c r="C1192" s="184" t="s">
        <v>2085</v>
      </c>
      <c r="D1192" s="50" t="s">
        <v>2021</v>
      </c>
      <c r="E1192" s="264" t="s">
        <v>2738</v>
      </c>
      <c r="F1192" s="50" t="s">
        <v>996</v>
      </c>
      <c r="G1192" s="50" t="s">
        <v>999</v>
      </c>
      <c r="H1192" s="184"/>
      <c r="I1192" s="264" t="s">
        <v>1196</v>
      </c>
      <c r="J1192" s="278">
        <v>21039584.93</v>
      </c>
      <c r="K1192" s="264"/>
      <c r="L1192" s="264"/>
      <c r="M1192" s="264"/>
      <c r="N1192" s="264"/>
      <c r="Q1192"/>
    </row>
    <row r="1193" spans="2:17" ht="15" x14ac:dyDescent="0.4">
      <c r="B1193" s="277">
        <f>VLOOKUP(C1193,Companies[],3,FALSE)</f>
        <v>37064892</v>
      </c>
      <c r="C1193" s="184" t="s">
        <v>2085</v>
      </c>
      <c r="D1193" s="50" t="s">
        <v>2021</v>
      </c>
      <c r="E1193" s="264" t="s">
        <v>2738</v>
      </c>
      <c r="F1193" s="50" t="s">
        <v>996</v>
      </c>
      <c r="G1193" s="50" t="s">
        <v>999</v>
      </c>
      <c r="H1193" s="184" t="s">
        <v>2256</v>
      </c>
      <c r="I1193" s="264" t="s">
        <v>1196</v>
      </c>
      <c r="J1193" s="183">
        <v>0</v>
      </c>
      <c r="K1193" s="264"/>
      <c r="L1193" s="264"/>
      <c r="M1193" s="264"/>
      <c r="N1193" s="264">
        <v>35443694.880000003</v>
      </c>
      <c r="Q1193"/>
    </row>
    <row r="1194" spans="2:17" ht="15" x14ac:dyDescent="0.4">
      <c r="B1194" s="277">
        <f>VLOOKUP(C1194,Companies[],3,FALSE)</f>
        <v>31599557</v>
      </c>
      <c r="C1194" s="184" t="s">
        <v>2111</v>
      </c>
      <c r="D1194" s="50" t="s">
        <v>2021</v>
      </c>
      <c r="E1194" s="264" t="s">
        <v>2736</v>
      </c>
      <c r="F1194" s="50" t="s">
        <v>1000</v>
      </c>
      <c r="G1194" s="50" t="s">
        <v>1000</v>
      </c>
      <c r="H1194" s="184"/>
      <c r="I1194" s="264" t="s">
        <v>1196</v>
      </c>
      <c r="J1194" s="278">
        <v>1248043.1499999999</v>
      </c>
      <c r="K1194" s="264"/>
      <c r="L1194" s="264"/>
      <c r="M1194" s="264"/>
      <c r="N1194" s="264"/>
      <c r="Q1194"/>
    </row>
    <row r="1195" spans="2:17" ht="15" x14ac:dyDescent="0.4">
      <c r="B1195" s="277">
        <f>VLOOKUP(C1195,Companies[],3,FALSE)</f>
        <v>31599557</v>
      </c>
      <c r="C1195" s="184" t="s">
        <v>2111</v>
      </c>
      <c r="D1195" s="50" t="s">
        <v>2021</v>
      </c>
      <c r="E1195" s="264" t="s">
        <v>2740</v>
      </c>
      <c r="F1195" s="50" t="s">
        <v>1000</v>
      </c>
      <c r="G1195" s="50" t="s">
        <v>1000</v>
      </c>
      <c r="H1195" s="184"/>
      <c r="I1195" s="264" t="s">
        <v>1196</v>
      </c>
      <c r="J1195" s="278">
        <v>45158722.980000004</v>
      </c>
      <c r="K1195" s="264"/>
      <c r="L1195" s="264"/>
      <c r="M1195" s="264"/>
      <c r="N1195" s="264"/>
      <c r="Q1195"/>
    </row>
    <row r="1196" spans="2:17" ht="15" x14ac:dyDescent="0.4">
      <c r="B1196" s="277">
        <f>VLOOKUP(C1196,Companies[],3,FALSE)</f>
        <v>31599557</v>
      </c>
      <c r="C1196" s="184" t="s">
        <v>2111</v>
      </c>
      <c r="D1196" s="50" t="s">
        <v>2021</v>
      </c>
      <c r="E1196" s="264" t="s">
        <v>2745</v>
      </c>
      <c r="F1196" s="50" t="s">
        <v>1000</v>
      </c>
      <c r="G1196" s="50" t="s">
        <v>1000</v>
      </c>
      <c r="H1196" s="184"/>
      <c r="I1196" s="264" t="s">
        <v>1196</v>
      </c>
      <c r="J1196" s="278">
        <v>5856.7</v>
      </c>
      <c r="K1196" s="264"/>
      <c r="L1196" s="264"/>
      <c r="M1196" s="264"/>
      <c r="N1196" s="264"/>
      <c r="Q1196"/>
    </row>
    <row r="1197" spans="2:17" ht="15" x14ac:dyDescent="0.4">
      <c r="B1197" s="277">
        <f>VLOOKUP(C1197,Companies[],3,FALSE)</f>
        <v>31599557</v>
      </c>
      <c r="C1197" s="184" t="s">
        <v>2111</v>
      </c>
      <c r="D1197" s="50" t="s">
        <v>2021</v>
      </c>
      <c r="E1197" s="264" t="s">
        <v>2739</v>
      </c>
      <c r="F1197" s="50" t="s">
        <v>1000</v>
      </c>
      <c r="G1197" s="50" t="s">
        <v>1000</v>
      </c>
      <c r="H1197" s="184"/>
      <c r="I1197" s="264" t="s">
        <v>1196</v>
      </c>
      <c r="J1197" s="278">
        <v>157468.36000000002</v>
      </c>
      <c r="K1197" s="264"/>
      <c r="L1197" s="264"/>
      <c r="M1197" s="264"/>
      <c r="N1197" s="264"/>
      <c r="Q1197"/>
    </row>
    <row r="1198" spans="2:17" ht="15" x14ac:dyDescent="0.4">
      <c r="B1198" s="277">
        <f>VLOOKUP(C1198,Companies[],3,FALSE)</f>
        <v>31599557</v>
      </c>
      <c r="C1198" s="184" t="s">
        <v>2111</v>
      </c>
      <c r="D1198" s="50" t="s">
        <v>2021</v>
      </c>
      <c r="E1198" s="264" t="s">
        <v>2738</v>
      </c>
      <c r="F1198" s="50" t="s">
        <v>996</v>
      </c>
      <c r="G1198" s="50" t="s">
        <v>999</v>
      </c>
      <c r="H1198" s="184"/>
      <c r="I1198" s="264" t="s">
        <v>1196</v>
      </c>
      <c r="J1198" s="278">
        <v>0</v>
      </c>
      <c r="K1198" s="264"/>
      <c r="L1198" s="264"/>
      <c r="M1198" s="264"/>
      <c r="N1198" s="264"/>
      <c r="Q1198"/>
    </row>
    <row r="1199" spans="2:17" ht="15" x14ac:dyDescent="0.4">
      <c r="B1199" s="277">
        <f>VLOOKUP(C1199,Companies[],3,FALSE)</f>
        <v>31599557</v>
      </c>
      <c r="C1199" s="184" t="s">
        <v>2111</v>
      </c>
      <c r="D1199" s="50" t="s">
        <v>2021</v>
      </c>
      <c r="E1199" s="264" t="s">
        <v>2738</v>
      </c>
      <c r="F1199" s="50" t="s">
        <v>996</v>
      </c>
      <c r="G1199" s="50" t="s">
        <v>999</v>
      </c>
      <c r="H1199" s="184" t="s">
        <v>2371</v>
      </c>
      <c r="I1199" s="264" t="s">
        <v>1196</v>
      </c>
      <c r="J1199" s="183">
        <v>0</v>
      </c>
      <c r="K1199" s="264"/>
      <c r="L1199" s="264"/>
      <c r="M1199" s="264"/>
      <c r="N1199" s="264">
        <v>0</v>
      </c>
      <c r="Q1199"/>
    </row>
    <row r="1200" spans="2:17" ht="15" x14ac:dyDescent="0.4">
      <c r="B1200" s="277">
        <f>VLOOKUP(C1200,Companies[],3,FALSE)</f>
        <v>24186185</v>
      </c>
      <c r="C1200" s="184" t="s">
        <v>2059</v>
      </c>
      <c r="D1200" s="50" t="s">
        <v>2021</v>
      </c>
      <c r="E1200" s="264" t="s">
        <v>2736</v>
      </c>
      <c r="F1200" s="50" t="s">
        <v>1000</v>
      </c>
      <c r="G1200" s="50" t="s">
        <v>1000</v>
      </c>
      <c r="H1200" s="184"/>
      <c r="I1200" s="264" t="s">
        <v>1196</v>
      </c>
      <c r="J1200" s="278">
        <v>25548133</v>
      </c>
      <c r="K1200" s="264"/>
      <c r="L1200" s="264"/>
      <c r="M1200" s="264"/>
      <c r="N1200" s="264"/>
      <c r="Q1200"/>
    </row>
    <row r="1201" spans="2:17" ht="15" x14ac:dyDescent="0.4">
      <c r="B1201" s="277">
        <f>VLOOKUP(C1201,Companies[],3,FALSE)</f>
        <v>24186185</v>
      </c>
      <c r="C1201" s="184" t="s">
        <v>2059</v>
      </c>
      <c r="D1201" s="50" t="s">
        <v>2021</v>
      </c>
      <c r="E1201" s="264" t="s">
        <v>2735</v>
      </c>
      <c r="F1201" s="50" t="s">
        <v>1000</v>
      </c>
      <c r="G1201" s="50" t="s">
        <v>1000</v>
      </c>
      <c r="H1201" s="184"/>
      <c r="I1201" s="264" t="s">
        <v>1196</v>
      </c>
      <c r="J1201" s="278">
        <v>6920021</v>
      </c>
      <c r="K1201" s="264"/>
      <c r="L1201" s="264"/>
      <c r="M1201" s="264"/>
      <c r="N1201" s="264"/>
      <c r="Q1201"/>
    </row>
    <row r="1202" spans="2:17" ht="15" x14ac:dyDescent="0.4">
      <c r="B1202" s="277">
        <f>VLOOKUP(C1202,Companies[],3,FALSE)</f>
        <v>24186185</v>
      </c>
      <c r="C1202" s="184" t="s">
        <v>2059</v>
      </c>
      <c r="D1202" s="50" t="s">
        <v>2021</v>
      </c>
      <c r="E1202" s="264" t="s">
        <v>2740</v>
      </c>
      <c r="F1202" s="50" t="s">
        <v>1000</v>
      </c>
      <c r="G1202" s="50" t="s">
        <v>1000</v>
      </c>
      <c r="H1202" s="184"/>
      <c r="I1202" s="264" t="s">
        <v>1196</v>
      </c>
      <c r="J1202" s="278">
        <v>1185698.7999999998</v>
      </c>
      <c r="K1202" s="264"/>
      <c r="L1202" s="264"/>
      <c r="M1202" s="264"/>
      <c r="N1202" s="264"/>
      <c r="Q1202"/>
    </row>
    <row r="1203" spans="2:17" ht="15" x14ac:dyDescent="0.4">
      <c r="B1203" s="277">
        <f>VLOOKUP(C1203,Companies[],3,FALSE)</f>
        <v>24186185</v>
      </c>
      <c r="C1203" s="184" t="s">
        <v>2059</v>
      </c>
      <c r="D1203" s="50" t="s">
        <v>2021</v>
      </c>
      <c r="E1203" s="264" t="s">
        <v>2745</v>
      </c>
      <c r="F1203" s="50" t="s">
        <v>1000</v>
      </c>
      <c r="G1203" s="50" t="s">
        <v>1000</v>
      </c>
      <c r="H1203" s="184"/>
      <c r="I1203" s="264" t="s">
        <v>1196</v>
      </c>
      <c r="J1203" s="278">
        <v>67755.02</v>
      </c>
      <c r="K1203" s="264"/>
      <c r="L1203" s="264"/>
      <c r="M1203" s="264"/>
      <c r="N1203" s="264"/>
      <c r="Q1203"/>
    </row>
    <row r="1204" spans="2:17" ht="15" x14ac:dyDescent="0.4">
      <c r="B1204" s="277">
        <f>VLOOKUP(C1204,Companies[],3,FALSE)</f>
        <v>24186185</v>
      </c>
      <c r="C1204" s="184" t="s">
        <v>2059</v>
      </c>
      <c r="D1204" s="50" t="s">
        <v>2021</v>
      </c>
      <c r="E1204" s="264" t="s">
        <v>2738</v>
      </c>
      <c r="F1204" s="50" t="s">
        <v>996</v>
      </c>
      <c r="G1204" s="50" t="s">
        <v>999</v>
      </c>
      <c r="H1204" s="184"/>
      <c r="I1204" s="264" t="s">
        <v>1196</v>
      </c>
      <c r="J1204" s="278">
        <v>46206774.780000001</v>
      </c>
      <c r="K1204" s="264"/>
      <c r="L1204" s="264"/>
      <c r="M1204" s="264"/>
      <c r="N1204" s="264"/>
      <c r="Q1204"/>
    </row>
    <row r="1205" spans="2:17" ht="15" x14ac:dyDescent="0.4">
      <c r="B1205" s="277">
        <f>VLOOKUP(C1205,Companies[],3,FALSE)</f>
        <v>24186185</v>
      </c>
      <c r="C1205" s="184" t="s">
        <v>2059</v>
      </c>
      <c r="D1205" s="50" t="s">
        <v>2021</v>
      </c>
      <c r="E1205" s="264" t="s">
        <v>2738</v>
      </c>
      <c r="F1205" s="50" t="s">
        <v>996</v>
      </c>
      <c r="G1205" s="50" t="s">
        <v>999</v>
      </c>
      <c r="H1205" s="184" t="s">
        <v>2173</v>
      </c>
      <c r="I1205" s="264" t="s">
        <v>1196</v>
      </c>
      <c r="J1205" s="183">
        <v>0</v>
      </c>
      <c r="K1205" s="264"/>
      <c r="L1205" s="264"/>
      <c r="M1205" s="264"/>
      <c r="N1205" s="264">
        <v>43645518.270000003</v>
      </c>
      <c r="Q1205"/>
    </row>
    <row r="1206" spans="2:17" ht="15" x14ac:dyDescent="0.4">
      <c r="B1206" s="277">
        <f>VLOOKUP(C1206,Companies[],3,FALSE)</f>
        <v>24186185</v>
      </c>
      <c r="C1206" s="184" t="s">
        <v>2059</v>
      </c>
      <c r="D1206" s="50" t="s">
        <v>2021</v>
      </c>
      <c r="E1206" s="264" t="s">
        <v>2738</v>
      </c>
      <c r="F1206" s="50" t="s">
        <v>996</v>
      </c>
      <c r="G1206" s="50" t="s">
        <v>999</v>
      </c>
      <c r="H1206" s="184" t="s">
        <v>2173</v>
      </c>
      <c r="I1206" s="264" t="s">
        <v>1196</v>
      </c>
      <c r="J1206" s="183">
        <v>0</v>
      </c>
      <c r="K1206" s="264"/>
      <c r="L1206" s="264"/>
      <c r="M1206" s="264"/>
      <c r="N1206" s="264">
        <v>1711429.09</v>
      </c>
      <c r="Q1206"/>
    </row>
    <row r="1207" spans="2:17" ht="15" x14ac:dyDescent="0.4">
      <c r="B1207" s="277">
        <f>VLOOKUP(C1207,Companies[],3,FALSE)</f>
        <v>39454684</v>
      </c>
      <c r="C1207" s="184" t="s">
        <v>2060</v>
      </c>
      <c r="D1207" s="50" t="s">
        <v>2021</v>
      </c>
      <c r="E1207" s="264" t="s">
        <v>2736</v>
      </c>
      <c r="F1207" s="50" t="s">
        <v>1000</v>
      </c>
      <c r="G1207" s="50" t="s">
        <v>1000</v>
      </c>
      <c r="H1207" s="184"/>
      <c r="I1207" s="264" t="s">
        <v>1196</v>
      </c>
      <c r="J1207" s="278">
        <v>28342600.109999999</v>
      </c>
      <c r="K1207" s="264"/>
      <c r="L1207" s="264"/>
      <c r="M1207" s="264"/>
      <c r="N1207" s="264"/>
      <c r="Q1207"/>
    </row>
    <row r="1208" spans="2:17" ht="15" x14ac:dyDescent="0.4">
      <c r="B1208" s="277">
        <f>VLOOKUP(C1208,Companies[],3,FALSE)</f>
        <v>39454684</v>
      </c>
      <c r="C1208" s="184" t="s">
        <v>2060</v>
      </c>
      <c r="D1208" s="50" t="s">
        <v>2021</v>
      </c>
      <c r="E1208" s="264" t="s">
        <v>2735</v>
      </c>
      <c r="F1208" s="50" t="s">
        <v>1000</v>
      </c>
      <c r="G1208" s="50" t="s">
        <v>1000</v>
      </c>
      <c r="H1208" s="184"/>
      <c r="I1208" s="264" t="s">
        <v>1196</v>
      </c>
      <c r="J1208" s="278">
        <v>2452082</v>
      </c>
      <c r="K1208" s="264"/>
      <c r="L1208" s="264"/>
      <c r="M1208" s="264"/>
      <c r="N1208" s="264"/>
      <c r="Q1208"/>
    </row>
    <row r="1209" spans="2:17" ht="15" x14ac:dyDescent="0.4">
      <c r="B1209" s="277">
        <f>VLOOKUP(C1209,Companies[],3,FALSE)</f>
        <v>39454684</v>
      </c>
      <c r="C1209" s="184" t="s">
        <v>2060</v>
      </c>
      <c r="D1209" s="50" t="s">
        <v>2021</v>
      </c>
      <c r="E1209" s="264" t="s">
        <v>2740</v>
      </c>
      <c r="F1209" s="50" t="s">
        <v>1000</v>
      </c>
      <c r="G1209" s="50" t="s">
        <v>1000</v>
      </c>
      <c r="H1209" s="184"/>
      <c r="I1209" s="264" t="s">
        <v>1196</v>
      </c>
      <c r="J1209" s="278">
        <v>1640693.61</v>
      </c>
      <c r="K1209" s="264"/>
      <c r="L1209" s="264"/>
      <c r="M1209" s="264"/>
      <c r="N1209" s="264"/>
      <c r="Q1209"/>
    </row>
    <row r="1210" spans="2:17" ht="15" x14ac:dyDescent="0.4">
      <c r="B1210" s="277">
        <f>VLOOKUP(C1210,Companies[],3,FALSE)</f>
        <v>39454684</v>
      </c>
      <c r="C1210" s="184" t="s">
        <v>2060</v>
      </c>
      <c r="D1210" s="50" t="s">
        <v>2021</v>
      </c>
      <c r="E1210" s="264" t="s">
        <v>2745</v>
      </c>
      <c r="F1210" s="50" t="s">
        <v>1000</v>
      </c>
      <c r="G1210" s="50" t="s">
        <v>1000</v>
      </c>
      <c r="H1210" s="184"/>
      <c r="I1210" s="264" t="s">
        <v>1196</v>
      </c>
      <c r="J1210" s="278">
        <v>532688.54999999993</v>
      </c>
      <c r="K1210" s="264"/>
      <c r="L1210" s="264"/>
      <c r="M1210" s="264"/>
      <c r="N1210" s="264"/>
      <c r="Q1210"/>
    </row>
    <row r="1211" spans="2:17" ht="15" x14ac:dyDescent="0.4">
      <c r="B1211" s="277">
        <f>VLOOKUP(C1211,Companies[],3,FALSE)</f>
        <v>39454684</v>
      </c>
      <c r="C1211" s="184" t="s">
        <v>2060</v>
      </c>
      <c r="D1211" s="50" t="s">
        <v>2021</v>
      </c>
      <c r="E1211" s="264" t="s">
        <v>2739</v>
      </c>
      <c r="F1211" s="50" t="s">
        <v>1000</v>
      </c>
      <c r="G1211" s="50" t="s">
        <v>1000</v>
      </c>
      <c r="H1211" s="184"/>
      <c r="I1211" s="264" t="s">
        <v>1196</v>
      </c>
      <c r="J1211" s="278">
        <v>44.22</v>
      </c>
      <c r="K1211" s="264"/>
      <c r="L1211" s="264"/>
      <c r="M1211" s="264"/>
      <c r="N1211" s="264"/>
      <c r="Q1211"/>
    </row>
    <row r="1212" spans="2:17" ht="15" x14ac:dyDescent="0.4">
      <c r="B1212" s="277">
        <f>VLOOKUP(C1212,Companies[],3,FALSE)</f>
        <v>39454684</v>
      </c>
      <c r="C1212" s="184" t="s">
        <v>2060</v>
      </c>
      <c r="D1212" s="50" t="s">
        <v>2021</v>
      </c>
      <c r="E1212" s="264" t="s">
        <v>2738</v>
      </c>
      <c r="F1212" s="50" t="s">
        <v>996</v>
      </c>
      <c r="G1212" s="50" t="s">
        <v>999</v>
      </c>
      <c r="H1212" s="184"/>
      <c r="I1212" s="264" t="s">
        <v>1196</v>
      </c>
      <c r="J1212" s="278">
        <v>40932024.439999998</v>
      </c>
      <c r="K1212" s="264"/>
      <c r="L1212" s="264"/>
      <c r="M1212" s="264"/>
      <c r="N1212" s="264"/>
      <c r="Q1212"/>
    </row>
    <row r="1213" spans="2:17" ht="15" x14ac:dyDescent="0.4">
      <c r="B1213" s="277">
        <f>VLOOKUP(C1213,Companies[],3,FALSE)</f>
        <v>39454684</v>
      </c>
      <c r="C1213" s="184" t="s">
        <v>2060</v>
      </c>
      <c r="D1213" s="50" t="s">
        <v>2021</v>
      </c>
      <c r="E1213" s="264" t="s">
        <v>2738</v>
      </c>
      <c r="F1213" s="50" t="s">
        <v>996</v>
      </c>
      <c r="G1213" s="50" t="s">
        <v>999</v>
      </c>
      <c r="H1213" s="184" t="s">
        <v>2263</v>
      </c>
      <c r="I1213" s="264" t="s">
        <v>1196</v>
      </c>
      <c r="J1213" s="183">
        <v>0</v>
      </c>
      <c r="K1213" s="264"/>
      <c r="L1213" s="264"/>
      <c r="M1213" s="264"/>
      <c r="N1213" s="264">
        <v>40905389.140000001</v>
      </c>
      <c r="Q1213"/>
    </row>
    <row r="1214" spans="2:17" ht="15" x14ac:dyDescent="0.4">
      <c r="B1214" s="277">
        <f>VLOOKUP(C1214,Companies[],3,FALSE)</f>
        <v>39454684</v>
      </c>
      <c r="C1214" s="184" t="s">
        <v>2060</v>
      </c>
      <c r="D1214" s="50" t="s">
        <v>2021</v>
      </c>
      <c r="E1214" s="264" t="s">
        <v>2738</v>
      </c>
      <c r="F1214" s="50" t="s">
        <v>996</v>
      </c>
      <c r="G1214" s="50" t="s">
        <v>999</v>
      </c>
      <c r="H1214" s="184" t="s">
        <v>2263</v>
      </c>
      <c r="I1214" s="264" t="s">
        <v>1196</v>
      </c>
      <c r="J1214" s="183">
        <v>0</v>
      </c>
      <c r="K1214" s="264"/>
      <c r="L1214" s="264"/>
      <c r="M1214" s="264"/>
      <c r="N1214" s="264">
        <v>96791.43</v>
      </c>
      <c r="Q1214"/>
    </row>
    <row r="1215" spans="2:17" ht="15" x14ac:dyDescent="0.4">
      <c r="B1215" s="277">
        <f>VLOOKUP(C1215,Companies[],3,FALSE)</f>
        <v>32365965</v>
      </c>
      <c r="C1215" s="184" t="s">
        <v>2112</v>
      </c>
      <c r="D1215" s="50" t="s">
        <v>2021</v>
      </c>
      <c r="E1215" s="264" t="s">
        <v>2736</v>
      </c>
      <c r="F1215" s="50" t="s">
        <v>1000</v>
      </c>
      <c r="G1215" s="50" t="s">
        <v>1000</v>
      </c>
      <c r="H1215" s="184"/>
      <c r="I1215" s="264" t="s">
        <v>1196</v>
      </c>
      <c r="J1215" s="278">
        <v>565346.0199999999</v>
      </c>
      <c r="K1215" s="264"/>
      <c r="L1215" s="264"/>
      <c r="M1215" s="264"/>
      <c r="N1215" s="264"/>
      <c r="Q1215"/>
    </row>
    <row r="1216" spans="2:17" ht="15" x14ac:dyDescent="0.4">
      <c r="B1216" s="277">
        <f>VLOOKUP(C1216,Companies[],3,FALSE)</f>
        <v>32365965</v>
      </c>
      <c r="C1216" s="184" t="s">
        <v>2112</v>
      </c>
      <c r="D1216" s="50" t="s">
        <v>2021</v>
      </c>
      <c r="E1216" s="264" t="s">
        <v>2735</v>
      </c>
      <c r="F1216" s="50" t="s">
        <v>1000</v>
      </c>
      <c r="G1216" s="50" t="s">
        <v>1000</v>
      </c>
      <c r="H1216" s="184"/>
      <c r="I1216" s="264" t="s">
        <v>1196</v>
      </c>
      <c r="J1216" s="278">
        <v>24638.41</v>
      </c>
      <c r="K1216" s="264"/>
      <c r="L1216" s="264"/>
      <c r="M1216" s="264"/>
      <c r="N1216" s="264"/>
      <c r="Q1216"/>
    </row>
    <row r="1217" spans="2:17" ht="15" x14ac:dyDescent="0.4">
      <c r="B1217" s="277">
        <f>VLOOKUP(C1217,Companies[],3,FALSE)</f>
        <v>32365965</v>
      </c>
      <c r="C1217" s="184" t="s">
        <v>2112</v>
      </c>
      <c r="D1217" s="50" t="s">
        <v>2021</v>
      </c>
      <c r="E1217" s="264" t="s">
        <v>2742</v>
      </c>
      <c r="F1217" s="50" t="s">
        <v>1000</v>
      </c>
      <c r="G1217" s="50" t="s">
        <v>1000</v>
      </c>
      <c r="H1217" s="184"/>
      <c r="I1217" s="264" t="s">
        <v>1196</v>
      </c>
      <c r="J1217" s="278">
        <v>167077.19</v>
      </c>
      <c r="K1217" s="264"/>
      <c r="L1217" s="264"/>
      <c r="M1217" s="264"/>
      <c r="N1217" s="264"/>
      <c r="Q1217"/>
    </row>
    <row r="1218" spans="2:17" ht="15" x14ac:dyDescent="0.4">
      <c r="B1218" s="277">
        <f>VLOOKUP(C1218,Companies[],3,FALSE)</f>
        <v>32365965</v>
      </c>
      <c r="C1218" s="184" t="s">
        <v>2112</v>
      </c>
      <c r="D1218" s="50" t="s">
        <v>2021</v>
      </c>
      <c r="E1218" s="264" t="s">
        <v>2740</v>
      </c>
      <c r="F1218" s="50" t="s">
        <v>1000</v>
      </c>
      <c r="G1218" s="50" t="s">
        <v>1000</v>
      </c>
      <c r="H1218" s="184"/>
      <c r="I1218" s="264" t="s">
        <v>1196</v>
      </c>
      <c r="J1218" s="278">
        <v>40420927.190000005</v>
      </c>
      <c r="K1218" s="264"/>
      <c r="L1218" s="264"/>
      <c r="M1218" s="264"/>
      <c r="N1218" s="264"/>
      <c r="Q1218"/>
    </row>
    <row r="1219" spans="2:17" ht="15" x14ac:dyDescent="0.4">
      <c r="B1219" s="277">
        <f>VLOOKUP(C1219,Companies[],3,FALSE)</f>
        <v>32365965</v>
      </c>
      <c r="C1219" s="184" t="s">
        <v>2112</v>
      </c>
      <c r="D1219" s="50" t="s">
        <v>2021</v>
      </c>
      <c r="E1219" s="264" t="s">
        <v>2745</v>
      </c>
      <c r="F1219" s="50" t="s">
        <v>1000</v>
      </c>
      <c r="G1219" s="50" t="s">
        <v>1000</v>
      </c>
      <c r="H1219" s="184"/>
      <c r="I1219" s="264" t="s">
        <v>1196</v>
      </c>
      <c r="J1219" s="278">
        <v>727802.05999999994</v>
      </c>
      <c r="K1219" s="264"/>
      <c r="L1219" s="264"/>
      <c r="M1219" s="264"/>
      <c r="N1219" s="264"/>
      <c r="Q1219"/>
    </row>
    <row r="1220" spans="2:17" ht="15" x14ac:dyDescent="0.4">
      <c r="B1220" s="277">
        <f>VLOOKUP(C1220,Companies[],3,FALSE)</f>
        <v>32365965</v>
      </c>
      <c r="C1220" s="184" t="s">
        <v>2112</v>
      </c>
      <c r="D1220" s="50" t="s">
        <v>2021</v>
      </c>
      <c r="E1220" s="264" t="s">
        <v>2739</v>
      </c>
      <c r="F1220" s="50" t="s">
        <v>1000</v>
      </c>
      <c r="G1220" s="50" t="s">
        <v>1000</v>
      </c>
      <c r="H1220" s="184"/>
      <c r="I1220" s="264" t="s">
        <v>1196</v>
      </c>
      <c r="J1220" s="278">
        <v>205.15</v>
      </c>
      <c r="K1220" s="264"/>
      <c r="L1220" s="264"/>
      <c r="M1220" s="264"/>
      <c r="N1220" s="264"/>
      <c r="Q1220"/>
    </row>
    <row r="1221" spans="2:17" ht="15" x14ac:dyDescent="0.4">
      <c r="B1221" s="277">
        <f>VLOOKUP(C1221,Companies[],3,FALSE)</f>
        <v>32365965</v>
      </c>
      <c r="C1221" s="184" t="s">
        <v>2112</v>
      </c>
      <c r="D1221" s="50" t="s">
        <v>2021</v>
      </c>
      <c r="E1221" s="264" t="s">
        <v>2738</v>
      </c>
      <c r="F1221" s="50" t="s">
        <v>996</v>
      </c>
      <c r="G1221" s="50" t="s">
        <v>999</v>
      </c>
      <c r="H1221" s="184"/>
      <c r="I1221" s="264" t="s">
        <v>1196</v>
      </c>
      <c r="J1221" s="278">
        <v>479.4</v>
      </c>
      <c r="K1221" s="264"/>
      <c r="L1221" s="264"/>
      <c r="M1221" s="264"/>
      <c r="N1221" s="264"/>
      <c r="Q1221"/>
    </row>
    <row r="1222" spans="2:17" ht="15" x14ac:dyDescent="0.4">
      <c r="B1222" s="277">
        <f>VLOOKUP(C1222,Companies[],3,FALSE)</f>
        <v>32365965</v>
      </c>
      <c r="C1222" s="184" t="s">
        <v>2112</v>
      </c>
      <c r="D1222" s="50" t="s">
        <v>2021</v>
      </c>
      <c r="E1222" s="264" t="s">
        <v>2738</v>
      </c>
      <c r="F1222" s="50" t="s">
        <v>996</v>
      </c>
      <c r="G1222" s="50" t="s">
        <v>999</v>
      </c>
      <c r="H1222" s="184" t="s">
        <v>2155</v>
      </c>
      <c r="I1222" s="264" t="s">
        <v>1196</v>
      </c>
      <c r="J1222" s="183">
        <v>0</v>
      </c>
      <c r="K1222" s="264"/>
      <c r="L1222" s="264"/>
      <c r="M1222" s="264"/>
      <c r="N1222" s="264">
        <v>0</v>
      </c>
      <c r="Q1222"/>
    </row>
    <row r="1223" spans="2:17" ht="15" x14ac:dyDescent="0.4">
      <c r="B1223" s="277">
        <f>VLOOKUP(C1223,Companies[],3,FALSE)</f>
        <v>32365965</v>
      </c>
      <c r="C1223" s="184" t="s">
        <v>2112</v>
      </c>
      <c r="D1223" s="50" t="s">
        <v>2021</v>
      </c>
      <c r="E1223" s="264" t="s">
        <v>2738</v>
      </c>
      <c r="F1223" s="50" t="s">
        <v>996</v>
      </c>
      <c r="G1223" s="50" t="s">
        <v>999</v>
      </c>
      <c r="H1223" s="184" t="s">
        <v>2156</v>
      </c>
      <c r="I1223" s="264" t="s">
        <v>1196</v>
      </c>
      <c r="J1223" s="183">
        <v>0</v>
      </c>
      <c r="K1223" s="264"/>
      <c r="L1223" s="264"/>
      <c r="M1223" s="264"/>
      <c r="N1223" s="264">
        <v>0</v>
      </c>
      <c r="Q1223"/>
    </row>
    <row r="1224" spans="2:17" ht="15" x14ac:dyDescent="0.4">
      <c r="B1224" s="277">
        <f>VLOOKUP(C1224,Companies[],3,FALSE)</f>
        <v>32365965</v>
      </c>
      <c r="C1224" s="184" t="s">
        <v>2112</v>
      </c>
      <c r="D1224" s="50" t="s">
        <v>2021</v>
      </c>
      <c r="E1224" s="264" t="s">
        <v>2738</v>
      </c>
      <c r="F1224" s="50" t="s">
        <v>996</v>
      </c>
      <c r="G1224" s="50" t="s">
        <v>999</v>
      </c>
      <c r="H1224" s="184" t="s">
        <v>2157</v>
      </c>
      <c r="I1224" s="264" t="s">
        <v>1196</v>
      </c>
      <c r="J1224" s="183">
        <v>0</v>
      </c>
      <c r="K1224" s="264"/>
      <c r="L1224" s="264"/>
      <c r="M1224" s="264"/>
      <c r="N1224" s="264">
        <v>0</v>
      </c>
      <c r="Q1224"/>
    </row>
    <row r="1225" spans="2:17" ht="15" x14ac:dyDescent="0.4">
      <c r="B1225" s="277">
        <f>VLOOKUP(C1225,Companies[],3,FALSE)</f>
        <v>31747429</v>
      </c>
      <c r="C1225" s="184" t="s">
        <v>2061</v>
      </c>
      <c r="D1225" s="50" t="s">
        <v>2021</v>
      </c>
      <c r="E1225" s="264" t="s">
        <v>2736</v>
      </c>
      <c r="F1225" s="50" t="s">
        <v>1000</v>
      </c>
      <c r="G1225" s="50" t="s">
        <v>1000</v>
      </c>
      <c r="H1225" s="184"/>
      <c r="I1225" s="264" t="s">
        <v>1196</v>
      </c>
      <c r="J1225" s="287">
        <v>19741987</v>
      </c>
      <c r="K1225" s="264"/>
      <c r="L1225" s="264"/>
      <c r="M1225" s="264"/>
      <c r="N1225" s="264"/>
      <c r="Q1225"/>
    </row>
    <row r="1226" spans="2:17" ht="15" x14ac:dyDescent="0.4">
      <c r="B1226" s="277">
        <f>VLOOKUP(C1226,Companies[],3,FALSE)</f>
        <v>31747429</v>
      </c>
      <c r="C1226" s="184" t="s">
        <v>2061</v>
      </c>
      <c r="D1226" s="50" t="s">
        <v>2021</v>
      </c>
      <c r="E1226" s="264" t="s">
        <v>2735</v>
      </c>
      <c r="F1226" s="50" t="s">
        <v>1000</v>
      </c>
      <c r="G1226" s="50" t="s">
        <v>1000</v>
      </c>
      <c r="H1226" s="184"/>
      <c r="I1226" s="264" t="s">
        <v>1196</v>
      </c>
      <c r="J1226" s="287">
        <v>14984749</v>
      </c>
      <c r="K1226" s="264"/>
      <c r="L1226" s="264"/>
      <c r="M1226" s="264"/>
      <c r="N1226" s="264"/>
      <c r="Q1226"/>
    </row>
    <row r="1227" spans="2:17" ht="15" x14ac:dyDescent="0.4">
      <c r="B1227" s="277">
        <f>VLOOKUP(C1227,Companies[],3,FALSE)</f>
        <v>31747429</v>
      </c>
      <c r="C1227" s="184" t="s">
        <v>2061</v>
      </c>
      <c r="D1227" s="50" t="s">
        <v>2021</v>
      </c>
      <c r="E1227" s="264" t="s">
        <v>2740</v>
      </c>
      <c r="F1227" s="50" t="s">
        <v>1000</v>
      </c>
      <c r="G1227" s="50" t="s">
        <v>1000</v>
      </c>
      <c r="H1227" s="184"/>
      <c r="I1227" s="264" t="s">
        <v>1196</v>
      </c>
      <c r="J1227" s="287">
        <v>3205066.71</v>
      </c>
      <c r="K1227" s="264"/>
      <c r="L1227" s="264"/>
      <c r="M1227" s="264"/>
      <c r="N1227" s="264"/>
      <c r="Q1227"/>
    </row>
    <row r="1228" spans="2:17" ht="15" x14ac:dyDescent="0.4">
      <c r="B1228" s="277">
        <f>VLOOKUP(C1228,Companies[],3,FALSE)</f>
        <v>31747429</v>
      </c>
      <c r="C1228" s="184" t="s">
        <v>2061</v>
      </c>
      <c r="D1228" s="50" t="s">
        <v>2021</v>
      </c>
      <c r="E1228" s="264" t="s">
        <v>2745</v>
      </c>
      <c r="F1228" s="50" t="s">
        <v>1000</v>
      </c>
      <c r="G1228" s="50" t="s">
        <v>1000</v>
      </c>
      <c r="H1228" s="184"/>
      <c r="I1228" s="264" t="s">
        <v>1196</v>
      </c>
      <c r="J1228" s="287">
        <v>64565.05</v>
      </c>
      <c r="K1228" s="264"/>
      <c r="L1228" s="264"/>
      <c r="M1228" s="264"/>
      <c r="N1228" s="264"/>
      <c r="Q1228"/>
    </row>
    <row r="1229" spans="2:17" ht="15" x14ac:dyDescent="0.4">
      <c r="B1229" s="277">
        <f>VLOOKUP(C1229,Companies[],3,FALSE)</f>
        <v>31747429</v>
      </c>
      <c r="C1229" s="184" t="s">
        <v>2061</v>
      </c>
      <c r="D1229" s="50" t="s">
        <v>2021</v>
      </c>
      <c r="E1229" s="264" t="s">
        <v>2739</v>
      </c>
      <c r="F1229" s="50" t="s">
        <v>1000</v>
      </c>
      <c r="G1229" s="50" t="s">
        <v>1000</v>
      </c>
      <c r="H1229" s="184"/>
      <c r="I1229" s="264" t="s">
        <v>1196</v>
      </c>
      <c r="J1229" s="287">
        <v>35712</v>
      </c>
      <c r="K1229" s="264"/>
      <c r="L1229" s="264"/>
      <c r="M1229" s="264"/>
      <c r="N1229" s="264"/>
      <c r="Q1229"/>
    </row>
    <row r="1230" spans="2:17" ht="15" x14ac:dyDescent="0.4">
      <c r="B1230" s="277">
        <f>VLOOKUP(C1230,Companies[],3,FALSE)</f>
        <v>31747429</v>
      </c>
      <c r="C1230" s="184" t="s">
        <v>2061</v>
      </c>
      <c r="D1230" s="50" t="s">
        <v>2021</v>
      </c>
      <c r="E1230" s="264" t="s">
        <v>2738</v>
      </c>
      <c r="F1230" s="50" t="s">
        <v>996</v>
      </c>
      <c r="G1230" s="50" t="s">
        <v>999</v>
      </c>
      <c r="H1230" s="184"/>
      <c r="I1230" s="264" t="s">
        <v>1196</v>
      </c>
      <c r="J1230" s="287">
        <v>36547683.18</v>
      </c>
      <c r="K1230" s="264"/>
      <c r="L1230" s="264"/>
      <c r="M1230" s="264"/>
      <c r="N1230" s="264"/>
      <c r="Q1230"/>
    </row>
    <row r="1231" spans="2:17" ht="15" x14ac:dyDescent="0.4">
      <c r="B1231" s="277">
        <f>VLOOKUP(C1231,Companies[],3,FALSE)</f>
        <v>31747429</v>
      </c>
      <c r="C1231" s="184" t="s">
        <v>2061</v>
      </c>
      <c r="D1231" s="50" t="s">
        <v>2021</v>
      </c>
      <c r="E1231" s="264" t="s">
        <v>2738</v>
      </c>
      <c r="F1231" s="50" t="s">
        <v>996</v>
      </c>
      <c r="G1231" s="50" t="s">
        <v>999</v>
      </c>
      <c r="H1231" s="184" t="s">
        <v>2253</v>
      </c>
      <c r="I1231" s="264" t="s">
        <v>1196</v>
      </c>
      <c r="J1231" s="183">
        <v>0</v>
      </c>
      <c r="K1231" s="264"/>
      <c r="L1231" s="264"/>
      <c r="M1231" s="264"/>
      <c r="N1231" s="264">
        <v>33260908.25</v>
      </c>
      <c r="Q1231"/>
    </row>
    <row r="1232" spans="2:17" ht="15" x14ac:dyDescent="0.4">
      <c r="B1232" s="277">
        <f>VLOOKUP(C1232,Companies[],3,FALSE)</f>
        <v>31747429</v>
      </c>
      <c r="C1232" s="184" t="s">
        <v>2061</v>
      </c>
      <c r="D1232" s="50" t="s">
        <v>2021</v>
      </c>
      <c r="E1232" s="264" t="s">
        <v>2738</v>
      </c>
      <c r="F1232" s="50" t="s">
        <v>996</v>
      </c>
      <c r="G1232" s="50" t="s">
        <v>999</v>
      </c>
      <c r="H1232" s="184" t="s">
        <v>2253</v>
      </c>
      <c r="I1232" s="264" t="s">
        <v>1196</v>
      </c>
      <c r="J1232" s="183">
        <v>0</v>
      </c>
      <c r="K1232" s="264"/>
      <c r="L1232" s="264"/>
      <c r="M1232" s="264"/>
      <c r="N1232" s="264">
        <v>3717190.86</v>
      </c>
      <c r="Q1232"/>
    </row>
    <row r="1233" spans="2:17" ht="15" x14ac:dyDescent="0.4">
      <c r="B1233" s="277">
        <f>VLOOKUP(C1233,Companies[],3,FALSE)</f>
        <v>31747429</v>
      </c>
      <c r="C1233" s="184" t="s">
        <v>2061</v>
      </c>
      <c r="D1233" s="50" t="s">
        <v>2021</v>
      </c>
      <c r="E1233" s="264" t="s">
        <v>2738</v>
      </c>
      <c r="F1233" s="50" t="s">
        <v>996</v>
      </c>
      <c r="G1233" s="50" t="s">
        <v>999</v>
      </c>
      <c r="H1233" s="184" t="s">
        <v>2253</v>
      </c>
      <c r="I1233" s="264" t="s">
        <v>1196</v>
      </c>
      <c r="J1233" s="183">
        <v>0</v>
      </c>
      <c r="K1233" s="264"/>
      <c r="L1233" s="264"/>
      <c r="M1233" s="264"/>
      <c r="N1233" s="264">
        <v>0</v>
      </c>
      <c r="O1233" s="282"/>
      <c r="Q1233"/>
    </row>
    <row r="1234" spans="2:17" ht="15.5" thickBot="1" x14ac:dyDescent="0.45">
      <c r="B1234" s="50"/>
      <c r="C1234" s="50"/>
      <c r="D1234" s="50"/>
      <c r="E1234" s="50"/>
      <c r="F1234" s="50"/>
      <c r="G1234" s="185"/>
      <c r="H1234" s="50"/>
      <c r="I1234" s="50"/>
      <c r="J1234" s="50"/>
      <c r="K1234" s="50"/>
      <c r="L1234" s="50"/>
      <c r="M1234" s="50"/>
      <c r="N1234" s="50"/>
    </row>
    <row r="1235" spans="2:17" ht="15.5" thickBot="1" x14ac:dyDescent="0.45">
      <c r="B1235" s="50"/>
      <c r="C1235" s="50"/>
      <c r="D1235" s="50"/>
      <c r="E1235" s="50"/>
      <c r="F1235" s="50"/>
      <c r="G1235" s="185"/>
      <c r="H1235" s="186" t="s">
        <v>1948</v>
      </c>
      <c r="I1235" s="187"/>
      <c r="J1235" s="188">
        <f>SUMIF(Table10[Reporting currency],"USD",Table10[Revenue value])+(IFERROR(SUMIF(Table10[Reporting currency],"&lt;&gt;USD",Table10[Revenue value])/'Part 1 - About'!$E$45,0))</f>
        <v>6411204611.7463722</v>
      </c>
      <c r="K1235" s="50"/>
      <c r="L1235" s="50"/>
      <c r="M1235" s="50"/>
      <c r="N1235" s="50"/>
    </row>
    <row r="1236" spans="2:17" ht="15.5" thickBot="1" x14ac:dyDescent="0.45">
      <c r="B1236" s="50"/>
      <c r="C1236" s="50"/>
      <c r="D1236" s="50"/>
      <c r="E1236" s="50"/>
      <c r="F1236" s="50"/>
      <c r="G1236" s="185"/>
      <c r="H1236" s="243"/>
      <c r="I1236" s="243"/>
      <c r="J1236" s="244"/>
      <c r="K1236" s="50"/>
      <c r="L1236" s="50"/>
      <c r="M1236" s="50"/>
      <c r="N1236" s="50"/>
    </row>
    <row r="1237" spans="2:17" ht="16.5" thickBot="1" x14ac:dyDescent="0.45">
      <c r="B1237" s="50"/>
      <c r="C1237" s="50"/>
      <c r="D1237" s="50"/>
      <c r="E1237" s="50"/>
      <c r="F1237" s="50"/>
      <c r="G1237" s="185"/>
      <c r="H1237" s="241" t="str">
        <f>"Total in "&amp;'Part 1 - About'!$E$44</f>
        <v>Total in UAH</v>
      </c>
      <c r="I1237" s="187"/>
      <c r="J1237" s="188">
        <f>IF('Part 1 - About'!$E$44="USD",0,SUMIF(Table10[Reporting currency],'Part 1 - About'!$E$44,Table10[Revenue value]))+(IFERROR(SUMIF(Table10[Reporting currency],"USD",Table10[Revenue value])*'Part 1 - About'!$E$45,0))</f>
        <v>172830205411.90988</v>
      </c>
      <c r="K1237" s="50"/>
      <c r="L1237" s="50"/>
      <c r="M1237" s="50"/>
      <c r="N1237" s="50"/>
    </row>
    <row r="1238" spans="2:17" ht="15" x14ac:dyDescent="0.4">
      <c r="B1238" s="50"/>
      <c r="C1238" s="50"/>
      <c r="D1238" s="50"/>
      <c r="E1238" s="50"/>
      <c r="F1238" s="50"/>
      <c r="G1238" s="50"/>
      <c r="H1238" s="50"/>
      <c r="I1238" s="50"/>
      <c r="J1238" s="50"/>
      <c r="K1238" s="50"/>
      <c r="L1238" s="50"/>
      <c r="M1238" s="50"/>
      <c r="N1238" s="50"/>
    </row>
    <row r="1239" spans="2:17" ht="20" x14ac:dyDescent="0.35">
      <c r="C1239" s="376" t="s">
        <v>1562</v>
      </c>
      <c r="D1239" s="376"/>
      <c r="E1239" s="376"/>
      <c r="F1239" s="376"/>
      <c r="G1239" s="376"/>
      <c r="H1239" s="376"/>
      <c r="I1239" s="376"/>
      <c r="J1239" s="376"/>
      <c r="K1239" s="376"/>
      <c r="L1239" s="376"/>
      <c r="M1239" s="376"/>
      <c r="N1239" s="376"/>
    </row>
    <row r="1240" spans="2:17" ht="15" x14ac:dyDescent="0.4">
      <c r="B1240" s="50"/>
      <c r="C1240" s="374" t="s">
        <v>1563</v>
      </c>
      <c r="D1240" s="374"/>
      <c r="E1240" s="374"/>
      <c r="F1240" s="374"/>
      <c r="G1240" s="374"/>
      <c r="H1240" s="374"/>
      <c r="I1240" s="374"/>
      <c r="J1240" s="374"/>
      <c r="K1240" s="374"/>
      <c r="L1240" s="374"/>
      <c r="M1240" s="374"/>
      <c r="N1240" s="374"/>
    </row>
    <row r="1241" spans="2:17" ht="15" x14ac:dyDescent="0.4">
      <c r="B1241" s="50"/>
      <c r="C1241" s="374"/>
      <c r="D1241" s="374"/>
      <c r="E1241" s="374"/>
      <c r="F1241" s="374"/>
      <c r="G1241" s="374"/>
      <c r="H1241" s="374"/>
      <c r="I1241" s="374"/>
      <c r="J1241" s="374"/>
      <c r="K1241" s="374"/>
      <c r="L1241" s="374"/>
      <c r="M1241" s="374"/>
      <c r="N1241" s="374"/>
    </row>
    <row r="1242" spans="2:17" ht="15" x14ac:dyDescent="0.4">
      <c r="B1242" s="50"/>
      <c r="C1242" s="377" t="s">
        <v>2750</v>
      </c>
      <c r="D1242" s="377"/>
      <c r="E1242" s="377"/>
      <c r="F1242" s="377"/>
      <c r="G1242" s="377"/>
      <c r="H1242" s="377"/>
      <c r="I1242" s="377"/>
      <c r="J1242" s="377"/>
      <c r="K1242" s="377"/>
      <c r="L1242" s="377"/>
      <c r="M1242" s="377"/>
      <c r="N1242" s="377"/>
    </row>
    <row r="1243" spans="2:17" ht="15" x14ac:dyDescent="0.4">
      <c r="B1243" s="50"/>
      <c r="C1243" s="377" t="s">
        <v>2751</v>
      </c>
      <c r="D1243" s="377"/>
      <c r="E1243" s="377"/>
      <c r="F1243" s="377"/>
      <c r="G1243" s="377"/>
      <c r="H1243" s="377"/>
      <c r="I1243" s="377"/>
      <c r="J1243" s="377"/>
      <c r="K1243" s="377"/>
      <c r="L1243" s="377"/>
      <c r="M1243" s="377"/>
      <c r="N1243" s="377"/>
    </row>
    <row r="1244" spans="2:17" ht="15" x14ac:dyDescent="0.4">
      <c r="B1244" s="50"/>
      <c r="C1244" s="374" t="s">
        <v>1555</v>
      </c>
      <c r="D1244" s="374"/>
      <c r="E1244" s="374"/>
      <c r="F1244" s="374"/>
      <c r="G1244" s="374"/>
      <c r="H1244" s="374"/>
      <c r="I1244" s="374"/>
      <c r="J1244" s="374"/>
      <c r="K1244" s="374"/>
      <c r="L1244" s="374"/>
      <c r="M1244" s="374"/>
      <c r="N1244" s="374"/>
    </row>
    <row r="1245" spans="2:17" ht="15" x14ac:dyDescent="0.4">
      <c r="B1245" s="50"/>
      <c r="C1245" s="374" t="s">
        <v>1556</v>
      </c>
      <c r="D1245" s="374"/>
      <c r="E1245" s="374"/>
      <c r="F1245" s="374"/>
      <c r="G1245" s="374"/>
      <c r="H1245" s="374"/>
      <c r="I1245" s="374"/>
      <c r="J1245" s="374"/>
      <c r="K1245" s="374"/>
      <c r="L1245" s="374"/>
      <c r="M1245" s="374"/>
      <c r="N1245" s="374"/>
    </row>
    <row r="1246" spans="2:17" ht="15" x14ac:dyDescent="0.4">
      <c r="B1246" s="50"/>
      <c r="C1246" s="374" t="s">
        <v>1557</v>
      </c>
      <c r="D1246" s="374"/>
      <c r="E1246" s="374"/>
      <c r="F1246" s="374"/>
      <c r="G1246" s="374"/>
      <c r="H1246" s="374"/>
      <c r="I1246" s="374"/>
      <c r="J1246" s="374"/>
      <c r="K1246" s="374"/>
      <c r="L1246" s="374"/>
      <c r="M1246" s="374"/>
      <c r="N1246" s="374"/>
    </row>
    <row r="1247" spans="2:17" ht="15" x14ac:dyDescent="0.4">
      <c r="B1247" s="50"/>
      <c r="C1247" s="374"/>
      <c r="D1247" s="374"/>
      <c r="E1247" s="374"/>
      <c r="F1247" s="374"/>
      <c r="G1247" s="374"/>
      <c r="H1247" s="374"/>
      <c r="I1247" s="374"/>
      <c r="J1247" s="374"/>
      <c r="K1247" s="374"/>
      <c r="L1247" s="374"/>
      <c r="M1247" s="374"/>
      <c r="N1247" s="374"/>
    </row>
    <row r="1248" spans="2:17" ht="15.5" thickBot="1" x14ac:dyDescent="0.45">
      <c r="B1248" s="50"/>
      <c r="C1248" s="380"/>
      <c r="D1248" s="380"/>
      <c r="E1248" s="380"/>
      <c r="F1248" s="380"/>
      <c r="G1248" s="380"/>
      <c r="H1248" s="380"/>
      <c r="I1248" s="380"/>
      <c r="J1248" s="380"/>
      <c r="K1248" s="380"/>
      <c r="L1248" s="380"/>
      <c r="M1248" s="380"/>
      <c r="N1248" s="380"/>
    </row>
    <row r="1249" spans="2:14" ht="15" x14ac:dyDescent="0.4">
      <c r="B1249" s="50"/>
      <c r="C1249" s="379"/>
      <c r="D1249" s="379"/>
      <c r="E1249" s="379"/>
      <c r="F1249" s="379"/>
      <c r="G1249" s="379"/>
      <c r="H1249" s="379"/>
      <c r="I1249" s="379"/>
      <c r="J1249" s="379"/>
      <c r="K1249" s="379"/>
      <c r="L1249" s="379"/>
      <c r="M1249" s="379"/>
      <c r="N1249" s="379"/>
    </row>
    <row r="1250" spans="2:14" ht="15.5" thickBot="1" x14ac:dyDescent="0.45">
      <c r="B1250" s="50"/>
      <c r="C1250" s="343" t="s">
        <v>1842</v>
      </c>
      <c r="D1250" s="344"/>
      <c r="E1250" s="344"/>
      <c r="F1250" s="344"/>
      <c r="G1250" s="344"/>
      <c r="H1250" s="344"/>
      <c r="I1250" s="344"/>
      <c r="J1250" s="344"/>
      <c r="K1250" s="344"/>
      <c r="L1250" s="344"/>
      <c r="M1250" s="344"/>
      <c r="N1250" s="344"/>
    </row>
    <row r="1251" spans="2:14" ht="15" x14ac:dyDescent="0.4">
      <c r="B1251" s="50"/>
      <c r="C1251" s="345" t="s">
        <v>1861</v>
      </c>
      <c r="D1251" s="346"/>
      <c r="E1251" s="346"/>
      <c r="F1251" s="346"/>
      <c r="G1251" s="346"/>
      <c r="H1251" s="346"/>
      <c r="I1251" s="346"/>
      <c r="J1251" s="346"/>
      <c r="K1251" s="346"/>
      <c r="L1251" s="346"/>
      <c r="M1251" s="346"/>
      <c r="N1251" s="346"/>
    </row>
    <row r="1252" spans="2:14" ht="15.5" thickBot="1" x14ac:dyDescent="0.45">
      <c r="B1252" s="50"/>
      <c r="C1252" s="356"/>
      <c r="D1252" s="356"/>
      <c r="E1252" s="356"/>
      <c r="F1252" s="356"/>
      <c r="G1252" s="356"/>
      <c r="H1252" s="356"/>
      <c r="I1252" s="356"/>
      <c r="J1252" s="356"/>
      <c r="K1252" s="356"/>
      <c r="L1252" s="356"/>
      <c r="M1252" s="356"/>
      <c r="N1252" s="356"/>
    </row>
    <row r="1253" spans="2:14" ht="15" x14ac:dyDescent="0.4">
      <c r="B1253" s="50"/>
      <c r="C1253" s="331" t="s">
        <v>1841</v>
      </c>
      <c r="D1253" s="331"/>
      <c r="E1253" s="331"/>
      <c r="F1253" s="331"/>
      <c r="G1253" s="331"/>
      <c r="H1253" s="331"/>
      <c r="I1253" s="331"/>
      <c r="J1253" s="331"/>
      <c r="K1253" s="331"/>
      <c r="L1253" s="331"/>
      <c r="M1253" s="331"/>
      <c r="N1253" s="331"/>
    </row>
    <row r="1254" spans="2:14" ht="15" x14ac:dyDescent="0.4">
      <c r="B1254" s="50"/>
      <c r="C1254" s="322" t="s">
        <v>1862</v>
      </c>
      <c r="D1254" s="322"/>
      <c r="E1254" s="322"/>
      <c r="F1254" s="322"/>
      <c r="G1254" s="322"/>
      <c r="H1254" s="322"/>
      <c r="I1254" s="322"/>
      <c r="J1254" s="322"/>
      <c r="K1254" s="322"/>
      <c r="L1254" s="322"/>
      <c r="M1254" s="322"/>
      <c r="N1254" s="322"/>
    </row>
    <row r="1255" spans="2:14" ht="15" x14ac:dyDescent="0.4">
      <c r="B1255" s="50"/>
      <c r="C1255" s="331" t="s">
        <v>1863</v>
      </c>
      <c r="D1255" s="331"/>
      <c r="E1255" s="331"/>
      <c r="F1255" s="331"/>
      <c r="G1255" s="331"/>
      <c r="H1255" s="331"/>
      <c r="I1255" s="331"/>
      <c r="J1255" s="331"/>
      <c r="K1255" s="331"/>
      <c r="L1255" s="331"/>
      <c r="M1255" s="331"/>
      <c r="N1255" s="331"/>
    </row>
    <row r="1258" spans="2:14" x14ac:dyDescent="0.35">
      <c r="J1258" s="245"/>
    </row>
    <row r="1259" spans="2:14" x14ac:dyDescent="0.35">
      <c r="J1259" s="245"/>
      <c r="K1259" s="247"/>
    </row>
    <row r="1261" spans="2:14" x14ac:dyDescent="0.35">
      <c r="J1261" s="246"/>
      <c r="K1261" s="247"/>
    </row>
  </sheetData>
  <protectedRanges>
    <protectedRange algorithmName="SHA-512" hashValue="19r0bVvPR7yZA0UiYij7Tv1CBk3noIABvFePbLhCJ4nk3L6A+Fy+RdPPS3STf+a52x4pG2PQK4FAkXK9epnlIA==" saltValue="gQC4yrLvnbJqxYZ0KSEoZA==" spinCount="100000" sqref="C1234:D1237 F1234:H1236 F1237:G1237 H15:H1233 B15:D1233" name="Government revenues_1"/>
    <protectedRange algorithmName="SHA-512" hashValue="19r0bVvPR7yZA0UiYij7Tv1CBk3noIABvFePbLhCJ4nk3L6A+Fy+RdPPS3STf+a52x4pG2PQK4FAkXK9epnlIA==" saltValue="gQC4yrLvnbJqxYZ0KSEoZA==" spinCount="100000" sqref="I1235:I1237 I15:I1233" name="Government revenues_2"/>
  </protectedRanges>
  <mergeCells count="28">
    <mergeCell ref="C1255:N1255"/>
    <mergeCell ref="B13:N13"/>
    <mergeCell ref="C1249:N1249"/>
    <mergeCell ref="C1250:N1250"/>
    <mergeCell ref="C1251:N1251"/>
    <mergeCell ref="C1252:N1252"/>
    <mergeCell ref="C1253:N1253"/>
    <mergeCell ref="C1254:N1254"/>
    <mergeCell ref="C1248:N1248"/>
    <mergeCell ref="C2:N2"/>
    <mergeCell ref="C3:N3"/>
    <mergeCell ref="C4:N4"/>
    <mergeCell ref="C5:N5"/>
    <mergeCell ref="C6:N6"/>
    <mergeCell ref="C7:N7"/>
    <mergeCell ref="C8:N8"/>
    <mergeCell ref="C9:N9"/>
    <mergeCell ref="C1246:N1246"/>
    <mergeCell ref="C1247:N1247"/>
    <mergeCell ref="C10:N10"/>
    <mergeCell ref="C11:N11"/>
    <mergeCell ref="C1239:N1239"/>
    <mergeCell ref="C1240:N1240"/>
    <mergeCell ref="C1241:N1241"/>
    <mergeCell ref="C1242:N1242"/>
    <mergeCell ref="C1243:N1243"/>
    <mergeCell ref="C1244:N1244"/>
    <mergeCell ref="C1245:N1245"/>
  </mergeCells>
  <phoneticPr fontId="72" type="noConversion"/>
  <dataValidations xWindow="1133" yWindow="562" count="13">
    <dataValidation type="textLength" allowBlank="1" showInputMessage="1" showErrorMessage="1" errorTitle="Please do not edit these cells" error="Please do not edit these cells" sqref="C1239:N1240" xr:uid="{5BD11D2E-7C8F-496F-A0AD-C865F4EBDE8D}">
      <formula1>10000</formula1>
      <formula2>50000</formula2>
    </dataValidation>
    <dataValidation type="textLength" allowBlank="1" showInputMessage="1" showErrorMessage="1" sqref="B1:O14 B1248:N1255 B1234:G1238 J1234:J1236 H1234:I1234 H1236:I1236 H1238:J1238 K1234:N1238 A1:A50 O31:O50" xr:uid="{FA9D5B36-9236-43A9-B346-F91F9A7BA7B2}">
      <formula1>9999999</formula1>
      <formula2>99999999</formula2>
    </dataValidation>
    <dataValidation type="whole" allowBlank="1" showInputMessage="1" showErrorMessage="1" sqref="H1235:I1235 H1237:I1237" xr:uid="{5B7817A7-11FB-42D9-9460-F44DC212A83E}">
      <formula1>1</formula1>
      <formula2>2</formula2>
    </dataValidation>
    <dataValidation type="list" allowBlank="1" showInputMessage="1" showErrorMessage="1" sqref="I15:I1233" xr:uid="{D122FD09-F6C9-4F3D-A48A-BB98A1F564D3}">
      <formula1>Currency_code_list</formula1>
    </dataValidation>
    <dataValidation type="list" allowBlank="1" showInputMessage="1" showErrorMessage="1" sqref="D15:D1233" xr:uid="{3D63B995-AC0B-4208-BD62-9C408DE48CDF}">
      <formula1>Government_entities_list</formula1>
    </dataValidation>
    <dataValidation type="list" allowBlank="1" showInputMessage="1" showErrorMessage="1" sqref="B15:B1233" xr:uid="{2BF32111-BE6B-4DF0-BCF7-817B9CC3189C}">
      <formula1>Sector_list</formula1>
    </dataValidation>
    <dataValidation type="list" allowBlank="1" showInputMessage="1" showErrorMessage="1" sqref="K15:K1233 F15:G1233" xr:uid="{6330F492-8F41-4B18-8338-9C60C4BF1F85}">
      <formula1>Simple_options_list</formula1>
    </dataValidation>
    <dataValidation type="list" showInputMessage="1" showErrorMessage="1" sqref="H15:H1233" xr:uid="{A6114BF9-8164-40A8-BE5B-291A21E8C59E}">
      <formula1>Projectname</formula1>
    </dataValidation>
    <dataValidation type="list" showInputMessage="1" showErrorMessage="1" sqref="C15:C1233" xr:uid="{BC71062D-446F-42A4-BE9D-DD9B026D011F}">
      <formula1>Companies_list</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M15:M1233" xr:uid="{F8CA824B-C2B6-41DA-B529-F048E26CDA85}">
      <formula1>"&lt;Select unit&gt;,Sm3,Sm3 o.e.,Barrels,Tonnes,oz,carats,Scf"</formula1>
    </dataValidation>
    <dataValidation type="decimal" operator="notBetween" allowBlank="1" showInputMessage="1" showErrorMessage="1" errorTitle="Number" error="Please only input numbers in this cell" promptTitle="In-kind volume" prompt="Please input the in-kind volume for the revenue stream if applicable." sqref="L15:L1233" xr:uid="{645E0D20-6279-4C3E-A19C-F3A7886D2D5E}">
      <formula1>0.1</formula1>
      <formula2>0.2</formula2>
    </dataValidation>
    <dataValidation type="decimal" operator="notBetween" allowBlank="1" showInputMessage="1" showErrorMessage="1" errorTitle="Number" error="Please only input numbers in this cell" promptTitle="Revenue value" prompt="Please input the total figure of the reconciled revenue stream, as disclosed by government._x000a_" sqref="J15:J1233" xr:uid="{FE01652F-8EB5-4B64-AB8F-A52C0CC80CED}">
      <formula1>0.1</formula1>
      <formula2>0.2</formula2>
    </dataValidation>
    <dataValidation type="list"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E15:E1233" xr:uid="{869125D6-CA61-4F7B-AB37-BA3A25D777C0}">
      <formula1>Revenue_stream_list</formula1>
    </dataValidation>
  </dataValidations>
  <hyperlinks>
    <hyperlink ref="B13" r:id="rId1" location="r4-1" display="EITI Requirement 4.1" xr:uid="{C2EB4DE3-FE2A-4B0E-A9A2-A17B452456B1}"/>
    <hyperlink ref="C9:K9" r:id="rId2" display="If you have any questions, please contact data@eiti.org" xr:uid="{2D9BE027-1642-4A10-B6F8-94EC851B8F28}"/>
    <hyperlink ref="C1251:G1251" r:id="rId3" display="Give us your feedback or report a conflict in the data! Write to us at  data@eiti.org" xr:uid="{72442048-902D-4FAE-8A16-3DE60997178A}"/>
    <hyperlink ref="C1250:G1250" r:id="rId4" display="For the latest version of Summary data templates, see  https://eiti.org/summary-data-template" xr:uid="{6CB1C6BB-D004-4D7E-B9D6-5D98569F2D9E}"/>
  </hyperlinks>
  <pageMargins left="0.7" right="0.7" top="0.75" bottom="0.75" header="0.3" footer="0.3"/>
  <pageSetup paperSize="9" orientation="portrait" r:id="rId5"/>
  <tableParts count="1">
    <tablePart r:id="rId6"/>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AE246"/>
  <sheetViews>
    <sheetView showGridLines="0" zoomScale="75" zoomScaleNormal="75" workbookViewId="0">
      <selection activeCell="A232" sqref="A232:G232"/>
    </sheetView>
  </sheetViews>
  <sheetFormatPr defaultColWidth="9.1796875" defaultRowHeight="14" x14ac:dyDescent="0.35"/>
  <cols>
    <col min="1" max="1" width="38.81640625" style="2" bestFit="1" customWidth="1"/>
    <col min="2" max="3" width="17.54296875" style="2" customWidth="1"/>
    <col min="4" max="7" width="26.453125" style="2" customWidth="1"/>
    <col min="8" max="8" width="9.1796875" style="2"/>
    <col min="9" max="9" width="24.453125" style="2" customWidth="1"/>
    <col min="10" max="10" width="28.54296875" style="2" customWidth="1"/>
    <col min="11" max="11" width="20.453125" style="2" bestFit="1" customWidth="1"/>
    <col min="12" max="13" width="9.1796875" style="2"/>
    <col min="14" max="14" width="17.453125" style="2" customWidth="1"/>
    <col min="15" max="15" width="23.453125" style="2" customWidth="1"/>
    <col min="16" max="16" width="13.54296875" style="2" customWidth="1"/>
    <col min="17" max="18" width="9.1796875" style="2"/>
    <col min="19" max="19" width="15.81640625" style="2" customWidth="1"/>
    <col min="20" max="20" width="10.81640625" style="2" customWidth="1"/>
    <col min="21" max="26" width="9.1796875" style="2"/>
    <col min="27" max="27" width="10.453125" style="2" customWidth="1"/>
    <col min="28" max="28" width="9.1796875" style="2"/>
    <col min="29" max="29" width="15.54296875" style="2" customWidth="1"/>
    <col min="30" max="30" width="9.1796875" style="2"/>
    <col min="31" max="31" width="16" style="2" customWidth="1"/>
    <col min="32" max="16384" width="9.1796875" style="2"/>
  </cols>
  <sheetData>
    <row r="1" spans="1:31" x14ac:dyDescent="0.35">
      <c r="A1" s="1" t="s">
        <v>982</v>
      </c>
      <c r="I1" s="1" t="s">
        <v>997</v>
      </c>
      <c r="K1" s="1" t="s">
        <v>1340</v>
      </c>
      <c r="N1" s="1" t="s">
        <v>1353</v>
      </c>
      <c r="S1" s="1" t="s">
        <v>1470</v>
      </c>
      <c r="AA1" s="1" t="s">
        <v>1570</v>
      </c>
      <c r="AC1" s="1" t="s">
        <v>1576</v>
      </c>
      <c r="AE1" s="1" t="s">
        <v>1827</v>
      </c>
    </row>
    <row r="2" spans="1:31" ht="14.5" x14ac:dyDescent="0.35">
      <c r="A2" s="1" t="s">
        <v>735</v>
      </c>
      <c r="B2" s="1" t="s">
        <v>736</v>
      </c>
      <c r="C2" s="1" t="s">
        <v>737</v>
      </c>
      <c r="D2" s="1" t="s">
        <v>738</v>
      </c>
      <c r="E2" s="1" t="s">
        <v>1318</v>
      </c>
      <c r="F2" s="1" t="s">
        <v>1319</v>
      </c>
      <c r="G2" s="1" t="s">
        <v>1006</v>
      </c>
      <c r="I2" s="2" t="s">
        <v>998</v>
      </c>
      <c r="K2" s="2" t="s">
        <v>998</v>
      </c>
      <c r="N2" s="7" t="s">
        <v>1424</v>
      </c>
      <c r="O2" s="7" t="s">
        <v>1425</v>
      </c>
      <c r="P2" s="7" t="s">
        <v>1426</v>
      </c>
      <c r="S2" s="1" t="s">
        <v>1471</v>
      </c>
      <c r="T2" s="1" t="s">
        <v>1469</v>
      </c>
      <c r="U2" s="1" t="s">
        <v>1433</v>
      </c>
      <c r="V2" s="1" t="s">
        <v>1486</v>
      </c>
      <c r="W2" s="1" t="s">
        <v>1487</v>
      </c>
      <c r="X2" s="1" t="s">
        <v>1488</v>
      </c>
      <c r="Y2" s="1" t="s">
        <v>1489</v>
      </c>
      <c r="AA2" s="1" t="s">
        <v>1492</v>
      </c>
      <c r="AC2" s="2" t="s">
        <v>1575</v>
      </c>
      <c r="AE2" s="2" t="s">
        <v>1832</v>
      </c>
    </row>
    <row r="3" spans="1:31" x14ac:dyDescent="0.35">
      <c r="A3" s="2" t="s">
        <v>681</v>
      </c>
      <c r="B3" s="2" t="s">
        <v>682</v>
      </c>
      <c r="C3" s="2" t="s">
        <v>683</v>
      </c>
      <c r="D3" s="2" t="s">
        <v>970</v>
      </c>
      <c r="E3" s="2" t="s">
        <v>1199</v>
      </c>
      <c r="F3" s="2">
        <v>840</v>
      </c>
      <c r="G3" s="2" t="s">
        <v>1200</v>
      </c>
      <c r="I3" s="2" t="s">
        <v>1571</v>
      </c>
      <c r="K3" s="10" t="s">
        <v>1947</v>
      </c>
      <c r="N3" s="8" t="s">
        <v>1354</v>
      </c>
      <c r="O3" s="8" t="s">
        <v>1812</v>
      </c>
      <c r="P3" s="9" t="s">
        <v>1735</v>
      </c>
      <c r="S3" s="2" t="s">
        <v>1519</v>
      </c>
      <c r="T3" s="2" t="s">
        <v>1520</v>
      </c>
      <c r="U3" s="2" t="s">
        <v>1436</v>
      </c>
      <c r="V3" s="2" t="s">
        <v>1472</v>
      </c>
      <c r="W3" s="2" t="s">
        <v>1473</v>
      </c>
      <c r="X3" s="2" t="s">
        <v>1519</v>
      </c>
      <c r="Y3" s="2" t="s">
        <v>1519</v>
      </c>
      <c r="AA3" s="2" t="s">
        <v>1493</v>
      </c>
      <c r="AC3" s="2" t="s">
        <v>1577</v>
      </c>
      <c r="AE3" s="2" t="s">
        <v>1828</v>
      </c>
    </row>
    <row r="4" spans="1:31" x14ac:dyDescent="0.35">
      <c r="A4" s="2" t="s">
        <v>6</v>
      </c>
      <c r="B4" s="2" t="s">
        <v>7</v>
      </c>
      <c r="C4" s="2" t="s">
        <v>8</v>
      </c>
      <c r="D4" s="2" t="s">
        <v>739</v>
      </c>
      <c r="E4" s="2" t="s">
        <v>1009</v>
      </c>
      <c r="F4" s="2">
        <v>971</v>
      </c>
      <c r="G4" s="2" t="s">
        <v>1010</v>
      </c>
      <c r="I4" s="2" t="s">
        <v>996</v>
      </c>
      <c r="K4" s="11" t="s">
        <v>1581</v>
      </c>
      <c r="N4" s="8" t="s">
        <v>1355</v>
      </c>
      <c r="O4" s="8" t="s">
        <v>1777</v>
      </c>
      <c r="P4" s="9" t="s">
        <v>1699</v>
      </c>
      <c r="S4" s="2" t="s">
        <v>1521</v>
      </c>
      <c r="T4" s="2" t="s">
        <v>1522</v>
      </c>
      <c r="U4" s="2" t="s">
        <v>1437</v>
      </c>
      <c r="V4" s="2" t="s">
        <v>1472</v>
      </c>
      <c r="W4" s="2" t="s">
        <v>1473</v>
      </c>
      <c r="X4" s="2" t="s">
        <v>1521</v>
      </c>
      <c r="Y4" s="2" t="s">
        <v>1521</v>
      </c>
      <c r="AA4" s="2" t="s">
        <v>986</v>
      </c>
      <c r="AC4" s="2" t="s">
        <v>1578</v>
      </c>
      <c r="AE4" s="2" t="s">
        <v>1829</v>
      </c>
    </row>
    <row r="5" spans="1:31" x14ac:dyDescent="0.35">
      <c r="A5" s="2" t="s">
        <v>9</v>
      </c>
      <c r="B5" s="2" t="s">
        <v>10</v>
      </c>
      <c r="C5" s="2" t="s">
        <v>11</v>
      </c>
      <c r="D5" s="2" t="s">
        <v>740</v>
      </c>
      <c r="E5" s="2" t="s">
        <v>1080</v>
      </c>
      <c r="F5" s="2">
        <v>978</v>
      </c>
      <c r="G5" s="2" t="s">
        <v>1081</v>
      </c>
      <c r="I5" s="2" t="s">
        <v>1001</v>
      </c>
      <c r="K5" s="2" t="s">
        <v>1661</v>
      </c>
      <c r="N5" s="8" t="s">
        <v>1356</v>
      </c>
      <c r="O5" s="8" t="s">
        <v>1817</v>
      </c>
      <c r="P5" s="9" t="s">
        <v>1740</v>
      </c>
      <c r="S5" s="2" t="s">
        <v>1474</v>
      </c>
      <c r="T5" s="2" t="s">
        <v>1439</v>
      </c>
      <c r="U5" s="2" t="s">
        <v>1438</v>
      </c>
      <c r="V5" s="2" t="s">
        <v>1472</v>
      </c>
      <c r="W5" s="2" t="s">
        <v>1474</v>
      </c>
      <c r="X5" s="2" t="s">
        <v>1474</v>
      </c>
      <c r="Y5" s="2" t="s">
        <v>1474</v>
      </c>
      <c r="AA5" s="2" t="s">
        <v>987</v>
      </c>
      <c r="AC5" s="2" t="s">
        <v>1502</v>
      </c>
      <c r="AE5" s="2" t="s">
        <v>1830</v>
      </c>
    </row>
    <row r="6" spans="1:31" x14ac:dyDescent="0.35">
      <c r="A6" s="2" t="s">
        <v>12</v>
      </c>
      <c r="B6" s="2" t="s">
        <v>13</v>
      </c>
      <c r="C6" s="2" t="s">
        <v>14</v>
      </c>
      <c r="D6" s="2" t="s">
        <v>741</v>
      </c>
      <c r="E6" s="2" t="s">
        <v>1011</v>
      </c>
      <c r="F6" s="2">
        <v>8</v>
      </c>
      <c r="G6" s="2" t="s">
        <v>1012</v>
      </c>
      <c r="I6" s="2" t="s">
        <v>999</v>
      </c>
      <c r="K6" s="2" t="s">
        <v>1000</v>
      </c>
      <c r="N6" s="8" t="s">
        <v>1357</v>
      </c>
      <c r="O6" s="8" t="s">
        <v>1792</v>
      </c>
      <c r="P6" s="9" t="s">
        <v>1714</v>
      </c>
      <c r="S6" s="2" t="s">
        <v>1475</v>
      </c>
      <c r="T6" s="2" t="s">
        <v>1441</v>
      </c>
      <c r="U6" s="2" t="s">
        <v>1440</v>
      </c>
      <c r="V6" s="2" t="s">
        <v>1472</v>
      </c>
      <c r="W6" s="2" t="s">
        <v>1475</v>
      </c>
      <c r="X6" s="2" t="s">
        <v>1475</v>
      </c>
      <c r="Y6" s="2" t="s">
        <v>1475</v>
      </c>
      <c r="AA6" s="2" t="s">
        <v>988</v>
      </c>
      <c r="AC6" s="2" t="s">
        <v>1579</v>
      </c>
      <c r="AE6" s="2" t="s">
        <v>1840</v>
      </c>
    </row>
    <row r="7" spans="1:31" x14ac:dyDescent="0.35">
      <c r="A7" s="2" t="s">
        <v>15</v>
      </c>
      <c r="B7" s="2" t="s">
        <v>16</v>
      </c>
      <c r="C7" s="2" t="s">
        <v>17</v>
      </c>
      <c r="D7" s="2" t="s">
        <v>742</v>
      </c>
      <c r="E7" s="2" t="s">
        <v>1072</v>
      </c>
      <c r="F7" s="2">
        <v>12</v>
      </c>
      <c r="G7" s="2" t="s">
        <v>1073</v>
      </c>
      <c r="I7" s="2" t="s">
        <v>1000</v>
      </c>
      <c r="K7" s="2" t="s">
        <v>1582</v>
      </c>
      <c r="N7" s="8" t="s">
        <v>1358</v>
      </c>
      <c r="O7" s="8" t="s">
        <v>1794</v>
      </c>
      <c r="P7" s="9" t="s">
        <v>1716</v>
      </c>
      <c r="S7" s="2" t="s">
        <v>1523</v>
      </c>
      <c r="T7" s="2" t="s">
        <v>1524</v>
      </c>
      <c r="U7" s="2" t="s">
        <v>1442</v>
      </c>
      <c r="V7" s="2" t="s">
        <v>1472</v>
      </c>
      <c r="W7" s="2" t="s">
        <v>1476</v>
      </c>
      <c r="X7" s="2" t="s">
        <v>1523</v>
      </c>
      <c r="Y7" s="2" t="s">
        <v>1523</v>
      </c>
      <c r="AA7" s="2" t="s">
        <v>1000</v>
      </c>
      <c r="AC7" s="2" t="s">
        <v>989</v>
      </c>
      <c r="AE7" s="2" t="s">
        <v>989</v>
      </c>
    </row>
    <row r="8" spans="1:31" x14ac:dyDescent="0.35">
      <c r="A8" s="2" t="s">
        <v>18</v>
      </c>
      <c r="B8" s="2" t="s">
        <v>19</v>
      </c>
      <c r="C8" s="2" t="s">
        <v>20</v>
      </c>
      <c r="D8" s="2" t="s">
        <v>743</v>
      </c>
      <c r="E8" s="2" t="s">
        <v>1199</v>
      </c>
      <c r="F8" s="2">
        <v>840</v>
      </c>
      <c r="G8" s="2" t="s">
        <v>1200</v>
      </c>
      <c r="N8" s="8" t="s">
        <v>1359</v>
      </c>
      <c r="O8" s="8" t="s">
        <v>1810</v>
      </c>
      <c r="P8" s="9" t="s">
        <v>1733</v>
      </c>
      <c r="S8" s="2" t="s">
        <v>1525</v>
      </c>
      <c r="T8" s="2" t="s">
        <v>1526</v>
      </c>
      <c r="U8" s="2" t="s">
        <v>1443</v>
      </c>
      <c r="V8" s="2" t="s">
        <v>1472</v>
      </c>
      <c r="W8" s="2" t="s">
        <v>1476</v>
      </c>
      <c r="X8" s="2" t="s">
        <v>1525</v>
      </c>
      <c r="Y8" s="2" t="s">
        <v>1525</v>
      </c>
      <c r="AA8" s="2" t="s">
        <v>1494</v>
      </c>
      <c r="AC8" s="2" t="s">
        <v>1000</v>
      </c>
    </row>
    <row r="9" spans="1:31" x14ac:dyDescent="0.35">
      <c r="A9" s="2" t="s">
        <v>21</v>
      </c>
      <c r="B9" s="2" t="s">
        <v>22</v>
      </c>
      <c r="C9" s="2" t="s">
        <v>23</v>
      </c>
      <c r="D9" s="2" t="s">
        <v>744</v>
      </c>
      <c r="E9" s="2" t="s">
        <v>1080</v>
      </c>
      <c r="F9" s="2">
        <v>978</v>
      </c>
      <c r="G9" s="2" t="s">
        <v>1081</v>
      </c>
      <c r="I9" s="1" t="s">
        <v>1352</v>
      </c>
      <c r="N9" s="8" t="s">
        <v>1360</v>
      </c>
      <c r="O9" s="8" t="s">
        <v>1778</v>
      </c>
      <c r="P9" s="9" t="s">
        <v>1700</v>
      </c>
      <c r="S9" s="2" t="s">
        <v>1528</v>
      </c>
      <c r="T9" s="2" t="s">
        <v>1529</v>
      </c>
      <c r="U9" s="2" t="s">
        <v>1444</v>
      </c>
      <c r="V9" s="2" t="s">
        <v>1472</v>
      </c>
      <c r="W9" s="2" t="s">
        <v>1476</v>
      </c>
      <c r="X9" s="2" t="s">
        <v>1527</v>
      </c>
      <c r="Y9" s="2" t="s">
        <v>1528</v>
      </c>
      <c r="AA9" s="2" t="s">
        <v>989</v>
      </c>
    </row>
    <row r="10" spans="1:31" x14ac:dyDescent="0.35">
      <c r="A10" s="2" t="s">
        <v>24</v>
      </c>
      <c r="B10" s="2" t="s">
        <v>25</v>
      </c>
      <c r="C10" s="2" t="s">
        <v>26</v>
      </c>
      <c r="D10" s="2" t="s">
        <v>745</v>
      </c>
      <c r="E10" s="2" t="s">
        <v>1017</v>
      </c>
      <c r="F10" s="2">
        <v>973</v>
      </c>
      <c r="G10" s="2" t="s">
        <v>1018</v>
      </c>
      <c r="I10" s="211" t="s">
        <v>1318</v>
      </c>
      <c r="J10" s="211" t="s">
        <v>1319</v>
      </c>
      <c r="K10" s="212" t="s">
        <v>1006</v>
      </c>
      <c r="N10" s="8" t="s">
        <v>1361</v>
      </c>
      <c r="O10" s="8" t="s">
        <v>1798</v>
      </c>
      <c r="P10" s="9" t="s">
        <v>1721</v>
      </c>
      <c r="S10" s="2" t="s">
        <v>1530</v>
      </c>
      <c r="T10" s="2" t="s">
        <v>1531</v>
      </c>
      <c r="U10" s="2" t="s">
        <v>1445</v>
      </c>
      <c r="V10" s="2" t="s">
        <v>1472</v>
      </c>
      <c r="W10" s="2" t="s">
        <v>1476</v>
      </c>
      <c r="X10" s="2" t="s">
        <v>1527</v>
      </c>
      <c r="Y10" s="2" t="s">
        <v>1530</v>
      </c>
    </row>
    <row r="11" spans="1:31" x14ac:dyDescent="0.35">
      <c r="A11" s="2" t="s">
        <v>27</v>
      </c>
      <c r="B11" s="2" t="s">
        <v>28</v>
      </c>
      <c r="C11" s="2" t="s">
        <v>29</v>
      </c>
      <c r="D11" s="2" t="s">
        <v>746</v>
      </c>
      <c r="E11" s="2" t="s">
        <v>1209</v>
      </c>
      <c r="F11" s="2">
        <v>951</v>
      </c>
      <c r="G11" s="2" t="s">
        <v>1210</v>
      </c>
      <c r="I11" s="3" t="s">
        <v>1007</v>
      </c>
      <c r="J11" s="3">
        <v>784</v>
      </c>
      <c r="K11" s="4" t="s">
        <v>1008</v>
      </c>
      <c r="N11" s="8" t="s">
        <v>1362</v>
      </c>
      <c r="O11" s="8" t="s">
        <v>1760</v>
      </c>
      <c r="P11" s="9" t="s">
        <v>1682</v>
      </c>
      <c r="S11" s="2" t="s">
        <v>1532</v>
      </c>
      <c r="T11" s="2" t="s">
        <v>1533</v>
      </c>
      <c r="U11" s="2" t="s">
        <v>1446</v>
      </c>
      <c r="V11" s="2" t="s">
        <v>1472</v>
      </c>
      <c r="W11" s="2" t="s">
        <v>1476</v>
      </c>
      <c r="X11" s="2" t="s">
        <v>1527</v>
      </c>
      <c r="Y11" s="2" t="s">
        <v>1532</v>
      </c>
    </row>
    <row r="12" spans="1:31" x14ac:dyDescent="0.35">
      <c r="A12" s="2" t="s">
        <v>30</v>
      </c>
      <c r="B12" s="2" t="s">
        <v>31</v>
      </c>
      <c r="C12" s="2" t="s">
        <v>32</v>
      </c>
      <c r="D12" s="2" t="s">
        <v>747</v>
      </c>
      <c r="E12" s="2" t="s">
        <v>1209</v>
      </c>
      <c r="F12" s="2">
        <v>951</v>
      </c>
      <c r="G12" s="2" t="s">
        <v>1210</v>
      </c>
      <c r="I12" s="3" t="s">
        <v>1009</v>
      </c>
      <c r="J12" s="3">
        <v>971</v>
      </c>
      <c r="K12" s="4" t="s">
        <v>1010</v>
      </c>
      <c r="N12" s="8" t="s">
        <v>1363</v>
      </c>
      <c r="O12" s="8" t="s">
        <v>1789</v>
      </c>
      <c r="P12" s="9" t="s">
        <v>1711</v>
      </c>
      <c r="S12" s="2" t="s">
        <v>1534</v>
      </c>
      <c r="T12" s="2" t="s">
        <v>1535</v>
      </c>
      <c r="U12" s="2" t="s">
        <v>1447</v>
      </c>
      <c r="V12" s="2" t="s">
        <v>1472</v>
      </c>
      <c r="W12" s="2" t="s">
        <v>1477</v>
      </c>
      <c r="X12" s="2" t="s">
        <v>1534</v>
      </c>
      <c r="Y12" s="2" t="s">
        <v>1534</v>
      </c>
    </row>
    <row r="13" spans="1:31" x14ac:dyDescent="0.35">
      <c r="A13" s="2" t="s">
        <v>33</v>
      </c>
      <c r="B13" s="2" t="s">
        <v>34</v>
      </c>
      <c r="C13" s="2" t="s">
        <v>35</v>
      </c>
      <c r="D13" s="2" t="s">
        <v>748</v>
      </c>
      <c r="E13" s="2" t="s">
        <v>1019</v>
      </c>
      <c r="F13" s="2">
        <v>32</v>
      </c>
      <c r="G13" s="2" t="s">
        <v>1020</v>
      </c>
      <c r="I13" s="3" t="s">
        <v>1011</v>
      </c>
      <c r="J13" s="3">
        <v>8</v>
      </c>
      <c r="K13" s="4" t="s">
        <v>1012</v>
      </c>
      <c r="N13" s="8" t="s">
        <v>1364</v>
      </c>
      <c r="O13" s="8" t="s">
        <v>1787</v>
      </c>
      <c r="P13" s="9" t="s">
        <v>1709</v>
      </c>
      <c r="S13" s="2" t="s">
        <v>1536</v>
      </c>
      <c r="T13" s="2" t="s">
        <v>1537</v>
      </c>
      <c r="U13" s="2" t="s">
        <v>1448</v>
      </c>
      <c r="V13" s="2" t="s">
        <v>1472</v>
      </c>
      <c r="W13" s="2" t="s">
        <v>1477</v>
      </c>
      <c r="X13" s="2" t="s">
        <v>1536</v>
      </c>
      <c r="Y13" s="2" t="s">
        <v>1536</v>
      </c>
    </row>
    <row r="14" spans="1:31" x14ac:dyDescent="0.35">
      <c r="A14" s="2" t="s">
        <v>36</v>
      </c>
      <c r="B14" s="2" t="s">
        <v>37</v>
      </c>
      <c r="C14" s="2" t="s">
        <v>38</v>
      </c>
      <c r="D14" s="2" t="s">
        <v>749</v>
      </c>
      <c r="E14" s="2" t="s">
        <v>1013</v>
      </c>
      <c r="F14" s="2">
        <v>51</v>
      </c>
      <c r="G14" s="2" t="s">
        <v>1014</v>
      </c>
      <c r="I14" s="3" t="s">
        <v>1013</v>
      </c>
      <c r="J14" s="3">
        <v>51</v>
      </c>
      <c r="K14" s="4" t="s">
        <v>1014</v>
      </c>
      <c r="N14" s="8" t="s">
        <v>1365</v>
      </c>
      <c r="O14" s="8" t="s">
        <v>1813</v>
      </c>
      <c r="P14" s="9" t="s">
        <v>1736</v>
      </c>
      <c r="S14" s="2" t="s">
        <v>1538</v>
      </c>
      <c r="T14" s="2" t="s">
        <v>1539</v>
      </c>
      <c r="U14" s="2" t="s">
        <v>1449</v>
      </c>
      <c r="V14" s="2" t="s">
        <v>1472</v>
      </c>
      <c r="W14" s="2" t="s">
        <v>1477</v>
      </c>
      <c r="X14" s="2" t="s">
        <v>1538</v>
      </c>
      <c r="Y14" s="2" t="s">
        <v>1538</v>
      </c>
    </row>
    <row r="15" spans="1:31" x14ac:dyDescent="0.35">
      <c r="A15" s="2" t="s">
        <v>39</v>
      </c>
      <c r="B15" s="2" t="s">
        <v>40</v>
      </c>
      <c r="C15" s="2" t="s">
        <v>41</v>
      </c>
      <c r="D15" s="2" t="s">
        <v>750</v>
      </c>
      <c r="E15" s="2" t="s">
        <v>1023</v>
      </c>
      <c r="F15" s="2">
        <v>533</v>
      </c>
      <c r="G15" s="2" t="s">
        <v>1024</v>
      </c>
      <c r="I15" s="3" t="s">
        <v>1015</v>
      </c>
      <c r="J15" s="3">
        <v>532</v>
      </c>
      <c r="K15" s="4" t="s">
        <v>1016</v>
      </c>
      <c r="N15" s="8" t="s">
        <v>1366</v>
      </c>
      <c r="O15" s="8" t="s">
        <v>1809</v>
      </c>
      <c r="P15" s="9" t="s">
        <v>1732</v>
      </c>
      <c r="S15" s="2" t="s">
        <v>1478</v>
      </c>
      <c r="T15" s="2" t="s">
        <v>1451</v>
      </c>
      <c r="U15" s="2" t="s">
        <v>1450</v>
      </c>
      <c r="V15" s="2" t="s">
        <v>1472</v>
      </c>
      <c r="W15" s="2" t="s">
        <v>1478</v>
      </c>
      <c r="X15" s="2" t="s">
        <v>1478</v>
      </c>
      <c r="Y15" s="2" t="s">
        <v>1478</v>
      </c>
    </row>
    <row r="16" spans="1:31" x14ac:dyDescent="0.35">
      <c r="A16" s="2" t="s">
        <v>42</v>
      </c>
      <c r="B16" s="2" t="s">
        <v>43</v>
      </c>
      <c r="C16" s="2" t="s">
        <v>44</v>
      </c>
      <c r="D16" s="2" t="s">
        <v>751</v>
      </c>
      <c r="E16" s="2" t="s">
        <v>1021</v>
      </c>
      <c r="F16" s="2">
        <v>36</v>
      </c>
      <c r="G16" s="2" t="s">
        <v>1022</v>
      </c>
      <c r="I16" s="3" t="s">
        <v>1017</v>
      </c>
      <c r="J16" s="3">
        <v>973</v>
      </c>
      <c r="K16" s="4" t="s">
        <v>1018</v>
      </c>
      <c r="N16" s="8" t="s">
        <v>1367</v>
      </c>
      <c r="O16" s="8" t="s">
        <v>1816</v>
      </c>
      <c r="P16" s="9" t="s">
        <v>1739</v>
      </c>
      <c r="S16" s="2" t="s">
        <v>1480</v>
      </c>
      <c r="T16" s="2" t="s">
        <v>1453</v>
      </c>
      <c r="U16" s="2" t="s">
        <v>1452</v>
      </c>
      <c r="V16" s="2" t="s">
        <v>1479</v>
      </c>
      <c r="W16" s="2" t="s">
        <v>1480</v>
      </c>
      <c r="X16" s="2" t="s">
        <v>1480</v>
      </c>
      <c r="Y16" s="2" t="s">
        <v>1480</v>
      </c>
    </row>
    <row r="17" spans="1:25" x14ac:dyDescent="0.35">
      <c r="A17" s="2" t="s">
        <v>45</v>
      </c>
      <c r="B17" s="2" t="s">
        <v>46</v>
      </c>
      <c r="C17" s="2" t="s">
        <v>47</v>
      </c>
      <c r="D17" s="2" t="s">
        <v>752</v>
      </c>
      <c r="E17" s="2" t="s">
        <v>1080</v>
      </c>
      <c r="F17" s="2">
        <v>978</v>
      </c>
      <c r="G17" s="2" t="s">
        <v>1081</v>
      </c>
      <c r="I17" s="3" t="s">
        <v>1019</v>
      </c>
      <c r="J17" s="3">
        <v>32</v>
      </c>
      <c r="K17" s="4" t="s">
        <v>1020</v>
      </c>
      <c r="N17" s="8" t="s">
        <v>1368</v>
      </c>
      <c r="O17" s="8" t="s">
        <v>1783</v>
      </c>
      <c r="P17" s="9" t="s">
        <v>1705</v>
      </c>
      <c r="S17" s="2" t="s">
        <v>1504</v>
      </c>
      <c r="T17" s="2" t="s">
        <v>1540</v>
      </c>
      <c r="U17" s="2" t="s">
        <v>1454</v>
      </c>
      <c r="V17" s="2" t="s">
        <v>1481</v>
      </c>
      <c r="W17" s="2" t="s">
        <v>1482</v>
      </c>
      <c r="X17" s="2" t="s">
        <v>1503</v>
      </c>
      <c r="Y17" s="2" t="s">
        <v>1504</v>
      </c>
    </row>
    <row r="18" spans="1:25" x14ac:dyDescent="0.35">
      <c r="A18" s="2" t="s">
        <v>48</v>
      </c>
      <c r="B18" s="2" t="s">
        <v>49</v>
      </c>
      <c r="C18" s="2" t="s">
        <v>50</v>
      </c>
      <c r="D18" s="2" t="s">
        <v>753</v>
      </c>
      <c r="E18" s="2" t="s">
        <v>1025</v>
      </c>
      <c r="F18" s="2">
        <v>944</v>
      </c>
      <c r="G18" s="2" t="s">
        <v>1026</v>
      </c>
      <c r="I18" s="3" t="s">
        <v>1021</v>
      </c>
      <c r="J18" s="3">
        <v>36</v>
      </c>
      <c r="K18" s="4" t="s">
        <v>1022</v>
      </c>
      <c r="N18" s="8" t="s">
        <v>1369</v>
      </c>
      <c r="O18" s="8" t="s">
        <v>1773</v>
      </c>
      <c r="P18" s="9" t="s">
        <v>1695</v>
      </c>
      <c r="S18" s="2" t="s">
        <v>1505</v>
      </c>
      <c r="T18" s="2" t="s">
        <v>1541</v>
      </c>
      <c r="U18" s="2" t="s">
        <v>1455</v>
      </c>
      <c r="V18" s="2" t="s">
        <v>1481</v>
      </c>
      <c r="W18" s="2" t="s">
        <v>1482</v>
      </c>
      <c r="X18" s="2" t="s">
        <v>1503</v>
      </c>
      <c r="Y18" s="2" t="s">
        <v>1505</v>
      </c>
    </row>
    <row r="19" spans="1:25" x14ac:dyDescent="0.35">
      <c r="A19" s="2" t="s">
        <v>51</v>
      </c>
      <c r="B19" s="2" t="s">
        <v>52</v>
      </c>
      <c r="C19" s="2" t="s">
        <v>53</v>
      </c>
      <c r="D19" s="2" t="s">
        <v>754</v>
      </c>
      <c r="E19" s="2" t="s">
        <v>1044</v>
      </c>
      <c r="F19" s="2">
        <v>44</v>
      </c>
      <c r="G19" s="2" t="s">
        <v>1045</v>
      </c>
      <c r="I19" s="3" t="s">
        <v>1023</v>
      </c>
      <c r="J19" s="3">
        <v>533</v>
      </c>
      <c r="K19" s="4" t="s">
        <v>1024</v>
      </c>
      <c r="N19" s="8" t="s">
        <v>1370</v>
      </c>
      <c r="O19" s="8" t="s">
        <v>1801</v>
      </c>
      <c r="P19" s="9" t="s">
        <v>1724</v>
      </c>
      <c r="S19" s="2" t="s">
        <v>1506</v>
      </c>
      <c r="T19" s="2" t="s">
        <v>1542</v>
      </c>
      <c r="U19" s="2" t="s">
        <v>1456</v>
      </c>
      <c r="V19" s="2" t="s">
        <v>1481</v>
      </c>
      <c r="W19" s="2" t="s">
        <v>1482</v>
      </c>
      <c r="X19" s="2" t="s">
        <v>1506</v>
      </c>
      <c r="Y19" s="2" t="s">
        <v>1506</v>
      </c>
    </row>
    <row r="20" spans="1:25" x14ac:dyDescent="0.35">
      <c r="A20" s="2" t="s">
        <v>54</v>
      </c>
      <c r="B20" s="2" t="s">
        <v>55</v>
      </c>
      <c r="C20" s="2" t="s">
        <v>56</v>
      </c>
      <c r="D20" s="2" t="s">
        <v>755</v>
      </c>
      <c r="E20" s="2" t="s">
        <v>1033</v>
      </c>
      <c r="F20" s="2">
        <v>48</v>
      </c>
      <c r="G20" s="2" t="s">
        <v>1034</v>
      </c>
      <c r="I20" s="3" t="s">
        <v>1025</v>
      </c>
      <c r="J20" s="3">
        <v>944</v>
      </c>
      <c r="K20" s="4" t="s">
        <v>1026</v>
      </c>
      <c r="N20" s="8" t="s">
        <v>1371</v>
      </c>
      <c r="O20" s="8" t="s">
        <v>1769</v>
      </c>
      <c r="P20" s="9" t="s">
        <v>1691</v>
      </c>
      <c r="S20" s="2" t="s">
        <v>1508</v>
      </c>
      <c r="T20" s="2" t="s">
        <v>1543</v>
      </c>
      <c r="U20" s="2" t="s">
        <v>1457</v>
      </c>
      <c r="V20" s="2" t="s">
        <v>1481</v>
      </c>
      <c r="W20" s="2" t="s">
        <v>1482</v>
      </c>
      <c r="X20" s="2" t="s">
        <v>1507</v>
      </c>
      <c r="Y20" s="2" t="s">
        <v>1508</v>
      </c>
    </row>
    <row r="21" spans="1:25" x14ac:dyDescent="0.35">
      <c r="A21" s="2" t="s">
        <v>57</v>
      </c>
      <c r="B21" s="2" t="s">
        <v>58</v>
      </c>
      <c r="C21" s="2" t="s">
        <v>59</v>
      </c>
      <c r="D21" s="2" t="s">
        <v>756</v>
      </c>
      <c r="E21" s="2" t="s">
        <v>1030</v>
      </c>
      <c r="F21" s="2">
        <v>50</v>
      </c>
      <c r="G21" s="2" t="s">
        <v>1031</v>
      </c>
      <c r="I21" s="3" t="s">
        <v>1027</v>
      </c>
      <c r="J21" s="3">
        <v>977</v>
      </c>
      <c r="K21" s="4" t="s">
        <v>1028</v>
      </c>
      <c r="N21" s="8" t="s">
        <v>1372</v>
      </c>
      <c r="O21" s="8" t="s">
        <v>1793</v>
      </c>
      <c r="P21" s="9" t="s">
        <v>1715</v>
      </c>
      <c r="S21" s="2" t="s">
        <v>1509</v>
      </c>
      <c r="T21" s="2" t="s">
        <v>1544</v>
      </c>
      <c r="U21" s="2" t="s">
        <v>1458</v>
      </c>
      <c r="V21" s="2" t="s">
        <v>1481</v>
      </c>
      <c r="W21" s="2" t="s">
        <v>1482</v>
      </c>
      <c r="X21" s="2" t="s">
        <v>1507</v>
      </c>
      <c r="Y21" s="2" t="s">
        <v>1509</v>
      </c>
    </row>
    <row r="22" spans="1:25" x14ac:dyDescent="0.35">
      <c r="A22" s="2" t="s">
        <v>60</v>
      </c>
      <c r="B22" s="2" t="s">
        <v>61</v>
      </c>
      <c r="C22" s="2" t="s">
        <v>62</v>
      </c>
      <c r="D22" s="2" t="s">
        <v>757</v>
      </c>
      <c r="E22" s="2" t="s">
        <v>1029</v>
      </c>
      <c r="F22" s="2">
        <v>52</v>
      </c>
      <c r="G22" s="2" t="s">
        <v>1215</v>
      </c>
      <c r="I22" s="3" t="s">
        <v>1029</v>
      </c>
      <c r="J22" s="3">
        <v>52</v>
      </c>
      <c r="K22" s="4" t="s">
        <v>1215</v>
      </c>
      <c r="N22" s="8" t="s">
        <v>1373</v>
      </c>
      <c r="O22" s="8" t="s">
        <v>1775</v>
      </c>
      <c r="P22" s="9" t="s">
        <v>1697</v>
      </c>
      <c r="S22" s="2" t="s">
        <v>1545</v>
      </c>
      <c r="T22" s="2" t="s">
        <v>1546</v>
      </c>
      <c r="U22" s="2" t="s">
        <v>1459</v>
      </c>
      <c r="V22" s="2" t="s">
        <v>1481</v>
      </c>
      <c r="W22" s="2" t="s">
        <v>1482</v>
      </c>
      <c r="X22" s="2" t="s">
        <v>1507</v>
      </c>
      <c r="Y22" s="2" t="s">
        <v>1510</v>
      </c>
    </row>
    <row r="23" spans="1:25" x14ac:dyDescent="0.35">
      <c r="A23" s="2" t="s">
        <v>63</v>
      </c>
      <c r="B23" s="2" t="s">
        <v>64</v>
      </c>
      <c r="C23" s="2" t="s">
        <v>65</v>
      </c>
      <c r="D23" s="2" t="s">
        <v>758</v>
      </c>
      <c r="E23" s="2" t="s">
        <v>1219</v>
      </c>
      <c r="F23" s="2">
        <v>974</v>
      </c>
      <c r="G23" s="2" t="s">
        <v>1220</v>
      </c>
      <c r="I23" s="3" t="s">
        <v>1030</v>
      </c>
      <c r="J23" s="3">
        <v>50</v>
      </c>
      <c r="K23" s="4" t="s">
        <v>1031</v>
      </c>
      <c r="N23" s="8" t="s">
        <v>1374</v>
      </c>
      <c r="O23" s="8" t="s">
        <v>1781</v>
      </c>
      <c r="P23" s="9" t="s">
        <v>1703</v>
      </c>
      <c r="S23" s="2" t="s">
        <v>1547</v>
      </c>
      <c r="T23" s="2" t="s">
        <v>1548</v>
      </c>
      <c r="U23" s="2" t="s">
        <v>1460</v>
      </c>
      <c r="V23" s="2" t="s">
        <v>1481</v>
      </c>
      <c r="W23" s="2" t="s">
        <v>1482</v>
      </c>
      <c r="X23" s="2" t="s">
        <v>1507</v>
      </c>
      <c r="Y23" s="2" t="s">
        <v>1510</v>
      </c>
    </row>
    <row r="24" spans="1:25" x14ac:dyDescent="0.35">
      <c r="A24" s="2" t="s">
        <v>66</v>
      </c>
      <c r="B24" s="2" t="s">
        <v>67</v>
      </c>
      <c r="C24" s="2" t="s">
        <v>68</v>
      </c>
      <c r="D24" s="2" t="s">
        <v>759</v>
      </c>
      <c r="E24" s="2" t="s">
        <v>1080</v>
      </c>
      <c r="F24" s="2">
        <v>978</v>
      </c>
      <c r="G24" s="2" t="s">
        <v>1081</v>
      </c>
      <c r="I24" s="3" t="s">
        <v>1032</v>
      </c>
      <c r="J24" s="3">
        <v>975</v>
      </c>
      <c r="K24" s="4" t="s">
        <v>1216</v>
      </c>
      <c r="N24" s="8" t="s">
        <v>1375</v>
      </c>
      <c r="O24" s="8" t="s">
        <v>1811</v>
      </c>
      <c r="P24" s="9" t="s">
        <v>1734</v>
      </c>
      <c r="S24" s="2" t="s">
        <v>1512</v>
      </c>
      <c r="T24" s="2" t="s">
        <v>1549</v>
      </c>
      <c r="U24" s="2" t="s">
        <v>1461</v>
      </c>
      <c r="V24" s="2" t="s">
        <v>1481</v>
      </c>
      <c r="W24" s="2" t="s">
        <v>1482</v>
      </c>
      <c r="X24" s="2" t="s">
        <v>1507</v>
      </c>
      <c r="Y24" s="2" t="s">
        <v>1512</v>
      </c>
    </row>
    <row r="25" spans="1:25" x14ac:dyDescent="0.35">
      <c r="A25" s="2" t="s">
        <v>69</v>
      </c>
      <c r="B25" s="2" t="s">
        <v>70</v>
      </c>
      <c r="C25" s="2" t="s">
        <v>71</v>
      </c>
      <c r="D25" s="2" t="s">
        <v>760</v>
      </c>
      <c r="E25" s="2" t="s">
        <v>1049</v>
      </c>
      <c r="F25" s="2">
        <v>84</v>
      </c>
      <c r="G25" s="2" t="s">
        <v>1050</v>
      </c>
      <c r="I25" s="3" t="s">
        <v>1033</v>
      </c>
      <c r="J25" s="3">
        <v>48</v>
      </c>
      <c r="K25" s="4" t="s">
        <v>1034</v>
      </c>
      <c r="N25" s="8" t="s">
        <v>1376</v>
      </c>
      <c r="O25" s="8" t="s">
        <v>1806</v>
      </c>
      <c r="P25" s="9" t="s">
        <v>1729</v>
      </c>
      <c r="S25" s="2" t="s">
        <v>1513</v>
      </c>
      <c r="T25" s="2" t="s">
        <v>1550</v>
      </c>
      <c r="U25" s="2" t="s">
        <v>1462</v>
      </c>
      <c r="V25" s="2" t="s">
        <v>1481</v>
      </c>
      <c r="W25" s="2" t="s">
        <v>1482</v>
      </c>
      <c r="X25" s="2" t="s">
        <v>1507</v>
      </c>
      <c r="Y25" s="2" t="s">
        <v>1513</v>
      </c>
    </row>
    <row r="26" spans="1:25" x14ac:dyDescent="0.35">
      <c r="A26" s="2" t="s">
        <v>72</v>
      </c>
      <c r="B26" s="2" t="s">
        <v>73</v>
      </c>
      <c r="C26" s="2" t="s">
        <v>74</v>
      </c>
      <c r="D26" s="2" t="s">
        <v>761</v>
      </c>
      <c r="E26" s="2" t="s">
        <v>1211</v>
      </c>
      <c r="F26" s="2">
        <v>952</v>
      </c>
      <c r="G26" s="2" t="s">
        <v>1314</v>
      </c>
      <c r="I26" s="3" t="s">
        <v>1035</v>
      </c>
      <c r="J26" s="3">
        <v>108</v>
      </c>
      <c r="K26" s="4" t="s">
        <v>1036</v>
      </c>
      <c r="N26" s="8" t="s">
        <v>1377</v>
      </c>
      <c r="O26" s="8" t="s">
        <v>1756</v>
      </c>
      <c r="P26" s="9" t="s">
        <v>1678</v>
      </c>
      <c r="S26" s="2" t="s">
        <v>1514</v>
      </c>
      <c r="T26" s="2" t="s">
        <v>1551</v>
      </c>
      <c r="U26" s="2" t="s">
        <v>1463</v>
      </c>
      <c r="V26" s="2" t="s">
        <v>1481</v>
      </c>
      <c r="W26" s="2" t="s">
        <v>1483</v>
      </c>
      <c r="X26" s="2" t="s">
        <v>1514</v>
      </c>
      <c r="Y26" s="2" t="s">
        <v>1514</v>
      </c>
    </row>
    <row r="27" spans="1:25" x14ac:dyDescent="0.35">
      <c r="A27" s="2" t="s">
        <v>75</v>
      </c>
      <c r="B27" s="2" t="s">
        <v>76</v>
      </c>
      <c r="C27" s="2" t="s">
        <v>77</v>
      </c>
      <c r="D27" s="2" t="s">
        <v>762</v>
      </c>
      <c r="E27" s="2" t="s">
        <v>1037</v>
      </c>
      <c r="F27" s="2">
        <v>60</v>
      </c>
      <c r="G27" s="2" t="s">
        <v>1038</v>
      </c>
      <c r="I27" s="3" t="s">
        <v>1037</v>
      </c>
      <c r="J27" s="3">
        <v>60</v>
      </c>
      <c r="K27" s="4" t="s">
        <v>1038</v>
      </c>
      <c r="N27" s="8" t="s">
        <v>1378</v>
      </c>
      <c r="O27" s="8" t="s">
        <v>1784</v>
      </c>
      <c r="P27" s="9" t="s">
        <v>1706</v>
      </c>
      <c r="S27" s="2" t="s">
        <v>1511</v>
      </c>
      <c r="T27" s="2" t="s">
        <v>1552</v>
      </c>
      <c r="U27" s="2" t="s">
        <v>1464</v>
      </c>
      <c r="V27" s="2" t="s">
        <v>1481</v>
      </c>
      <c r="W27" s="2" t="s">
        <v>1483</v>
      </c>
      <c r="X27" s="2" t="s">
        <v>1511</v>
      </c>
      <c r="Y27" s="2" t="s">
        <v>1511</v>
      </c>
    </row>
    <row r="28" spans="1:25" x14ac:dyDescent="0.35">
      <c r="A28" s="2" t="s">
        <v>78</v>
      </c>
      <c r="B28" s="2" t="s">
        <v>79</v>
      </c>
      <c r="C28" s="2" t="s">
        <v>80</v>
      </c>
      <c r="D28" s="2" t="s">
        <v>763</v>
      </c>
      <c r="E28" s="2" t="s">
        <v>80</v>
      </c>
      <c r="F28" s="2">
        <v>64</v>
      </c>
      <c r="G28" s="2" t="s">
        <v>1046</v>
      </c>
      <c r="I28" s="3" t="s">
        <v>1039</v>
      </c>
      <c r="J28" s="3">
        <v>96</v>
      </c>
      <c r="K28" s="4" t="s">
        <v>1040</v>
      </c>
      <c r="N28" s="8" t="s">
        <v>1379</v>
      </c>
      <c r="O28" s="8" t="s">
        <v>1795</v>
      </c>
      <c r="P28" s="9" t="s">
        <v>1717</v>
      </c>
      <c r="S28" s="2" t="s">
        <v>1484</v>
      </c>
      <c r="T28" s="2" t="s">
        <v>1466</v>
      </c>
      <c r="U28" s="2" t="s">
        <v>1465</v>
      </c>
      <c r="V28" s="2" t="s">
        <v>1481</v>
      </c>
      <c r="W28" s="2" t="s">
        <v>1484</v>
      </c>
      <c r="X28" s="2" t="s">
        <v>1484</v>
      </c>
      <c r="Y28" s="2" t="s">
        <v>1484</v>
      </c>
    </row>
    <row r="29" spans="1:25" x14ac:dyDescent="0.35">
      <c r="A29" s="2" t="s">
        <v>81</v>
      </c>
      <c r="B29" s="2" t="s">
        <v>82</v>
      </c>
      <c r="C29" s="2" t="s">
        <v>83</v>
      </c>
      <c r="D29" s="2" t="s">
        <v>764</v>
      </c>
      <c r="E29" s="2" t="s">
        <v>1041</v>
      </c>
      <c r="F29" s="2">
        <v>68</v>
      </c>
      <c r="G29" s="2" t="s">
        <v>1217</v>
      </c>
      <c r="I29" s="3" t="s">
        <v>1041</v>
      </c>
      <c r="J29" s="3">
        <v>68</v>
      </c>
      <c r="K29" s="4" t="s">
        <v>1217</v>
      </c>
      <c r="N29" s="8" t="s">
        <v>1380</v>
      </c>
      <c r="O29" s="8" t="s">
        <v>1790</v>
      </c>
      <c r="P29" s="9" t="s">
        <v>1712</v>
      </c>
      <c r="S29" s="2" t="s">
        <v>1485</v>
      </c>
      <c r="T29" s="2" t="s">
        <v>1468</v>
      </c>
      <c r="U29" s="2" t="s">
        <v>1467</v>
      </c>
      <c r="V29" s="2" t="s">
        <v>1481</v>
      </c>
      <c r="W29" s="2" t="s">
        <v>1485</v>
      </c>
      <c r="X29" s="2" t="s">
        <v>1485</v>
      </c>
      <c r="Y29" s="2" t="s">
        <v>1485</v>
      </c>
    </row>
    <row r="30" spans="1:25" x14ac:dyDescent="0.35">
      <c r="A30" s="2" t="s">
        <v>84</v>
      </c>
      <c r="B30" s="2" t="s">
        <v>85</v>
      </c>
      <c r="C30" s="2" t="s">
        <v>86</v>
      </c>
      <c r="D30" s="2" t="s">
        <v>765</v>
      </c>
      <c r="E30" s="2" t="s">
        <v>1027</v>
      </c>
      <c r="F30" s="2">
        <v>977</v>
      </c>
      <c r="G30" s="2" t="s">
        <v>1028</v>
      </c>
      <c r="I30" s="3" t="s">
        <v>1042</v>
      </c>
      <c r="J30" s="3">
        <v>986</v>
      </c>
      <c r="K30" s="4" t="s">
        <v>1043</v>
      </c>
      <c r="N30" s="8" t="s">
        <v>1381</v>
      </c>
      <c r="O30" s="8" t="s">
        <v>1788</v>
      </c>
      <c r="P30" s="9" t="s">
        <v>1710</v>
      </c>
      <c r="S30" s="2" t="s">
        <v>1490</v>
      </c>
      <c r="T30" s="2" t="s">
        <v>1490</v>
      </c>
      <c r="U30" s="2" t="s">
        <v>1490</v>
      </c>
      <c r="V30" s="2" t="s">
        <v>1490</v>
      </c>
      <c r="W30" s="2" t="s">
        <v>1490</v>
      </c>
      <c r="X30" s="2" t="s">
        <v>1490</v>
      </c>
      <c r="Y30" s="2" t="s">
        <v>1490</v>
      </c>
    </row>
    <row r="31" spans="1:25" x14ac:dyDescent="0.35">
      <c r="A31" s="2" t="s">
        <v>87</v>
      </c>
      <c r="B31" s="2" t="s">
        <v>88</v>
      </c>
      <c r="C31" s="2" t="s">
        <v>89</v>
      </c>
      <c r="D31" s="2" t="s">
        <v>766</v>
      </c>
      <c r="E31" s="2" t="s">
        <v>1047</v>
      </c>
      <c r="F31" s="2">
        <v>72</v>
      </c>
      <c r="G31" s="2" t="s">
        <v>1048</v>
      </c>
      <c r="I31" s="3" t="s">
        <v>1044</v>
      </c>
      <c r="J31" s="3">
        <v>44</v>
      </c>
      <c r="K31" s="4" t="s">
        <v>1045</v>
      </c>
      <c r="N31" s="8" t="s">
        <v>1382</v>
      </c>
      <c r="O31" s="8" t="s">
        <v>1771</v>
      </c>
      <c r="P31" s="9" t="s">
        <v>1693</v>
      </c>
    </row>
    <row r="32" spans="1:25" x14ac:dyDescent="0.35">
      <c r="A32" s="2" t="s">
        <v>90</v>
      </c>
      <c r="B32" s="2" t="s">
        <v>91</v>
      </c>
      <c r="C32" s="2" t="s">
        <v>92</v>
      </c>
      <c r="D32" s="2" t="s">
        <v>767</v>
      </c>
      <c r="E32" s="2" t="s">
        <v>1042</v>
      </c>
      <c r="F32" s="2">
        <v>986</v>
      </c>
      <c r="G32" s="2" t="s">
        <v>1043</v>
      </c>
      <c r="I32" s="3" t="s">
        <v>80</v>
      </c>
      <c r="J32" s="3">
        <v>64</v>
      </c>
      <c r="K32" s="4" t="s">
        <v>1046</v>
      </c>
      <c r="N32" s="8" t="s">
        <v>1383</v>
      </c>
      <c r="O32" s="8" t="s">
        <v>1785</v>
      </c>
      <c r="P32" s="9" t="s">
        <v>1707</v>
      </c>
    </row>
    <row r="33" spans="1:16" x14ac:dyDescent="0.35">
      <c r="A33" s="2" t="s">
        <v>96</v>
      </c>
      <c r="B33" s="2" t="s">
        <v>97</v>
      </c>
      <c r="C33" s="2" t="s">
        <v>98</v>
      </c>
      <c r="D33" s="2" t="s">
        <v>769</v>
      </c>
      <c r="E33" s="2" t="s">
        <v>1199</v>
      </c>
      <c r="F33" s="2">
        <v>840</v>
      </c>
      <c r="G33" s="2" t="s">
        <v>1200</v>
      </c>
      <c r="I33" s="3" t="s">
        <v>1047</v>
      </c>
      <c r="J33" s="3">
        <v>72</v>
      </c>
      <c r="K33" s="4" t="s">
        <v>1048</v>
      </c>
      <c r="N33" s="8" t="s">
        <v>1384</v>
      </c>
      <c r="O33" s="8" t="s">
        <v>1776</v>
      </c>
      <c r="P33" s="9" t="s">
        <v>1698</v>
      </c>
    </row>
    <row r="34" spans="1:16" x14ac:dyDescent="0.35">
      <c r="A34" s="2" t="s">
        <v>93</v>
      </c>
      <c r="B34" s="2" t="s">
        <v>94</v>
      </c>
      <c r="C34" s="2" t="s">
        <v>95</v>
      </c>
      <c r="D34" s="2" t="s">
        <v>768</v>
      </c>
      <c r="E34" s="2" t="s">
        <v>1199</v>
      </c>
      <c r="F34" s="2">
        <v>840</v>
      </c>
      <c r="G34" s="2" t="s">
        <v>1200</v>
      </c>
      <c r="I34" s="3" t="s">
        <v>1219</v>
      </c>
      <c r="J34" s="3">
        <v>974</v>
      </c>
      <c r="K34" s="4" t="s">
        <v>1220</v>
      </c>
      <c r="N34" s="8" t="s">
        <v>1385</v>
      </c>
      <c r="O34" s="8" t="s">
        <v>1782</v>
      </c>
      <c r="P34" s="9" t="s">
        <v>1704</v>
      </c>
    </row>
    <row r="35" spans="1:16" x14ac:dyDescent="0.35">
      <c r="A35" s="2" t="s">
        <v>99</v>
      </c>
      <c r="B35" s="2" t="s">
        <v>100</v>
      </c>
      <c r="C35" s="2" t="s">
        <v>101</v>
      </c>
      <c r="D35" s="2" t="s">
        <v>770</v>
      </c>
      <c r="E35" s="2" t="s">
        <v>1039</v>
      </c>
      <c r="F35" s="2">
        <v>96</v>
      </c>
      <c r="G35" s="2" t="s">
        <v>1040</v>
      </c>
      <c r="I35" s="3" t="s">
        <v>1049</v>
      </c>
      <c r="J35" s="3">
        <v>84</v>
      </c>
      <c r="K35" s="4" t="s">
        <v>1050</v>
      </c>
      <c r="N35" s="8" t="s">
        <v>1386</v>
      </c>
      <c r="O35" s="8" t="s">
        <v>1766</v>
      </c>
      <c r="P35" s="9" t="s">
        <v>1688</v>
      </c>
    </row>
    <row r="36" spans="1:16" x14ac:dyDescent="0.35">
      <c r="A36" s="2" t="s">
        <v>102</v>
      </c>
      <c r="B36" s="2" t="s">
        <v>103</v>
      </c>
      <c r="C36" s="2" t="s">
        <v>104</v>
      </c>
      <c r="D36" s="2" t="s">
        <v>771</v>
      </c>
      <c r="E36" s="2" t="s">
        <v>1032</v>
      </c>
      <c r="F36" s="2">
        <v>975</v>
      </c>
      <c r="G36" s="2" t="s">
        <v>1216</v>
      </c>
      <c r="I36" s="3" t="s">
        <v>1051</v>
      </c>
      <c r="J36" s="3">
        <v>124</v>
      </c>
      <c r="K36" s="4" t="s">
        <v>1052</v>
      </c>
      <c r="N36" s="8" t="s">
        <v>1387</v>
      </c>
      <c r="O36" s="8" t="s">
        <v>1796</v>
      </c>
      <c r="P36" s="9" t="s">
        <v>1718</v>
      </c>
    </row>
    <row r="37" spans="1:16" x14ac:dyDescent="0.35">
      <c r="A37" s="2" t="s">
        <v>105</v>
      </c>
      <c r="B37" s="2" t="s">
        <v>106</v>
      </c>
      <c r="C37" s="2" t="s">
        <v>107</v>
      </c>
      <c r="D37" s="2" t="s">
        <v>772</v>
      </c>
      <c r="E37" s="2" t="s">
        <v>1211</v>
      </c>
      <c r="F37" s="2">
        <v>952</v>
      </c>
      <c r="G37" s="2" t="s">
        <v>1314</v>
      </c>
      <c r="I37" s="3" t="s">
        <v>1053</v>
      </c>
      <c r="J37" s="3">
        <v>976</v>
      </c>
      <c r="K37" s="4" t="s">
        <v>1054</v>
      </c>
      <c r="N37" s="8" t="s">
        <v>1388</v>
      </c>
      <c r="O37" s="8" t="s">
        <v>1764</v>
      </c>
      <c r="P37" s="9" t="s">
        <v>1686</v>
      </c>
    </row>
    <row r="38" spans="1:16" x14ac:dyDescent="0.35">
      <c r="A38" s="2" t="s">
        <v>108</v>
      </c>
      <c r="B38" s="2" t="s">
        <v>109</v>
      </c>
      <c r="C38" s="2" t="s">
        <v>110</v>
      </c>
      <c r="D38" s="2" t="s">
        <v>773</v>
      </c>
      <c r="E38" s="2" t="s">
        <v>1035</v>
      </c>
      <c r="F38" s="2">
        <v>108</v>
      </c>
      <c r="G38" s="2" t="s">
        <v>1036</v>
      </c>
      <c r="I38" s="3" t="s">
        <v>1055</v>
      </c>
      <c r="J38" s="3">
        <v>756</v>
      </c>
      <c r="K38" s="4" t="s">
        <v>1056</v>
      </c>
      <c r="N38" s="8" t="s">
        <v>1389</v>
      </c>
      <c r="O38" s="8" t="s">
        <v>1755</v>
      </c>
      <c r="P38" s="9" t="s">
        <v>1677</v>
      </c>
    </row>
    <row r="39" spans="1:16" x14ac:dyDescent="0.35">
      <c r="A39" s="2" t="s">
        <v>111</v>
      </c>
      <c r="B39" s="2" t="s">
        <v>112</v>
      </c>
      <c r="C39" s="2" t="s">
        <v>113</v>
      </c>
      <c r="D39" s="2" t="s">
        <v>774</v>
      </c>
      <c r="E39" s="2" t="s">
        <v>1118</v>
      </c>
      <c r="F39" s="2">
        <v>116</v>
      </c>
      <c r="G39" s="2" t="s">
        <v>1248</v>
      </c>
      <c r="I39" s="3" t="s">
        <v>1057</v>
      </c>
      <c r="J39" s="3">
        <v>990</v>
      </c>
      <c r="K39" s="4" t="s">
        <v>1221</v>
      </c>
      <c r="N39" s="8" t="s">
        <v>1390</v>
      </c>
      <c r="O39" s="8" t="s">
        <v>1779</v>
      </c>
      <c r="P39" s="9" t="s">
        <v>1701</v>
      </c>
    </row>
    <row r="40" spans="1:16" x14ac:dyDescent="0.35">
      <c r="A40" s="2" t="s">
        <v>114</v>
      </c>
      <c r="B40" s="2" t="s">
        <v>115</v>
      </c>
      <c r="C40" s="2" t="s">
        <v>116</v>
      </c>
      <c r="D40" s="2" t="s">
        <v>775</v>
      </c>
      <c r="E40" s="2" t="s">
        <v>1208</v>
      </c>
      <c r="F40" s="2">
        <v>950</v>
      </c>
      <c r="G40" s="2" t="s">
        <v>1320</v>
      </c>
      <c r="I40" s="3" t="s">
        <v>1222</v>
      </c>
      <c r="J40" s="3">
        <v>0</v>
      </c>
      <c r="K40" s="4" t="s">
        <v>1223</v>
      </c>
      <c r="N40" s="8" t="s">
        <v>1391</v>
      </c>
      <c r="O40" s="8" t="s">
        <v>1823</v>
      </c>
      <c r="P40" s="9" t="s">
        <v>1746</v>
      </c>
    </row>
    <row r="41" spans="1:16" x14ac:dyDescent="0.35">
      <c r="A41" s="2" t="s">
        <v>117</v>
      </c>
      <c r="B41" s="2" t="s">
        <v>118</v>
      </c>
      <c r="C41" s="2" t="s">
        <v>119</v>
      </c>
      <c r="D41" s="2" t="s">
        <v>776</v>
      </c>
      <c r="E41" s="2" t="s">
        <v>1051</v>
      </c>
      <c r="F41" s="2">
        <v>124</v>
      </c>
      <c r="G41" s="2" t="s">
        <v>1052</v>
      </c>
      <c r="I41" s="3" t="s">
        <v>1058</v>
      </c>
      <c r="J41" s="3">
        <v>170</v>
      </c>
      <c r="K41" s="4" t="s">
        <v>1059</v>
      </c>
      <c r="N41" s="8" t="s">
        <v>1392</v>
      </c>
      <c r="O41" s="8" t="s">
        <v>1819</v>
      </c>
      <c r="P41" s="9" t="s">
        <v>1742</v>
      </c>
    </row>
    <row r="42" spans="1:16" x14ac:dyDescent="0.35">
      <c r="A42" s="2" t="s">
        <v>120</v>
      </c>
      <c r="B42" s="2" t="s">
        <v>121</v>
      </c>
      <c r="C42" s="2" t="s">
        <v>122</v>
      </c>
      <c r="D42" s="2" t="s">
        <v>777</v>
      </c>
      <c r="E42" s="2" t="s">
        <v>1063</v>
      </c>
      <c r="F42" s="2">
        <v>132</v>
      </c>
      <c r="G42" s="2" t="s">
        <v>1225</v>
      </c>
      <c r="I42" s="3" t="s">
        <v>1060</v>
      </c>
      <c r="J42" s="3">
        <v>188</v>
      </c>
      <c r="K42" s="4" t="s">
        <v>1061</v>
      </c>
      <c r="N42" s="8" t="s">
        <v>1393</v>
      </c>
      <c r="O42" s="8" t="s">
        <v>1761</v>
      </c>
      <c r="P42" s="9" t="s">
        <v>1683</v>
      </c>
    </row>
    <row r="43" spans="1:16" x14ac:dyDescent="0.35">
      <c r="A43" s="2" t="s">
        <v>123</v>
      </c>
      <c r="B43" s="2" t="s">
        <v>124</v>
      </c>
      <c r="C43" s="2" t="s">
        <v>125</v>
      </c>
      <c r="D43" s="2" t="s">
        <v>778</v>
      </c>
      <c r="E43" s="2" t="s">
        <v>1123</v>
      </c>
      <c r="F43" s="2">
        <v>136</v>
      </c>
      <c r="G43" s="2" t="s">
        <v>1253</v>
      </c>
      <c r="I43" s="3" t="s">
        <v>1062</v>
      </c>
      <c r="J43" s="3">
        <v>931</v>
      </c>
      <c r="K43" s="4" t="s">
        <v>1224</v>
      </c>
      <c r="N43" s="8" t="s">
        <v>1394</v>
      </c>
      <c r="O43" s="8" t="s">
        <v>1821</v>
      </c>
      <c r="P43" s="9" t="s">
        <v>1744</v>
      </c>
    </row>
    <row r="44" spans="1:16" x14ac:dyDescent="0.35">
      <c r="A44" s="2" t="s">
        <v>126</v>
      </c>
      <c r="B44" s="2" t="s">
        <v>127</v>
      </c>
      <c r="C44" s="2" t="s">
        <v>128</v>
      </c>
      <c r="D44" s="2" t="s">
        <v>779</v>
      </c>
      <c r="E44" s="2" t="s">
        <v>1208</v>
      </c>
      <c r="F44" s="2">
        <v>950</v>
      </c>
      <c r="G44" s="2" t="s">
        <v>1320</v>
      </c>
      <c r="I44" s="3" t="s">
        <v>1063</v>
      </c>
      <c r="J44" s="3">
        <v>132</v>
      </c>
      <c r="K44" s="4" t="s">
        <v>1225</v>
      </c>
      <c r="N44" s="8" t="s">
        <v>1395</v>
      </c>
      <c r="O44" s="8" t="s">
        <v>1822</v>
      </c>
      <c r="P44" s="9" t="s">
        <v>1745</v>
      </c>
    </row>
    <row r="45" spans="1:16" x14ac:dyDescent="0.35">
      <c r="A45" s="2" t="s">
        <v>129</v>
      </c>
      <c r="B45" s="2" t="s">
        <v>130</v>
      </c>
      <c r="C45" s="2" t="s">
        <v>131</v>
      </c>
      <c r="D45" s="2" t="s">
        <v>780</v>
      </c>
      <c r="E45" s="2" t="s">
        <v>1208</v>
      </c>
      <c r="F45" s="2">
        <v>950</v>
      </c>
      <c r="G45" s="2" t="s">
        <v>1320</v>
      </c>
      <c r="I45" s="3" t="s">
        <v>1064</v>
      </c>
      <c r="J45" s="3">
        <v>203</v>
      </c>
      <c r="K45" s="4" t="s">
        <v>1065</v>
      </c>
      <c r="N45" s="8" t="s">
        <v>1396</v>
      </c>
      <c r="O45" s="8" t="s">
        <v>1786</v>
      </c>
      <c r="P45" s="9" t="s">
        <v>1708</v>
      </c>
    </row>
    <row r="46" spans="1:16" x14ac:dyDescent="0.35">
      <c r="A46" s="2" t="s">
        <v>132</v>
      </c>
      <c r="B46" s="2" t="s">
        <v>133</v>
      </c>
      <c r="C46" s="2" t="s">
        <v>134</v>
      </c>
      <c r="D46" s="2" t="s">
        <v>781</v>
      </c>
      <c r="E46" s="2" t="s">
        <v>1057</v>
      </c>
      <c r="F46" s="2">
        <v>990</v>
      </c>
      <c r="G46" s="2" t="s">
        <v>1221</v>
      </c>
      <c r="I46" s="3" t="s">
        <v>1066</v>
      </c>
      <c r="J46" s="3">
        <v>262</v>
      </c>
      <c r="K46" s="4" t="s">
        <v>1067</v>
      </c>
      <c r="N46" s="8" t="s">
        <v>1397</v>
      </c>
      <c r="O46" s="8" t="s">
        <v>1820</v>
      </c>
      <c r="P46" s="9" t="s">
        <v>1743</v>
      </c>
    </row>
    <row r="47" spans="1:16" x14ac:dyDescent="0.35">
      <c r="A47" s="2" t="s">
        <v>135</v>
      </c>
      <c r="B47" s="2" t="s">
        <v>136</v>
      </c>
      <c r="C47" s="2" t="s">
        <v>137</v>
      </c>
      <c r="D47" s="2" t="s">
        <v>782</v>
      </c>
      <c r="E47" s="2" t="s">
        <v>1222</v>
      </c>
      <c r="F47" s="2">
        <v>0</v>
      </c>
      <c r="G47" s="2" t="s">
        <v>1223</v>
      </c>
      <c r="I47" s="3" t="s">
        <v>1068</v>
      </c>
      <c r="J47" s="3">
        <v>208</v>
      </c>
      <c r="K47" s="4" t="s">
        <v>1069</v>
      </c>
      <c r="N47" s="8" t="s">
        <v>1398</v>
      </c>
      <c r="O47" s="8" t="s">
        <v>1950</v>
      </c>
      <c r="P47" s="9" t="s">
        <v>1719</v>
      </c>
    </row>
    <row r="48" spans="1:16" x14ac:dyDescent="0.35">
      <c r="A48" s="2" t="s">
        <v>142</v>
      </c>
      <c r="B48" s="2" t="s">
        <v>143</v>
      </c>
      <c r="C48" s="2" t="s">
        <v>144</v>
      </c>
      <c r="D48" s="2" t="s">
        <v>785</v>
      </c>
      <c r="E48" s="2" t="s">
        <v>1021</v>
      </c>
      <c r="F48" s="2">
        <v>36</v>
      </c>
      <c r="G48" s="2" t="s">
        <v>1022</v>
      </c>
      <c r="I48" s="3" t="s">
        <v>1070</v>
      </c>
      <c r="J48" s="3">
        <v>214</v>
      </c>
      <c r="K48" s="4" t="s">
        <v>1071</v>
      </c>
      <c r="N48" s="8" t="s">
        <v>1399</v>
      </c>
      <c r="O48" s="8" t="s">
        <v>1807</v>
      </c>
      <c r="P48" s="9" t="s">
        <v>1730</v>
      </c>
    </row>
    <row r="49" spans="1:16" x14ac:dyDescent="0.35">
      <c r="A49" s="2" t="s">
        <v>145</v>
      </c>
      <c r="B49" s="2" t="s">
        <v>146</v>
      </c>
      <c r="C49" s="2" t="s">
        <v>147</v>
      </c>
      <c r="D49" s="2" t="s">
        <v>786</v>
      </c>
      <c r="E49" s="2" t="s">
        <v>1021</v>
      </c>
      <c r="F49" s="2">
        <v>36</v>
      </c>
      <c r="G49" s="2" t="s">
        <v>1022</v>
      </c>
      <c r="I49" s="3" t="s">
        <v>1072</v>
      </c>
      <c r="J49" s="3">
        <v>12</v>
      </c>
      <c r="K49" s="4" t="s">
        <v>1073</v>
      </c>
      <c r="N49" s="8" t="s">
        <v>1400</v>
      </c>
      <c r="O49" s="8" t="s">
        <v>1797</v>
      </c>
      <c r="P49" s="9" t="s">
        <v>1720</v>
      </c>
    </row>
    <row r="50" spans="1:16" x14ac:dyDescent="0.35">
      <c r="A50" s="2" t="s">
        <v>148</v>
      </c>
      <c r="B50" s="2" t="s">
        <v>149</v>
      </c>
      <c r="C50" s="2" t="s">
        <v>150</v>
      </c>
      <c r="D50" s="2" t="s">
        <v>787</v>
      </c>
      <c r="E50" s="2" t="s">
        <v>1058</v>
      </c>
      <c r="F50" s="2">
        <v>170</v>
      </c>
      <c r="G50" s="2" t="s">
        <v>1059</v>
      </c>
      <c r="I50" s="3" t="s">
        <v>1074</v>
      </c>
      <c r="J50" s="3">
        <v>818</v>
      </c>
      <c r="K50" s="4" t="s">
        <v>1075</v>
      </c>
      <c r="N50" s="8" t="s">
        <v>1401</v>
      </c>
      <c r="O50" s="8" t="s">
        <v>1774</v>
      </c>
      <c r="P50" s="9" t="s">
        <v>1696</v>
      </c>
    </row>
    <row r="51" spans="1:16" x14ac:dyDescent="0.35">
      <c r="A51" s="2" t="s">
        <v>151</v>
      </c>
      <c r="B51" s="2" t="s">
        <v>152</v>
      </c>
      <c r="C51" s="2" t="s">
        <v>153</v>
      </c>
      <c r="D51" s="2" t="s">
        <v>788</v>
      </c>
      <c r="E51" s="2" t="s">
        <v>1119</v>
      </c>
      <c r="F51" s="2">
        <v>174</v>
      </c>
      <c r="G51" s="2" t="s">
        <v>1249</v>
      </c>
      <c r="I51" s="3" t="s">
        <v>1076</v>
      </c>
      <c r="J51" s="3">
        <v>232</v>
      </c>
      <c r="K51" s="4" t="s">
        <v>1077</v>
      </c>
      <c r="N51" s="8" t="s">
        <v>1402</v>
      </c>
      <c r="O51" s="8" t="s">
        <v>1815</v>
      </c>
      <c r="P51" s="9" t="s">
        <v>1738</v>
      </c>
    </row>
    <row r="52" spans="1:16" x14ac:dyDescent="0.35">
      <c r="A52" s="2" t="s">
        <v>158</v>
      </c>
      <c r="B52" s="2" t="s">
        <v>159</v>
      </c>
      <c r="C52" s="2" t="s">
        <v>160</v>
      </c>
      <c r="D52" s="2" t="s">
        <v>791</v>
      </c>
      <c r="E52" s="2" t="s">
        <v>1060</v>
      </c>
      <c r="F52" s="2">
        <v>188</v>
      </c>
      <c r="G52" s="2" t="s">
        <v>1061</v>
      </c>
      <c r="I52" s="3" t="s">
        <v>1078</v>
      </c>
      <c r="J52" s="3">
        <v>230</v>
      </c>
      <c r="K52" s="4" t="s">
        <v>1079</v>
      </c>
      <c r="N52" s="8" t="s">
        <v>1403</v>
      </c>
      <c r="O52" s="8" t="s">
        <v>1757</v>
      </c>
      <c r="P52" s="9" t="s">
        <v>1679</v>
      </c>
    </row>
    <row r="53" spans="1:16" x14ac:dyDescent="0.35">
      <c r="A53" s="2" t="s">
        <v>724</v>
      </c>
      <c r="B53" s="2" t="s">
        <v>161</v>
      </c>
      <c r="C53" s="2" t="s">
        <v>162</v>
      </c>
      <c r="D53" s="2" t="s">
        <v>792</v>
      </c>
      <c r="E53" s="2" t="s">
        <v>1211</v>
      </c>
      <c r="F53" s="2">
        <v>952</v>
      </c>
      <c r="G53" s="2" t="s">
        <v>1314</v>
      </c>
      <c r="I53" s="3" t="s">
        <v>1080</v>
      </c>
      <c r="J53" s="3">
        <v>978</v>
      </c>
      <c r="K53" s="4" t="s">
        <v>1081</v>
      </c>
      <c r="N53" s="8" t="s">
        <v>1404</v>
      </c>
      <c r="O53" s="8" t="s">
        <v>1799</v>
      </c>
      <c r="P53" s="9" t="s">
        <v>1722</v>
      </c>
    </row>
    <row r="54" spans="1:16" x14ac:dyDescent="0.35">
      <c r="A54" s="2" t="s">
        <v>163</v>
      </c>
      <c r="B54" s="2" t="s">
        <v>164</v>
      </c>
      <c r="C54" s="2" t="s">
        <v>165</v>
      </c>
      <c r="D54" s="2" t="s">
        <v>793</v>
      </c>
      <c r="E54" s="2" t="s">
        <v>1102</v>
      </c>
      <c r="F54" s="2">
        <v>191</v>
      </c>
      <c r="G54" s="2" t="s">
        <v>1232</v>
      </c>
      <c r="I54" s="3" t="s">
        <v>1082</v>
      </c>
      <c r="J54" s="3">
        <v>242</v>
      </c>
      <c r="K54" s="4" t="s">
        <v>1226</v>
      </c>
      <c r="N54" s="8" t="s">
        <v>1405</v>
      </c>
      <c r="O54" s="8" t="s">
        <v>1762</v>
      </c>
      <c r="P54" s="9" t="s">
        <v>1684</v>
      </c>
    </row>
    <row r="55" spans="1:16" x14ac:dyDescent="0.35">
      <c r="A55" s="2" t="s">
        <v>166</v>
      </c>
      <c r="B55" s="2" t="s">
        <v>167</v>
      </c>
      <c r="C55" s="2" t="s">
        <v>168</v>
      </c>
      <c r="D55" s="2" t="s">
        <v>794</v>
      </c>
      <c r="E55" s="2" t="s">
        <v>1062</v>
      </c>
      <c r="F55" s="2">
        <v>931</v>
      </c>
      <c r="G55" s="2" t="s">
        <v>1224</v>
      </c>
      <c r="I55" s="3" t="s">
        <v>1083</v>
      </c>
      <c r="J55" s="3">
        <v>238</v>
      </c>
      <c r="K55" s="4" t="s">
        <v>1084</v>
      </c>
      <c r="N55" s="8" t="s">
        <v>1406</v>
      </c>
      <c r="O55" s="8" t="s">
        <v>1780</v>
      </c>
      <c r="P55" s="9" t="s">
        <v>1702</v>
      </c>
    </row>
    <row r="56" spans="1:16" x14ac:dyDescent="0.35">
      <c r="A56" s="2" t="s">
        <v>169</v>
      </c>
      <c r="B56" s="2" t="s">
        <v>170</v>
      </c>
      <c r="C56" s="2" t="s">
        <v>171</v>
      </c>
      <c r="D56" s="2" t="s">
        <v>795</v>
      </c>
      <c r="E56" s="2" t="s">
        <v>1080</v>
      </c>
      <c r="F56" s="2">
        <v>978</v>
      </c>
      <c r="G56" s="2" t="s">
        <v>1081</v>
      </c>
      <c r="I56" s="3" t="s">
        <v>1085</v>
      </c>
      <c r="J56" s="3">
        <v>826</v>
      </c>
      <c r="K56" s="4" t="s">
        <v>1086</v>
      </c>
      <c r="N56" s="8" t="s">
        <v>1407</v>
      </c>
      <c r="O56" s="8" t="s">
        <v>1800</v>
      </c>
      <c r="P56" s="9" t="s">
        <v>1723</v>
      </c>
    </row>
    <row r="57" spans="1:16" x14ac:dyDescent="0.35">
      <c r="A57" s="2" t="s">
        <v>172</v>
      </c>
      <c r="B57" s="2" t="s">
        <v>173</v>
      </c>
      <c r="C57" s="2" t="s">
        <v>174</v>
      </c>
      <c r="D57" s="2" t="s">
        <v>796</v>
      </c>
      <c r="E57" s="2" t="s">
        <v>1064</v>
      </c>
      <c r="F57" s="2">
        <v>203</v>
      </c>
      <c r="G57" s="2" t="s">
        <v>1065</v>
      </c>
      <c r="I57" s="3" t="s">
        <v>1087</v>
      </c>
      <c r="J57" s="3">
        <v>981</v>
      </c>
      <c r="K57" s="4" t="s">
        <v>1088</v>
      </c>
      <c r="N57" s="8" t="s">
        <v>1408</v>
      </c>
      <c r="O57" s="8" t="s">
        <v>1765</v>
      </c>
      <c r="P57" s="9" t="s">
        <v>1687</v>
      </c>
    </row>
    <row r="58" spans="1:16" x14ac:dyDescent="0.35">
      <c r="A58" s="2" t="s">
        <v>721</v>
      </c>
      <c r="B58" s="2" t="s">
        <v>156</v>
      </c>
      <c r="C58" s="2" t="s">
        <v>157</v>
      </c>
      <c r="D58" s="2" t="s">
        <v>790</v>
      </c>
      <c r="E58" s="2" t="s">
        <v>1053</v>
      </c>
      <c r="F58" s="2">
        <v>976</v>
      </c>
      <c r="G58" s="2" t="s">
        <v>1054</v>
      </c>
      <c r="I58" s="3" t="s">
        <v>1227</v>
      </c>
      <c r="J58" s="3">
        <v>0</v>
      </c>
      <c r="K58" s="4" t="s">
        <v>1228</v>
      </c>
      <c r="N58" s="8" t="s">
        <v>1409</v>
      </c>
      <c r="O58" s="8" t="s">
        <v>1763</v>
      </c>
      <c r="P58" s="9" t="s">
        <v>1685</v>
      </c>
    </row>
    <row r="59" spans="1:16" x14ac:dyDescent="0.35">
      <c r="A59" s="2" t="s">
        <v>175</v>
      </c>
      <c r="B59" s="2" t="s">
        <v>176</v>
      </c>
      <c r="C59" s="2" t="s">
        <v>177</v>
      </c>
      <c r="D59" s="2" t="s">
        <v>797</v>
      </c>
      <c r="E59" s="2" t="s">
        <v>1068</v>
      </c>
      <c r="F59" s="2">
        <v>208</v>
      </c>
      <c r="G59" s="2" t="s">
        <v>1069</v>
      </c>
      <c r="I59" s="3" t="s">
        <v>1089</v>
      </c>
      <c r="J59" s="3">
        <v>936</v>
      </c>
      <c r="K59" s="4" t="s">
        <v>1090</v>
      </c>
      <c r="N59" s="8" t="s">
        <v>1410</v>
      </c>
      <c r="O59" s="8" t="s">
        <v>1818</v>
      </c>
      <c r="P59" s="9" t="s">
        <v>1741</v>
      </c>
    </row>
    <row r="60" spans="1:16" x14ac:dyDescent="0.35">
      <c r="A60" s="2" t="s">
        <v>178</v>
      </c>
      <c r="B60" s="2" t="s">
        <v>179</v>
      </c>
      <c r="C60" s="2" t="s">
        <v>180</v>
      </c>
      <c r="D60" s="2" t="s">
        <v>798</v>
      </c>
      <c r="E60" s="2" t="s">
        <v>1066</v>
      </c>
      <c r="F60" s="2">
        <v>262</v>
      </c>
      <c r="G60" s="2" t="s">
        <v>1067</v>
      </c>
      <c r="I60" s="3" t="s">
        <v>1091</v>
      </c>
      <c r="J60" s="3">
        <v>292</v>
      </c>
      <c r="K60" s="4" t="s">
        <v>1092</v>
      </c>
      <c r="N60" s="8" t="s">
        <v>1411</v>
      </c>
      <c r="O60" s="8" t="s">
        <v>1808</v>
      </c>
      <c r="P60" s="9" t="s">
        <v>1731</v>
      </c>
    </row>
    <row r="61" spans="1:16" x14ac:dyDescent="0.35">
      <c r="A61" s="2" t="s">
        <v>181</v>
      </c>
      <c r="B61" s="2" t="s">
        <v>182</v>
      </c>
      <c r="C61" s="2" t="s">
        <v>183</v>
      </c>
      <c r="D61" s="2" t="s">
        <v>799</v>
      </c>
      <c r="E61" s="2" t="s">
        <v>1209</v>
      </c>
      <c r="F61" s="2">
        <v>951</v>
      </c>
      <c r="G61" s="2" t="s">
        <v>1210</v>
      </c>
      <c r="I61" s="3" t="s">
        <v>1093</v>
      </c>
      <c r="J61" s="3">
        <v>270</v>
      </c>
      <c r="K61" s="4" t="s">
        <v>1094</v>
      </c>
      <c r="N61" s="8" t="s">
        <v>1412</v>
      </c>
      <c r="O61" s="8" t="s">
        <v>1805</v>
      </c>
      <c r="P61" s="9" t="s">
        <v>1728</v>
      </c>
    </row>
    <row r="62" spans="1:16" x14ac:dyDescent="0.35">
      <c r="A62" s="2" t="s">
        <v>184</v>
      </c>
      <c r="B62" s="2" t="s">
        <v>185</v>
      </c>
      <c r="C62" s="2" t="s">
        <v>186</v>
      </c>
      <c r="D62" s="2" t="s">
        <v>800</v>
      </c>
      <c r="E62" s="2" t="s">
        <v>1070</v>
      </c>
      <c r="F62" s="2">
        <v>214</v>
      </c>
      <c r="G62" s="2" t="s">
        <v>1071</v>
      </c>
      <c r="I62" s="3" t="s">
        <v>1095</v>
      </c>
      <c r="J62" s="3">
        <v>324</v>
      </c>
      <c r="K62" s="4" t="s">
        <v>1096</v>
      </c>
      <c r="N62" s="8" t="s">
        <v>1413</v>
      </c>
      <c r="O62" s="8" t="s">
        <v>1767</v>
      </c>
      <c r="P62" s="9" t="s">
        <v>1689</v>
      </c>
    </row>
    <row r="63" spans="1:16" x14ac:dyDescent="0.35">
      <c r="A63" s="2" t="s">
        <v>187</v>
      </c>
      <c r="B63" s="2" t="s">
        <v>188</v>
      </c>
      <c r="C63" s="2" t="s">
        <v>189</v>
      </c>
      <c r="D63" s="2" t="s">
        <v>801</v>
      </c>
      <c r="E63" s="2" t="s">
        <v>1199</v>
      </c>
      <c r="F63" s="2">
        <v>840</v>
      </c>
      <c r="G63" s="2" t="s">
        <v>1200</v>
      </c>
      <c r="I63" s="3" t="s">
        <v>1097</v>
      </c>
      <c r="J63" s="3">
        <v>320</v>
      </c>
      <c r="K63" s="4" t="s">
        <v>1098</v>
      </c>
      <c r="N63" s="8" t="s">
        <v>1414</v>
      </c>
      <c r="O63" s="8" t="s">
        <v>1804</v>
      </c>
      <c r="P63" s="9" t="s">
        <v>1727</v>
      </c>
    </row>
    <row r="64" spans="1:16" x14ac:dyDescent="0.35">
      <c r="A64" s="2" t="s">
        <v>190</v>
      </c>
      <c r="B64" s="2" t="s">
        <v>191</v>
      </c>
      <c r="C64" s="2" t="s">
        <v>192</v>
      </c>
      <c r="D64" s="2" t="s">
        <v>802</v>
      </c>
      <c r="E64" s="2" t="s">
        <v>1074</v>
      </c>
      <c r="F64" s="2">
        <v>818</v>
      </c>
      <c r="G64" s="2" t="s">
        <v>1075</v>
      </c>
      <c r="I64" s="3" t="s">
        <v>1099</v>
      </c>
      <c r="J64" s="3">
        <v>328</v>
      </c>
      <c r="K64" s="4" t="s">
        <v>1229</v>
      </c>
      <c r="N64" s="8" t="s">
        <v>1415</v>
      </c>
      <c r="O64" s="8" t="s">
        <v>1791</v>
      </c>
      <c r="P64" s="9" t="s">
        <v>1713</v>
      </c>
    </row>
    <row r="65" spans="1:16" x14ac:dyDescent="0.35">
      <c r="A65" s="2" t="s">
        <v>193</v>
      </c>
      <c r="B65" s="2" t="s">
        <v>194</v>
      </c>
      <c r="C65" s="2" t="s">
        <v>195</v>
      </c>
      <c r="D65" s="2" t="s">
        <v>803</v>
      </c>
      <c r="E65" s="2" t="s">
        <v>1199</v>
      </c>
      <c r="F65" s="2">
        <v>840</v>
      </c>
      <c r="G65" s="2" t="s">
        <v>1200</v>
      </c>
      <c r="I65" s="3" t="s">
        <v>1100</v>
      </c>
      <c r="J65" s="3">
        <v>344</v>
      </c>
      <c r="K65" s="4" t="s">
        <v>1230</v>
      </c>
      <c r="N65" s="8" t="s">
        <v>1416</v>
      </c>
      <c r="O65" s="8" t="s">
        <v>1803</v>
      </c>
      <c r="P65" s="9" t="s">
        <v>1726</v>
      </c>
    </row>
    <row r="66" spans="1:16" x14ac:dyDescent="0.35">
      <c r="A66" s="2" t="s">
        <v>196</v>
      </c>
      <c r="B66" s="2" t="s">
        <v>197</v>
      </c>
      <c r="C66" s="2" t="s">
        <v>198</v>
      </c>
      <c r="D66" s="2" t="s">
        <v>804</v>
      </c>
      <c r="E66" s="2" t="s">
        <v>1208</v>
      </c>
      <c r="F66" s="2">
        <v>950</v>
      </c>
      <c r="G66" s="2" t="s">
        <v>1320</v>
      </c>
      <c r="I66" s="3" t="s">
        <v>1101</v>
      </c>
      <c r="J66" s="3">
        <v>340</v>
      </c>
      <c r="K66" s="4" t="s">
        <v>1231</v>
      </c>
      <c r="N66" s="8" t="s">
        <v>1417</v>
      </c>
      <c r="O66" s="8" t="s">
        <v>1802</v>
      </c>
      <c r="P66" s="9" t="s">
        <v>1725</v>
      </c>
    </row>
    <row r="67" spans="1:16" x14ac:dyDescent="0.35">
      <c r="A67" s="2" t="s">
        <v>199</v>
      </c>
      <c r="B67" s="2" t="s">
        <v>200</v>
      </c>
      <c r="C67" s="2" t="s">
        <v>201</v>
      </c>
      <c r="D67" s="2" t="s">
        <v>805</v>
      </c>
      <c r="E67" s="2" t="s">
        <v>1076</v>
      </c>
      <c r="F67" s="2">
        <v>232</v>
      </c>
      <c r="G67" s="2" t="s">
        <v>1077</v>
      </c>
      <c r="I67" s="3" t="s">
        <v>1102</v>
      </c>
      <c r="J67" s="3">
        <v>191</v>
      </c>
      <c r="K67" s="4" t="s">
        <v>1232</v>
      </c>
      <c r="N67" s="8" t="s">
        <v>1418</v>
      </c>
      <c r="O67" s="8" t="s">
        <v>1758</v>
      </c>
      <c r="P67" s="9" t="s">
        <v>1680</v>
      </c>
    </row>
    <row r="68" spans="1:16" x14ac:dyDescent="0.35">
      <c r="A68" s="2" t="s">
        <v>202</v>
      </c>
      <c r="B68" s="2" t="s">
        <v>203</v>
      </c>
      <c r="C68" s="2" t="s">
        <v>204</v>
      </c>
      <c r="D68" s="2" t="s">
        <v>806</v>
      </c>
      <c r="E68" s="2" t="s">
        <v>1080</v>
      </c>
      <c r="F68" s="2">
        <v>978</v>
      </c>
      <c r="G68" s="2" t="s">
        <v>1081</v>
      </c>
      <c r="I68" s="3" t="s">
        <v>1103</v>
      </c>
      <c r="J68" s="3">
        <v>332</v>
      </c>
      <c r="K68" s="4" t="s">
        <v>1233</v>
      </c>
      <c r="N68" s="8" t="s">
        <v>1419</v>
      </c>
      <c r="O68" s="8" t="s">
        <v>1759</v>
      </c>
      <c r="P68" s="9" t="s">
        <v>1681</v>
      </c>
    </row>
    <row r="69" spans="1:16" x14ac:dyDescent="0.35">
      <c r="A69" s="2" t="s">
        <v>734</v>
      </c>
      <c r="B69" s="2" t="s">
        <v>619</v>
      </c>
      <c r="C69" s="2" t="s">
        <v>620</v>
      </c>
      <c r="D69" s="2" t="s">
        <v>948</v>
      </c>
      <c r="E69" s="2" t="s">
        <v>1182</v>
      </c>
      <c r="F69" s="2">
        <v>748</v>
      </c>
      <c r="G69" s="2" t="s">
        <v>1300</v>
      </c>
      <c r="I69" s="3" t="s">
        <v>1104</v>
      </c>
      <c r="J69" s="3">
        <v>348</v>
      </c>
      <c r="K69" s="4" t="s">
        <v>1234</v>
      </c>
      <c r="N69" s="8" t="s">
        <v>1420</v>
      </c>
      <c r="O69" s="8" t="s">
        <v>1770</v>
      </c>
      <c r="P69" s="9" t="s">
        <v>1692</v>
      </c>
    </row>
    <row r="70" spans="1:16" x14ac:dyDescent="0.35">
      <c r="A70" s="2" t="s">
        <v>205</v>
      </c>
      <c r="B70" s="2" t="s">
        <v>206</v>
      </c>
      <c r="C70" s="2" t="s">
        <v>207</v>
      </c>
      <c r="D70" s="2" t="s">
        <v>807</v>
      </c>
      <c r="E70" s="2" t="s">
        <v>1078</v>
      </c>
      <c r="F70" s="2">
        <v>230</v>
      </c>
      <c r="G70" s="2" t="s">
        <v>1079</v>
      </c>
      <c r="I70" s="3" t="s">
        <v>1105</v>
      </c>
      <c r="J70" s="3">
        <v>360</v>
      </c>
      <c r="K70" s="4" t="s">
        <v>1235</v>
      </c>
      <c r="N70" s="8" t="s">
        <v>1421</v>
      </c>
      <c r="O70" s="8" t="s">
        <v>1768</v>
      </c>
      <c r="P70" s="9" t="s">
        <v>1690</v>
      </c>
    </row>
    <row r="71" spans="1:16" x14ac:dyDescent="0.35">
      <c r="A71" s="2" t="s">
        <v>725</v>
      </c>
      <c r="B71" s="2" t="s">
        <v>208</v>
      </c>
      <c r="C71" s="2" t="s">
        <v>209</v>
      </c>
      <c r="D71" s="2" t="s">
        <v>808</v>
      </c>
      <c r="E71" s="2" t="s">
        <v>1083</v>
      </c>
      <c r="F71" s="2">
        <v>238</v>
      </c>
      <c r="G71" s="2" t="s">
        <v>1084</v>
      </c>
      <c r="I71" s="3" t="s">
        <v>1106</v>
      </c>
      <c r="J71" s="3">
        <v>376</v>
      </c>
      <c r="K71" s="4" t="s">
        <v>1236</v>
      </c>
      <c r="N71" s="8" t="s">
        <v>1422</v>
      </c>
      <c r="O71" s="8" t="s">
        <v>1814</v>
      </c>
      <c r="P71" s="9" t="s">
        <v>1737</v>
      </c>
    </row>
    <row r="72" spans="1:16" x14ac:dyDescent="0.35">
      <c r="A72" s="2" t="s">
        <v>210</v>
      </c>
      <c r="B72" s="2" t="s">
        <v>211</v>
      </c>
      <c r="C72" s="2" t="s">
        <v>212</v>
      </c>
      <c r="D72" s="2" t="s">
        <v>809</v>
      </c>
      <c r="E72" s="2" t="s">
        <v>1068</v>
      </c>
      <c r="F72" s="2">
        <v>208</v>
      </c>
      <c r="G72" s="2" t="s">
        <v>1069</v>
      </c>
      <c r="I72" s="3" t="s">
        <v>1237</v>
      </c>
      <c r="J72" s="3">
        <v>0</v>
      </c>
      <c r="K72" s="4" t="s">
        <v>1238</v>
      </c>
      <c r="N72" s="8" t="s">
        <v>1423</v>
      </c>
      <c r="O72" s="8" t="s">
        <v>1772</v>
      </c>
      <c r="P72" s="9" t="s">
        <v>1694</v>
      </c>
    </row>
    <row r="73" spans="1:16" x14ac:dyDescent="0.35">
      <c r="A73" s="2" t="s">
        <v>213</v>
      </c>
      <c r="B73" s="2" t="s">
        <v>214</v>
      </c>
      <c r="C73" s="2" t="s">
        <v>215</v>
      </c>
      <c r="D73" s="2" t="s">
        <v>810</v>
      </c>
      <c r="E73" s="2" t="s">
        <v>1082</v>
      </c>
      <c r="F73" s="2">
        <v>242</v>
      </c>
      <c r="G73" s="2" t="s">
        <v>1226</v>
      </c>
      <c r="I73" s="3" t="s">
        <v>1107</v>
      </c>
      <c r="J73" s="3">
        <v>356</v>
      </c>
      <c r="K73" s="4" t="s">
        <v>1239</v>
      </c>
      <c r="N73" s="248">
        <v>7103</v>
      </c>
      <c r="O73" s="248" t="s">
        <v>1951</v>
      </c>
      <c r="P73" s="248" t="s">
        <v>1952</v>
      </c>
    </row>
    <row r="74" spans="1:16" x14ac:dyDescent="0.35">
      <c r="A74" s="2" t="s">
        <v>216</v>
      </c>
      <c r="B74" s="2" t="s">
        <v>217</v>
      </c>
      <c r="C74" s="2" t="s">
        <v>218</v>
      </c>
      <c r="D74" s="2" t="s">
        <v>811</v>
      </c>
      <c r="E74" s="2" t="s">
        <v>1080</v>
      </c>
      <c r="F74" s="2">
        <v>978</v>
      </c>
      <c r="G74" s="2" t="s">
        <v>1081</v>
      </c>
      <c r="I74" s="3" t="s">
        <v>1108</v>
      </c>
      <c r="J74" s="3">
        <v>368</v>
      </c>
      <c r="K74" s="4" t="s">
        <v>1109</v>
      </c>
    </row>
    <row r="75" spans="1:16" x14ac:dyDescent="0.35">
      <c r="A75" s="2" t="s">
        <v>219</v>
      </c>
      <c r="B75" s="2" t="s">
        <v>220</v>
      </c>
      <c r="C75" s="2" t="s">
        <v>221</v>
      </c>
      <c r="D75" s="2" t="s">
        <v>812</v>
      </c>
      <c r="E75" s="2" t="s">
        <v>1080</v>
      </c>
      <c r="F75" s="2">
        <v>978</v>
      </c>
      <c r="G75" s="2" t="s">
        <v>1081</v>
      </c>
      <c r="I75" s="3" t="s">
        <v>1110</v>
      </c>
      <c r="J75" s="3">
        <v>364</v>
      </c>
      <c r="K75" s="4" t="s">
        <v>1240</v>
      </c>
    </row>
    <row r="76" spans="1:16" x14ac:dyDescent="0.35">
      <c r="A76" s="2" t="s">
        <v>222</v>
      </c>
      <c r="B76" s="2" t="s">
        <v>223</v>
      </c>
      <c r="C76" s="2" t="s">
        <v>224</v>
      </c>
      <c r="D76" s="2" t="s">
        <v>813</v>
      </c>
      <c r="E76" s="2" t="s">
        <v>1080</v>
      </c>
      <c r="F76" s="2">
        <v>978</v>
      </c>
      <c r="G76" s="2" t="s">
        <v>1081</v>
      </c>
      <c r="I76" s="3" t="s">
        <v>1111</v>
      </c>
      <c r="J76" s="3">
        <v>352</v>
      </c>
      <c r="K76" s="4" t="s">
        <v>1112</v>
      </c>
    </row>
    <row r="77" spans="1:16" x14ac:dyDescent="0.35">
      <c r="A77" s="2" t="s">
        <v>225</v>
      </c>
      <c r="B77" s="2" t="s">
        <v>226</v>
      </c>
      <c r="C77" s="2" t="s">
        <v>227</v>
      </c>
      <c r="D77" s="2" t="s">
        <v>814</v>
      </c>
      <c r="E77" s="2" t="s">
        <v>1080</v>
      </c>
      <c r="F77" s="2">
        <v>978</v>
      </c>
      <c r="G77" s="2" t="s">
        <v>1081</v>
      </c>
      <c r="I77" s="3" t="s">
        <v>1241</v>
      </c>
      <c r="J77" s="3">
        <v>0</v>
      </c>
      <c r="K77" s="4" t="s">
        <v>1242</v>
      </c>
    </row>
    <row r="78" spans="1:16" x14ac:dyDescent="0.35">
      <c r="A78" s="2" t="s">
        <v>228</v>
      </c>
      <c r="B78" s="2" t="s">
        <v>229</v>
      </c>
      <c r="C78" s="2" t="s">
        <v>230</v>
      </c>
      <c r="D78" s="2" t="s">
        <v>815</v>
      </c>
      <c r="E78" s="2" t="s">
        <v>1080</v>
      </c>
      <c r="F78" s="2">
        <v>978</v>
      </c>
      <c r="G78" s="2" t="s">
        <v>1081</v>
      </c>
      <c r="I78" s="3" t="s">
        <v>1113</v>
      </c>
      <c r="J78" s="3">
        <v>388</v>
      </c>
      <c r="K78" s="4" t="s">
        <v>1243</v>
      </c>
    </row>
    <row r="79" spans="1:16" x14ac:dyDescent="0.35">
      <c r="A79" s="2" t="s">
        <v>231</v>
      </c>
      <c r="B79" s="2" t="s">
        <v>232</v>
      </c>
      <c r="C79" s="2" t="s">
        <v>233</v>
      </c>
      <c r="D79" s="2" t="s">
        <v>816</v>
      </c>
      <c r="E79" s="2" t="s">
        <v>1208</v>
      </c>
      <c r="F79" s="2">
        <v>950</v>
      </c>
      <c r="G79" s="2" t="s">
        <v>1320</v>
      </c>
      <c r="I79" s="3" t="s">
        <v>1114</v>
      </c>
      <c r="J79" s="3">
        <v>400</v>
      </c>
      <c r="K79" s="4" t="s">
        <v>1244</v>
      </c>
    </row>
    <row r="80" spans="1:16" x14ac:dyDescent="0.35">
      <c r="A80" s="2" t="s">
        <v>234</v>
      </c>
      <c r="B80" s="2" t="s">
        <v>235</v>
      </c>
      <c r="C80" s="2" t="s">
        <v>236</v>
      </c>
      <c r="D80" s="2" t="s">
        <v>817</v>
      </c>
      <c r="E80" s="2" t="s">
        <v>1093</v>
      </c>
      <c r="F80" s="2">
        <v>270</v>
      </c>
      <c r="G80" s="2" t="s">
        <v>1094</v>
      </c>
      <c r="I80" s="3" t="s">
        <v>1115</v>
      </c>
      <c r="J80" s="3">
        <v>392</v>
      </c>
      <c r="K80" s="4" t="s">
        <v>1245</v>
      </c>
    </row>
    <row r="81" spans="1:11" x14ac:dyDescent="0.35">
      <c r="A81" s="2" t="s">
        <v>237</v>
      </c>
      <c r="B81" s="2" t="s">
        <v>238</v>
      </c>
      <c r="C81" s="2" t="s">
        <v>239</v>
      </c>
      <c r="D81" s="2" t="s">
        <v>818</v>
      </c>
      <c r="E81" s="2" t="s">
        <v>1087</v>
      </c>
      <c r="F81" s="2">
        <v>981</v>
      </c>
      <c r="G81" s="2" t="s">
        <v>1088</v>
      </c>
      <c r="I81" s="3" t="s">
        <v>1116</v>
      </c>
      <c r="J81" s="3">
        <v>404</v>
      </c>
      <c r="K81" s="4" t="s">
        <v>1246</v>
      </c>
    </row>
    <row r="82" spans="1:11" x14ac:dyDescent="0.35">
      <c r="A82" s="2" t="s">
        <v>240</v>
      </c>
      <c r="B82" s="2" t="s">
        <v>241</v>
      </c>
      <c r="C82" s="2" t="s">
        <v>242</v>
      </c>
      <c r="D82" s="2" t="s">
        <v>819</v>
      </c>
      <c r="E82" s="2" t="s">
        <v>1080</v>
      </c>
      <c r="F82" s="2">
        <v>978</v>
      </c>
      <c r="G82" s="2" t="s">
        <v>1081</v>
      </c>
      <c r="I82" s="3" t="s">
        <v>1117</v>
      </c>
      <c r="J82" s="3">
        <v>417</v>
      </c>
      <c r="K82" s="4" t="s">
        <v>1247</v>
      </c>
    </row>
    <row r="83" spans="1:11" x14ac:dyDescent="0.35">
      <c r="A83" s="2" t="s">
        <v>243</v>
      </c>
      <c r="B83" s="2" t="s">
        <v>244</v>
      </c>
      <c r="C83" s="2" t="s">
        <v>245</v>
      </c>
      <c r="D83" s="2" t="s">
        <v>820</v>
      </c>
      <c r="E83" s="2" t="s">
        <v>1089</v>
      </c>
      <c r="F83" s="2">
        <v>936</v>
      </c>
      <c r="G83" s="2" t="s">
        <v>1090</v>
      </c>
      <c r="I83" s="3" t="s">
        <v>1118</v>
      </c>
      <c r="J83" s="3">
        <v>116</v>
      </c>
      <c r="K83" s="4" t="s">
        <v>1248</v>
      </c>
    </row>
    <row r="84" spans="1:11" x14ac:dyDescent="0.35">
      <c r="A84" s="2" t="s">
        <v>246</v>
      </c>
      <c r="B84" s="2" t="s">
        <v>247</v>
      </c>
      <c r="C84" s="2" t="s">
        <v>248</v>
      </c>
      <c r="D84" s="2" t="s">
        <v>821</v>
      </c>
      <c r="E84" s="2" t="s">
        <v>1091</v>
      </c>
      <c r="F84" s="2">
        <v>292</v>
      </c>
      <c r="G84" s="2" t="s">
        <v>1092</v>
      </c>
      <c r="I84" s="3" t="s">
        <v>1119</v>
      </c>
      <c r="J84" s="3">
        <v>174</v>
      </c>
      <c r="K84" s="4" t="s">
        <v>1249</v>
      </c>
    </row>
    <row r="85" spans="1:11" x14ac:dyDescent="0.35">
      <c r="A85" s="2" t="s">
        <v>249</v>
      </c>
      <c r="B85" s="2" t="s">
        <v>250</v>
      </c>
      <c r="C85" s="2" t="s">
        <v>251</v>
      </c>
      <c r="D85" s="2" t="s">
        <v>822</v>
      </c>
      <c r="E85" s="2" t="s">
        <v>1080</v>
      </c>
      <c r="F85" s="2">
        <v>978</v>
      </c>
      <c r="G85" s="2" t="s">
        <v>1081</v>
      </c>
      <c r="I85" s="3" t="s">
        <v>1120</v>
      </c>
      <c r="J85" s="3">
        <v>408</v>
      </c>
      <c r="K85" s="4" t="s">
        <v>1250</v>
      </c>
    </row>
    <row r="86" spans="1:11" x14ac:dyDescent="0.35">
      <c r="A86" s="2" t="s">
        <v>252</v>
      </c>
      <c r="B86" s="2" t="s">
        <v>253</v>
      </c>
      <c r="C86" s="2" t="s">
        <v>254</v>
      </c>
      <c r="D86" s="2" t="s">
        <v>823</v>
      </c>
      <c r="E86" s="2" t="s">
        <v>1068</v>
      </c>
      <c r="F86" s="2">
        <v>208</v>
      </c>
      <c r="G86" s="2" t="s">
        <v>1069</v>
      </c>
      <c r="I86" s="3" t="s">
        <v>1121</v>
      </c>
      <c r="J86" s="3">
        <v>410</v>
      </c>
      <c r="K86" s="4" t="s">
        <v>1251</v>
      </c>
    </row>
    <row r="87" spans="1:11" x14ac:dyDescent="0.35">
      <c r="A87" s="2" t="s">
        <v>255</v>
      </c>
      <c r="B87" s="2" t="s">
        <v>256</v>
      </c>
      <c r="C87" s="2" t="s">
        <v>257</v>
      </c>
      <c r="D87" s="2" t="s">
        <v>824</v>
      </c>
      <c r="E87" s="2" t="s">
        <v>1209</v>
      </c>
      <c r="F87" s="2">
        <v>951</v>
      </c>
      <c r="G87" s="2" t="s">
        <v>1210</v>
      </c>
      <c r="I87" s="3" t="s">
        <v>1122</v>
      </c>
      <c r="J87" s="3">
        <v>414</v>
      </c>
      <c r="K87" s="4" t="s">
        <v>1252</v>
      </c>
    </row>
    <row r="88" spans="1:11" x14ac:dyDescent="0.35">
      <c r="A88" s="2" t="s">
        <v>258</v>
      </c>
      <c r="B88" s="2" t="s">
        <v>259</v>
      </c>
      <c r="C88" s="2" t="s">
        <v>260</v>
      </c>
      <c r="D88" s="2" t="s">
        <v>825</v>
      </c>
      <c r="E88" s="2" t="s">
        <v>1080</v>
      </c>
      <c r="F88" s="2">
        <v>978</v>
      </c>
      <c r="G88" s="2" t="s">
        <v>1081</v>
      </c>
      <c r="I88" s="3" t="s">
        <v>1123</v>
      </c>
      <c r="J88" s="3">
        <v>136</v>
      </c>
      <c r="K88" s="4" t="s">
        <v>1253</v>
      </c>
    </row>
    <row r="89" spans="1:11" x14ac:dyDescent="0.35">
      <c r="A89" s="2" t="s">
        <v>261</v>
      </c>
      <c r="B89" s="2" t="s">
        <v>262</v>
      </c>
      <c r="C89" s="2" t="s">
        <v>263</v>
      </c>
      <c r="D89" s="2" t="s">
        <v>826</v>
      </c>
      <c r="E89" s="2" t="s">
        <v>1199</v>
      </c>
      <c r="F89" s="2">
        <v>840</v>
      </c>
      <c r="G89" s="2" t="s">
        <v>1200</v>
      </c>
      <c r="I89" s="3" t="s">
        <v>1124</v>
      </c>
      <c r="J89" s="3">
        <v>398</v>
      </c>
      <c r="K89" s="4" t="s">
        <v>1254</v>
      </c>
    </row>
    <row r="90" spans="1:11" x14ac:dyDescent="0.35">
      <c r="A90" s="2" t="s">
        <v>264</v>
      </c>
      <c r="B90" s="2" t="s">
        <v>265</v>
      </c>
      <c r="C90" s="2" t="s">
        <v>266</v>
      </c>
      <c r="D90" s="2" t="s">
        <v>827</v>
      </c>
      <c r="E90" s="2" t="s">
        <v>1097</v>
      </c>
      <c r="F90" s="2">
        <v>320</v>
      </c>
      <c r="G90" s="2" t="s">
        <v>1098</v>
      </c>
      <c r="I90" s="3" t="s">
        <v>1125</v>
      </c>
      <c r="J90" s="3">
        <v>418</v>
      </c>
      <c r="K90" s="4" t="s">
        <v>1255</v>
      </c>
    </row>
    <row r="91" spans="1:11" x14ac:dyDescent="0.35">
      <c r="A91" s="2" t="s">
        <v>267</v>
      </c>
      <c r="B91" s="2" t="s">
        <v>268</v>
      </c>
      <c r="C91" s="2" t="s">
        <v>269</v>
      </c>
      <c r="D91" s="2" t="s">
        <v>828</v>
      </c>
      <c r="E91" s="2" t="s">
        <v>1227</v>
      </c>
      <c r="F91" s="2">
        <v>0</v>
      </c>
      <c r="G91" s="2" t="s">
        <v>1228</v>
      </c>
      <c r="I91" s="3" t="s">
        <v>1126</v>
      </c>
      <c r="J91" s="3">
        <v>422</v>
      </c>
      <c r="K91" s="4" t="s">
        <v>1256</v>
      </c>
    </row>
    <row r="92" spans="1:11" x14ac:dyDescent="0.35">
      <c r="A92" s="2" t="s">
        <v>270</v>
      </c>
      <c r="B92" s="2" t="s">
        <v>271</v>
      </c>
      <c r="C92" s="2" t="s">
        <v>272</v>
      </c>
      <c r="D92" s="2" t="s">
        <v>829</v>
      </c>
      <c r="E92" s="2" t="s">
        <v>1095</v>
      </c>
      <c r="F92" s="2">
        <v>324</v>
      </c>
      <c r="G92" s="2" t="s">
        <v>1096</v>
      </c>
      <c r="I92" s="3" t="s">
        <v>1127</v>
      </c>
      <c r="J92" s="3">
        <v>144</v>
      </c>
      <c r="K92" s="4" t="s">
        <v>1257</v>
      </c>
    </row>
    <row r="93" spans="1:11" x14ac:dyDescent="0.35">
      <c r="A93" s="2" t="s">
        <v>273</v>
      </c>
      <c r="B93" s="2" t="s">
        <v>274</v>
      </c>
      <c r="C93" s="2" t="s">
        <v>275</v>
      </c>
      <c r="D93" s="2" t="s">
        <v>830</v>
      </c>
      <c r="E93" s="2" t="s">
        <v>1211</v>
      </c>
      <c r="F93" s="2">
        <v>952</v>
      </c>
      <c r="G93" s="2" t="s">
        <v>1314</v>
      </c>
      <c r="I93" s="3" t="s">
        <v>1128</v>
      </c>
      <c r="J93" s="3">
        <v>430</v>
      </c>
      <c r="K93" s="4" t="s">
        <v>1258</v>
      </c>
    </row>
    <row r="94" spans="1:11" x14ac:dyDescent="0.35">
      <c r="A94" s="2" t="s">
        <v>276</v>
      </c>
      <c r="B94" s="2" t="s">
        <v>277</v>
      </c>
      <c r="C94" s="2" t="s">
        <v>278</v>
      </c>
      <c r="D94" s="2" t="s">
        <v>831</v>
      </c>
      <c r="E94" s="2" t="s">
        <v>1099</v>
      </c>
      <c r="F94" s="2">
        <v>328</v>
      </c>
      <c r="G94" s="2" t="s">
        <v>1229</v>
      </c>
      <c r="I94" s="3" t="s">
        <v>1129</v>
      </c>
      <c r="J94" s="3">
        <v>426</v>
      </c>
      <c r="K94" s="4" t="s">
        <v>1130</v>
      </c>
    </row>
    <row r="95" spans="1:11" x14ac:dyDescent="0.35">
      <c r="A95" s="2" t="s">
        <v>279</v>
      </c>
      <c r="B95" s="2" t="s">
        <v>280</v>
      </c>
      <c r="C95" s="2" t="s">
        <v>281</v>
      </c>
      <c r="D95" s="2" t="s">
        <v>832</v>
      </c>
      <c r="E95" s="2" t="s">
        <v>1103</v>
      </c>
      <c r="F95" s="2">
        <v>332</v>
      </c>
      <c r="G95" s="2" t="s">
        <v>1233</v>
      </c>
      <c r="I95" s="3" t="s">
        <v>1131</v>
      </c>
      <c r="J95" s="3">
        <v>434</v>
      </c>
      <c r="K95" s="4" t="s">
        <v>1259</v>
      </c>
    </row>
    <row r="96" spans="1:11" x14ac:dyDescent="0.35">
      <c r="A96" s="2" t="s">
        <v>282</v>
      </c>
      <c r="B96" s="2" t="s">
        <v>283</v>
      </c>
      <c r="C96" s="2" t="s">
        <v>284</v>
      </c>
      <c r="D96" s="2" t="s">
        <v>833</v>
      </c>
      <c r="I96" s="3" t="s">
        <v>1132</v>
      </c>
      <c r="J96" s="3">
        <v>504</v>
      </c>
      <c r="K96" s="4" t="s">
        <v>1260</v>
      </c>
    </row>
    <row r="97" spans="1:11" x14ac:dyDescent="0.35">
      <c r="A97" s="2" t="s">
        <v>287</v>
      </c>
      <c r="B97" s="2" t="s">
        <v>288</v>
      </c>
      <c r="C97" s="2" t="s">
        <v>289</v>
      </c>
      <c r="D97" s="2" t="s">
        <v>835</v>
      </c>
      <c r="E97" s="2" t="s">
        <v>1101</v>
      </c>
      <c r="F97" s="2">
        <v>340</v>
      </c>
      <c r="G97" s="2" t="s">
        <v>1231</v>
      </c>
      <c r="I97" s="3" t="s">
        <v>1133</v>
      </c>
      <c r="J97" s="3">
        <v>498</v>
      </c>
      <c r="K97" s="4" t="s">
        <v>1261</v>
      </c>
    </row>
    <row r="98" spans="1:11" x14ac:dyDescent="0.35">
      <c r="A98" s="2" t="s">
        <v>718</v>
      </c>
      <c r="B98" s="2" t="s">
        <v>138</v>
      </c>
      <c r="C98" s="2" t="s">
        <v>139</v>
      </c>
      <c r="D98" s="2" t="s">
        <v>783</v>
      </c>
      <c r="E98" s="2" t="s">
        <v>1100</v>
      </c>
      <c r="F98" s="2">
        <v>344</v>
      </c>
      <c r="G98" s="2" t="s">
        <v>1230</v>
      </c>
      <c r="I98" s="3" t="s">
        <v>1134</v>
      </c>
      <c r="J98" s="3">
        <v>969</v>
      </c>
      <c r="K98" s="4" t="s">
        <v>1262</v>
      </c>
    </row>
    <row r="99" spans="1:11" x14ac:dyDescent="0.35">
      <c r="A99" s="2" t="s">
        <v>290</v>
      </c>
      <c r="B99" s="2" t="s">
        <v>291</v>
      </c>
      <c r="C99" s="2" t="s">
        <v>292</v>
      </c>
      <c r="D99" s="2" t="s">
        <v>836</v>
      </c>
      <c r="E99" s="2" t="s">
        <v>1104</v>
      </c>
      <c r="F99" s="2">
        <v>348</v>
      </c>
      <c r="G99" s="2" t="s">
        <v>1234</v>
      </c>
      <c r="I99" s="3" t="s">
        <v>379</v>
      </c>
      <c r="J99" s="3">
        <v>807</v>
      </c>
      <c r="K99" s="4" t="s">
        <v>1135</v>
      </c>
    </row>
    <row r="100" spans="1:11" x14ac:dyDescent="0.35">
      <c r="A100" s="2" t="s">
        <v>293</v>
      </c>
      <c r="B100" s="2" t="s">
        <v>294</v>
      </c>
      <c r="C100" s="2" t="s">
        <v>295</v>
      </c>
      <c r="D100" s="2" t="s">
        <v>837</v>
      </c>
      <c r="E100" s="2" t="s">
        <v>1111</v>
      </c>
      <c r="F100" s="2">
        <v>352</v>
      </c>
      <c r="G100" s="2" t="s">
        <v>1112</v>
      </c>
      <c r="I100" s="3" t="s">
        <v>1136</v>
      </c>
      <c r="J100" s="3">
        <v>104</v>
      </c>
      <c r="K100" s="4" t="s">
        <v>1263</v>
      </c>
    </row>
    <row r="101" spans="1:11" x14ac:dyDescent="0.35">
      <c r="A101" s="2" t="s">
        <v>296</v>
      </c>
      <c r="B101" s="2" t="s">
        <v>297</v>
      </c>
      <c r="C101" s="2" t="s">
        <v>298</v>
      </c>
      <c r="D101" s="2" t="s">
        <v>838</v>
      </c>
      <c r="E101" s="2" t="s">
        <v>1107</v>
      </c>
      <c r="F101" s="2">
        <v>356</v>
      </c>
      <c r="G101" s="2" t="s">
        <v>1239</v>
      </c>
      <c r="I101" s="3" t="s">
        <v>1137</v>
      </c>
      <c r="J101" s="3">
        <v>496</v>
      </c>
      <c r="K101" s="4" t="s">
        <v>1264</v>
      </c>
    </row>
    <row r="102" spans="1:11" x14ac:dyDescent="0.35">
      <c r="A102" s="2" t="s">
        <v>299</v>
      </c>
      <c r="B102" s="2" t="s">
        <v>300</v>
      </c>
      <c r="C102" s="2" t="s">
        <v>301</v>
      </c>
      <c r="D102" s="2" t="s">
        <v>839</v>
      </c>
      <c r="E102" s="2" t="s">
        <v>1105</v>
      </c>
      <c r="F102" s="2">
        <v>360</v>
      </c>
      <c r="G102" s="2" t="s">
        <v>1235</v>
      </c>
      <c r="I102" s="3" t="s">
        <v>1138</v>
      </c>
      <c r="J102" s="3">
        <v>446</v>
      </c>
      <c r="K102" s="4" t="s">
        <v>1321</v>
      </c>
    </row>
    <row r="103" spans="1:11" x14ac:dyDescent="0.35">
      <c r="A103" s="2" t="s">
        <v>727</v>
      </c>
      <c r="B103" s="2" t="s">
        <v>302</v>
      </c>
      <c r="C103" s="2" t="s">
        <v>303</v>
      </c>
      <c r="D103" s="2" t="s">
        <v>840</v>
      </c>
      <c r="E103" s="2" t="s">
        <v>1110</v>
      </c>
      <c r="F103" s="2">
        <v>364</v>
      </c>
      <c r="G103" s="2" t="s">
        <v>1240</v>
      </c>
      <c r="I103" s="3" t="s">
        <v>1265</v>
      </c>
      <c r="J103" s="3">
        <v>478</v>
      </c>
      <c r="K103" s="4" t="s">
        <v>1266</v>
      </c>
    </row>
    <row r="104" spans="1:11" x14ac:dyDescent="0.35">
      <c r="A104" s="2" t="s">
        <v>304</v>
      </c>
      <c r="B104" s="2" t="s">
        <v>305</v>
      </c>
      <c r="C104" s="2" t="s">
        <v>306</v>
      </c>
      <c r="D104" s="2" t="s">
        <v>841</v>
      </c>
      <c r="E104" s="2" t="s">
        <v>1108</v>
      </c>
      <c r="F104" s="2">
        <v>368</v>
      </c>
      <c r="G104" s="2" t="s">
        <v>1109</v>
      </c>
      <c r="I104" s="3" t="s">
        <v>1139</v>
      </c>
      <c r="J104" s="3">
        <v>480</v>
      </c>
      <c r="K104" s="4" t="s">
        <v>1267</v>
      </c>
    </row>
    <row r="105" spans="1:11" x14ac:dyDescent="0.35">
      <c r="A105" s="2" t="s">
        <v>307</v>
      </c>
      <c r="B105" s="2" t="s">
        <v>308</v>
      </c>
      <c r="C105" s="2" t="s">
        <v>309</v>
      </c>
      <c r="D105" s="2" t="s">
        <v>842</v>
      </c>
      <c r="E105" s="2" t="s">
        <v>1080</v>
      </c>
      <c r="F105" s="2">
        <v>978</v>
      </c>
      <c r="G105" s="2" t="s">
        <v>1081</v>
      </c>
      <c r="I105" s="3" t="s">
        <v>1140</v>
      </c>
      <c r="J105" s="3">
        <v>462</v>
      </c>
      <c r="K105" s="4" t="s">
        <v>1268</v>
      </c>
    </row>
    <row r="106" spans="1:11" x14ac:dyDescent="0.35">
      <c r="A106" s="2" t="s">
        <v>310</v>
      </c>
      <c r="B106" s="2" t="s">
        <v>311</v>
      </c>
      <c r="C106" s="2" t="s">
        <v>312</v>
      </c>
      <c r="D106" s="2" t="s">
        <v>843</v>
      </c>
      <c r="E106" s="2" t="s">
        <v>1237</v>
      </c>
      <c r="F106" s="2">
        <v>0</v>
      </c>
      <c r="G106" s="2" t="s">
        <v>1238</v>
      </c>
      <c r="I106" s="3" t="s">
        <v>1141</v>
      </c>
      <c r="J106" s="3">
        <v>454</v>
      </c>
      <c r="K106" s="4" t="s">
        <v>1142</v>
      </c>
    </row>
    <row r="107" spans="1:11" x14ac:dyDescent="0.35">
      <c r="A107" s="2" t="s">
        <v>313</v>
      </c>
      <c r="B107" s="2" t="s">
        <v>314</v>
      </c>
      <c r="C107" s="2" t="s">
        <v>315</v>
      </c>
      <c r="D107" s="2" t="s">
        <v>844</v>
      </c>
      <c r="E107" s="2" t="s">
        <v>1106</v>
      </c>
      <c r="F107" s="2">
        <v>376</v>
      </c>
      <c r="G107" s="2" t="s">
        <v>1236</v>
      </c>
      <c r="I107" s="3" t="s">
        <v>1143</v>
      </c>
      <c r="J107" s="3">
        <v>484</v>
      </c>
      <c r="K107" s="4" t="s">
        <v>1269</v>
      </c>
    </row>
    <row r="108" spans="1:11" x14ac:dyDescent="0.35">
      <c r="A108" s="2" t="s">
        <v>316</v>
      </c>
      <c r="B108" s="2" t="s">
        <v>317</v>
      </c>
      <c r="C108" s="2" t="s">
        <v>318</v>
      </c>
      <c r="D108" s="2" t="s">
        <v>845</v>
      </c>
      <c r="E108" s="2" t="s">
        <v>1080</v>
      </c>
      <c r="F108" s="2">
        <v>978</v>
      </c>
      <c r="G108" s="2" t="s">
        <v>1081</v>
      </c>
      <c r="I108" s="3" t="s">
        <v>1144</v>
      </c>
      <c r="J108" s="3">
        <v>458</v>
      </c>
      <c r="K108" s="4" t="s">
        <v>1270</v>
      </c>
    </row>
    <row r="109" spans="1:11" x14ac:dyDescent="0.35">
      <c r="A109" s="2" t="s">
        <v>319</v>
      </c>
      <c r="B109" s="2" t="s">
        <v>320</v>
      </c>
      <c r="C109" s="2" t="s">
        <v>321</v>
      </c>
      <c r="D109" s="2" t="s">
        <v>846</v>
      </c>
      <c r="E109" s="2" t="s">
        <v>1113</v>
      </c>
      <c r="F109" s="2">
        <v>388</v>
      </c>
      <c r="G109" s="2" t="s">
        <v>1243</v>
      </c>
      <c r="I109" s="3" t="s">
        <v>1145</v>
      </c>
      <c r="J109" s="3">
        <v>943</v>
      </c>
      <c r="K109" s="4" t="s">
        <v>1271</v>
      </c>
    </row>
    <row r="110" spans="1:11" x14ac:dyDescent="0.35">
      <c r="A110" s="2" t="s">
        <v>322</v>
      </c>
      <c r="B110" s="2" t="s">
        <v>323</v>
      </c>
      <c r="C110" s="2" t="s">
        <v>324</v>
      </c>
      <c r="D110" s="2" t="s">
        <v>847</v>
      </c>
      <c r="E110" s="2" t="s">
        <v>1115</v>
      </c>
      <c r="F110" s="2">
        <v>392</v>
      </c>
      <c r="G110" s="2" t="s">
        <v>1245</v>
      </c>
      <c r="I110" s="3" t="s">
        <v>1146</v>
      </c>
      <c r="J110" s="3">
        <v>516</v>
      </c>
      <c r="K110" s="4" t="s">
        <v>1272</v>
      </c>
    </row>
    <row r="111" spans="1:11" x14ac:dyDescent="0.35">
      <c r="A111" s="2" t="s">
        <v>325</v>
      </c>
      <c r="B111" s="2" t="s">
        <v>326</v>
      </c>
      <c r="C111" s="2" t="s">
        <v>327</v>
      </c>
      <c r="D111" s="2" t="s">
        <v>848</v>
      </c>
      <c r="E111" s="2" t="s">
        <v>1241</v>
      </c>
      <c r="F111" s="2">
        <v>0</v>
      </c>
      <c r="G111" s="2" t="s">
        <v>1242</v>
      </c>
      <c r="I111" s="3" t="s">
        <v>1147</v>
      </c>
      <c r="J111" s="3">
        <v>566</v>
      </c>
      <c r="K111" s="4" t="s">
        <v>1273</v>
      </c>
    </row>
    <row r="112" spans="1:11" x14ac:dyDescent="0.35">
      <c r="A112" s="2" t="s">
        <v>328</v>
      </c>
      <c r="B112" s="2" t="s">
        <v>329</v>
      </c>
      <c r="C112" s="2" t="s">
        <v>330</v>
      </c>
      <c r="D112" s="2" t="s">
        <v>849</v>
      </c>
      <c r="E112" s="2" t="s">
        <v>1114</v>
      </c>
      <c r="F112" s="2">
        <v>400</v>
      </c>
      <c r="G112" s="2" t="s">
        <v>1244</v>
      </c>
      <c r="I112" s="3" t="s">
        <v>1148</v>
      </c>
      <c r="J112" s="3">
        <v>558</v>
      </c>
      <c r="K112" s="4" t="s">
        <v>1274</v>
      </c>
    </row>
    <row r="113" spans="1:11" x14ac:dyDescent="0.35">
      <c r="A113" s="2" t="s">
        <v>331</v>
      </c>
      <c r="B113" s="2" t="s">
        <v>332</v>
      </c>
      <c r="C113" s="2" t="s">
        <v>333</v>
      </c>
      <c r="D113" s="2" t="s">
        <v>850</v>
      </c>
      <c r="E113" s="2" t="s">
        <v>1124</v>
      </c>
      <c r="F113" s="2">
        <v>398</v>
      </c>
      <c r="G113" s="2" t="s">
        <v>1254</v>
      </c>
      <c r="I113" s="3" t="s">
        <v>1149</v>
      </c>
      <c r="J113" s="3">
        <v>578</v>
      </c>
      <c r="K113" s="4" t="s">
        <v>1275</v>
      </c>
    </row>
    <row r="114" spans="1:11" x14ac:dyDescent="0.35">
      <c r="A114" s="2" t="s">
        <v>334</v>
      </c>
      <c r="B114" s="2" t="s">
        <v>335</v>
      </c>
      <c r="C114" s="2" t="s">
        <v>336</v>
      </c>
      <c r="D114" s="2" t="s">
        <v>851</v>
      </c>
      <c r="E114" s="2" t="s">
        <v>1116</v>
      </c>
      <c r="F114" s="2">
        <v>404</v>
      </c>
      <c r="G114" s="2" t="s">
        <v>1246</v>
      </c>
      <c r="I114" s="3" t="s">
        <v>1150</v>
      </c>
      <c r="J114" s="3">
        <v>524</v>
      </c>
      <c r="K114" s="4" t="s">
        <v>1276</v>
      </c>
    </row>
    <row r="115" spans="1:11" x14ac:dyDescent="0.35">
      <c r="A115" s="2" t="s">
        <v>337</v>
      </c>
      <c r="B115" s="2" t="s">
        <v>338</v>
      </c>
      <c r="C115" s="2" t="s">
        <v>339</v>
      </c>
      <c r="D115" s="2" t="s">
        <v>852</v>
      </c>
      <c r="I115" s="3" t="s">
        <v>1151</v>
      </c>
      <c r="J115" s="3">
        <v>554</v>
      </c>
      <c r="K115" s="4" t="s">
        <v>1277</v>
      </c>
    </row>
    <row r="116" spans="1:11" x14ac:dyDescent="0.35">
      <c r="A116" s="2" t="s">
        <v>340</v>
      </c>
      <c r="B116" s="2" t="s">
        <v>341</v>
      </c>
      <c r="C116" s="2" t="s">
        <v>342</v>
      </c>
      <c r="D116" s="2" t="s">
        <v>853</v>
      </c>
      <c r="E116" s="2" t="s">
        <v>1120</v>
      </c>
      <c r="F116" s="2">
        <v>408</v>
      </c>
      <c r="G116" s="2" t="s">
        <v>1250</v>
      </c>
      <c r="I116" s="3" t="s">
        <v>1152</v>
      </c>
      <c r="J116" s="3">
        <v>512</v>
      </c>
      <c r="K116" s="4" t="s">
        <v>1278</v>
      </c>
    </row>
    <row r="117" spans="1:11" x14ac:dyDescent="0.35">
      <c r="A117" s="2" t="s">
        <v>343</v>
      </c>
      <c r="B117" s="2" t="s">
        <v>344</v>
      </c>
      <c r="C117" s="2" t="s">
        <v>345</v>
      </c>
      <c r="D117" s="2" t="s">
        <v>854</v>
      </c>
      <c r="E117" s="2" t="s">
        <v>1121</v>
      </c>
      <c r="F117" s="2">
        <v>410</v>
      </c>
      <c r="G117" s="2" t="s">
        <v>1251</v>
      </c>
      <c r="I117" s="3" t="s">
        <v>1153</v>
      </c>
      <c r="J117" s="3">
        <v>590</v>
      </c>
      <c r="K117" s="4" t="s">
        <v>1154</v>
      </c>
    </row>
    <row r="118" spans="1:11" x14ac:dyDescent="0.35">
      <c r="A118" s="2" t="s">
        <v>1322</v>
      </c>
      <c r="B118" s="2" t="s">
        <v>1323</v>
      </c>
      <c r="C118" s="2" t="s">
        <v>1324</v>
      </c>
      <c r="D118" s="2" t="s">
        <v>1218</v>
      </c>
      <c r="E118" s="2" t="s">
        <v>1080</v>
      </c>
      <c r="F118" s="2">
        <v>978</v>
      </c>
      <c r="G118" s="2" t="s">
        <v>1081</v>
      </c>
      <c r="I118" s="3" t="s">
        <v>1155</v>
      </c>
      <c r="J118" s="3">
        <v>604</v>
      </c>
      <c r="K118" s="4" t="s">
        <v>1156</v>
      </c>
    </row>
    <row r="119" spans="1:11" x14ac:dyDescent="0.35">
      <c r="A119" s="2" t="s">
        <v>346</v>
      </c>
      <c r="B119" s="2" t="s">
        <v>347</v>
      </c>
      <c r="C119" s="2" t="s">
        <v>348</v>
      </c>
      <c r="D119" s="2" t="s">
        <v>855</v>
      </c>
      <c r="E119" s="2" t="s">
        <v>1122</v>
      </c>
      <c r="F119" s="2">
        <v>414</v>
      </c>
      <c r="G119" s="2" t="s">
        <v>1252</v>
      </c>
      <c r="I119" s="3" t="s">
        <v>1157</v>
      </c>
      <c r="J119" s="3">
        <v>598</v>
      </c>
      <c r="K119" s="4" t="s">
        <v>1279</v>
      </c>
    </row>
    <row r="120" spans="1:11" x14ac:dyDescent="0.35">
      <c r="A120" s="2" t="s">
        <v>728</v>
      </c>
      <c r="B120" s="2" t="s">
        <v>349</v>
      </c>
      <c r="C120" s="2" t="s">
        <v>350</v>
      </c>
      <c r="D120" s="2" t="s">
        <v>856</v>
      </c>
      <c r="E120" s="2" t="s">
        <v>1117</v>
      </c>
      <c r="F120" s="2">
        <v>417</v>
      </c>
      <c r="G120" s="2" t="s">
        <v>1247</v>
      </c>
      <c r="I120" s="3" t="s">
        <v>1158</v>
      </c>
      <c r="J120" s="3">
        <v>608</v>
      </c>
      <c r="K120" s="4" t="s">
        <v>1280</v>
      </c>
    </row>
    <row r="121" spans="1:11" x14ac:dyDescent="0.35">
      <c r="A121" s="2" t="s">
        <v>351</v>
      </c>
      <c r="B121" s="2" t="s">
        <v>352</v>
      </c>
      <c r="C121" s="2" t="s">
        <v>353</v>
      </c>
      <c r="D121" s="2" t="s">
        <v>857</v>
      </c>
      <c r="E121" s="2" t="s">
        <v>1125</v>
      </c>
      <c r="F121" s="2">
        <v>418</v>
      </c>
      <c r="G121" s="2" t="s">
        <v>1255</v>
      </c>
      <c r="I121" s="3" t="s">
        <v>1159</v>
      </c>
      <c r="J121" s="3">
        <v>586</v>
      </c>
      <c r="K121" s="4" t="s">
        <v>1281</v>
      </c>
    </row>
    <row r="122" spans="1:11" x14ac:dyDescent="0.35">
      <c r="A122" s="2" t="s">
        <v>354</v>
      </c>
      <c r="B122" s="2" t="s">
        <v>355</v>
      </c>
      <c r="C122" s="2" t="s">
        <v>356</v>
      </c>
      <c r="D122" s="2" t="s">
        <v>858</v>
      </c>
      <c r="E122" s="2" t="s">
        <v>1080</v>
      </c>
      <c r="F122" s="2">
        <v>978</v>
      </c>
      <c r="G122" s="2" t="s">
        <v>1081</v>
      </c>
      <c r="I122" s="3" t="s">
        <v>1160</v>
      </c>
      <c r="J122" s="3">
        <v>985</v>
      </c>
      <c r="K122" s="4" t="s">
        <v>1282</v>
      </c>
    </row>
    <row r="123" spans="1:11" x14ac:dyDescent="0.35">
      <c r="A123" s="2" t="s">
        <v>357</v>
      </c>
      <c r="B123" s="2" t="s">
        <v>358</v>
      </c>
      <c r="C123" s="2" t="s">
        <v>359</v>
      </c>
      <c r="D123" s="2" t="s">
        <v>859</v>
      </c>
      <c r="E123" s="2" t="s">
        <v>1126</v>
      </c>
      <c r="F123" s="2">
        <v>422</v>
      </c>
      <c r="G123" s="2" t="s">
        <v>1256</v>
      </c>
      <c r="I123" s="3" t="s">
        <v>1161</v>
      </c>
      <c r="J123" s="3">
        <v>600</v>
      </c>
      <c r="K123" s="4" t="s">
        <v>1162</v>
      </c>
    </row>
    <row r="124" spans="1:11" x14ac:dyDescent="0.35">
      <c r="A124" s="2" t="s">
        <v>360</v>
      </c>
      <c r="B124" s="2" t="s">
        <v>361</v>
      </c>
      <c r="C124" s="2" t="s">
        <v>362</v>
      </c>
      <c r="D124" s="2" t="s">
        <v>860</v>
      </c>
      <c r="E124" s="2" t="s">
        <v>1129</v>
      </c>
      <c r="F124" s="2">
        <v>426</v>
      </c>
      <c r="G124" s="2" t="s">
        <v>1130</v>
      </c>
      <c r="I124" s="3" t="s">
        <v>1163</v>
      </c>
      <c r="J124" s="3">
        <v>634</v>
      </c>
      <c r="K124" s="4" t="s">
        <v>1283</v>
      </c>
    </row>
    <row r="125" spans="1:11" x14ac:dyDescent="0.35">
      <c r="A125" s="2" t="s">
        <v>363</v>
      </c>
      <c r="B125" s="2" t="s">
        <v>364</v>
      </c>
      <c r="C125" s="2" t="s">
        <v>365</v>
      </c>
      <c r="D125" s="2" t="s">
        <v>861</v>
      </c>
      <c r="E125" s="2" t="s">
        <v>1128</v>
      </c>
      <c r="F125" s="2">
        <v>430</v>
      </c>
      <c r="G125" s="2" t="s">
        <v>1258</v>
      </c>
      <c r="I125" s="3" t="s">
        <v>1164</v>
      </c>
      <c r="J125" s="3">
        <v>946</v>
      </c>
      <c r="K125" s="4" t="s">
        <v>1284</v>
      </c>
    </row>
    <row r="126" spans="1:11" x14ac:dyDescent="0.35">
      <c r="A126" s="2" t="s">
        <v>366</v>
      </c>
      <c r="B126" s="2" t="s">
        <v>367</v>
      </c>
      <c r="C126" s="2" t="s">
        <v>368</v>
      </c>
      <c r="D126" s="2" t="s">
        <v>862</v>
      </c>
      <c r="E126" s="2" t="s">
        <v>1131</v>
      </c>
      <c r="F126" s="2">
        <v>434</v>
      </c>
      <c r="G126" s="2" t="s">
        <v>1259</v>
      </c>
      <c r="I126" s="3" t="s">
        <v>1165</v>
      </c>
      <c r="J126" s="3">
        <v>941</v>
      </c>
      <c r="K126" s="4" t="s">
        <v>1285</v>
      </c>
    </row>
    <row r="127" spans="1:11" x14ac:dyDescent="0.35">
      <c r="A127" s="2" t="s">
        <v>369</v>
      </c>
      <c r="B127" s="2" t="s">
        <v>370</v>
      </c>
      <c r="C127" s="2" t="s">
        <v>371</v>
      </c>
      <c r="D127" s="2" t="s">
        <v>863</v>
      </c>
      <c r="E127" s="2" t="s">
        <v>1055</v>
      </c>
      <c r="F127" s="2">
        <v>756</v>
      </c>
      <c r="G127" s="2" t="s">
        <v>1056</v>
      </c>
      <c r="I127" s="3" t="s">
        <v>1166</v>
      </c>
      <c r="J127" s="3">
        <v>643</v>
      </c>
      <c r="K127" s="4" t="s">
        <v>1286</v>
      </c>
    </row>
    <row r="128" spans="1:11" x14ac:dyDescent="0.35">
      <c r="A128" s="2" t="s">
        <v>372</v>
      </c>
      <c r="B128" s="2" t="s">
        <v>373</v>
      </c>
      <c r="C128" s="2" t="s">
        <v>374</v>
      </c>
      <c r="D128" s="2" t="s">
        <v>864</v>
      </c>
      <c r="E128" s="2" t="s">
        <v>1080</v>
      </c>
      <c r="F128" s="2">
        <v>978</v>
      </c>
      <c r="G128" s="2" t="s">
        <v>1081</v>
      </c>
      <c r="I128" s="3" t="s">
        <v>1167</v>
      </c>
      <c r="J128" s="3">
        <v>646</v>
      </c>
      <c r="K128" s="4" t="s">
        <v>1287</v>
      </c>
    </row>
    <row r="129" spans="1:11" x14ac:dyDescent="0.35">
      <c r="A129" s="2" t="s">
        <v>375</v>
      </c>
      <c r="B129" s="2" t="s">
        <v>376</v>
      </c>
      <c r="C129" s="2" t="s">
        <v>377</v>
      </c>
      <c r="D129" s="2" t="s">
        <v>865</v>
      </c>
      <c r="E129" s="2" t="s">
        <v>1080</v>
      </c>
      <c r="F129" s="2">
        <v>978</v>
      </c>
      <c r="G129" s="2" t="s">
        <v>1081</v>
      </c>
      <c r="I129" s="3" t="s">
        <v>1168</v>
      </c>
      <c r="J129" s="3">
        <v>682</v>
      </c>
      <c r="K129" s="4" t="s">
        <v>1288</v>
      </c>
    </row>
    <row r="130" spans="1:11" x14ac:dyDescent="0.35">
      <c r="A130" s="2" t="s">
        <v>719</v>
      </c>
      <c r="B130" s="2" t="s">
        <v>140</v>
      </c>
      <c r="C130" s="2" t="s">
        <v>141</v>
      </c>
      <c r="D130" s="2" t="s">
        <v>784</v>
      </c>
      <c r="E130" s="2" t="s">
        <v>1138</v>
      </c>
      <c r="F130" s="2">
        <v>446</v>
      </c>
      <c r="G130" s="2" t="s">
        <v>1321</v>
      </c>
      <c r="I130" s="3" t="s">
        <v>1169</v>
      </c>
      <c r="J130" s="3">
        <v>90</v>
      </c>
      <c r="K130" s="4" t="s">
        <v>1289</v>
      </c>
    </row>
    <row r="131" spans="1:11" x14ac:dyDescent="0.35">
      <c r="A131" s="2" t="s">
        <v>729</v>
      </c>
      <c r="B131" s="2" t="s">
        <v>378</v>
      </c>
      <c r="C131" s="2" t="s">
        <v>379</v>
      </c>
      <c r="D131" s="2" t="s">
        <v>866</v>
      </c>
      <c r="E131" s="2" t="s">
        <v>379</v>
      </c>
      <c r="F131" s="2">
        <v>807</v>
      </c>
      <c r="G131" s="2" t="s">
        <v>1135</v>
      </c>
      <c r="I131" s="3" t="s">
        <v>1170</v>
      </c>
      <c r="J131" s="3">
        <v>690</v>
      </c>
      <c r="K131" s="4" t="s">
        <v>1290</v>
      </c>
    </row>
    <row r="132" spans="1:11" x14ac:dyDescent="0.35">
      <c r="A132" s="2" t="s">
        <v>380</v>
      </c>
      <c r="B132" s="2" t="s">
        <v>381</v>
      </c>
      <c r="C132" s="2" t="s">
        <v>382</v>
      </c>
      <c r="D132" s="2" t="s">
        <v>867</v>
      </c>
      <c r="E132" s="2" t="s">
        <v>1134</v>
      </c>
      <c r="F132" s="2">
        <v>969</v>
      </c>
      <c r="G132" s="2" t="s">
        <v>1262</v>
      </c>
      <c r="I132" s="3" t="s">
        <v>1171</v>
      </c>
      <c r="J132" s="3">
        <v>938</v>
      </c>
      <c r="K132" s="4" t="s">
        <v>1291</v>
      </c>
    </row>
    <row r="133" spans="1:11" x14ac:dyDescent="0.35">
      <c r="A133" s="2" t="s">
        <v>383</v>
      </c>
      <c r="B133" s="2" t="s">
        <v>384</v>
      </c>
      <c r="C133" s="2" t="s">
        <v>385</v>
      </c>
      <c r="D133" s="2" t="s">
        <v>868</v>
      </c>
      <c r="E133" s="2" t="s">
        <v>1141</v>
      </c>
      <c r="F133" s="2">
        <v>454</v>
      </c>
      <c r="G133" s="2" t="s">
        <v>1142</v>
      </c>
      <c r="I133" s="3" t="s">
        <v>1172</v>
      </c>
      <c r="J133" s="3">
        <v>752</v>
      </c>
      <c r="K133" s="4" t="s">
        <v>1292</v>
      </c>
    </row>
    <row r="134" spans="1:11" x14ac:dyDescent="0.35">
      <c r="A134" s="2" t="s">
        <v>386</v>
      </c>
      <c r="B134" s="2" t="s">
        <v>387</v>
      </c>
      <c r="C134" s="2" t="s">
        <v>388</v>
      </c>
      <c r="D134" s="2" t="s">
        <v>869</v>
      </c>
      <c r="E134" s="2" t="s">
        <v>1144</v>
      </c>
      <c r="F134" s="2">
        <v>458</v>
      </c>
      <c r="G134" s="2" t="s">
        <v>1270</v>
      </c>
      <c r="I134" s="3" t="s">
        <v>1173</v>
      </c>
      <c r="J134" s="3">
        <v>702</v>
      </c>
      <c r="K134" s="4" t="s">
        <v>1293</v>
      </c>
    </row>
    <row r="135" spans="1:11" x14ac:dyDescent="0.35">
      <c r="A135" s="2" t="s">
        <v>389</v>
      </c>
      <c r="B135" s="2" t="s">
        <v>390</v>
      </c>
      <c r="C135" s="2" t="s">
        <v>391</v>
      </c>
      <c r="D135" s="2" t="s">
        <v>870</v>
      </c>
      <c r="E135" s="2" t="s">
        <v>1140</v>
      </c>
      <c r="F135" s="2">
        <v>462</v>
      </c>
      <c r="G135" s="2" t="s">
        <v>1268</v>
      </c>
      <c r="I135" s="3" t="s">
        <v>1174</v>
      </c>
      <c r="J135" s="3">
        <v>654</v>
      </c>
      <c r="K135" s="4" t="s">
        <v>1294</v>
      </c>
    </row>
    <row r="136" spans="1:11" x14ac:dyDescent="0.35">
      <c r="A136" s="2" t="s">
        <v>392</v>
      </c>
      <c r="B136" s="2" t="s">
        <v>393</v>
      </c>
      <c r="C136" s="2" t="s">
        <v>394</v>
      </c>
      <c r="D136" s="2" t="s">
        <v>871</v>
      </c>
      <c r="E136" s="2" t="s">
        <v>1211</v>
      </c>
      <c r="F136" s="2">
        <v>952</v>
      </c>
      <c r="G136" s="2" t="s">
        <v>1314</v>
      </c>
      <c r="I136" s="3" t="s">
        <v>1175</v>
      </c>
      <c r="J136" s="3">
        <v>694</v>
      </c>
      <c r="K136" s="4" t="s">
        <v>1176</v>
      </c>
    </row>
    <row r="137" spans="1:11" x14ac:dyDescent="0.35">
      <c r="A137" s="2" t="s">
        <v>395</v>
      </c>
      <c r="B137" s="2" t="s">
        <v>396</v>
      </c>
      <c r="C137" s="2" t="s">
        <v>397</v>
      </c>
      <c r="D137" s="2" t="s">
        <v>872</v>
      </c>
      <c r="E137" s="2" t="s">
        <v>1080</v>
      </c>
      <c r="F137" s="2">
        <v>978</v>
      </c>
      <c r="G137" s="2" t="s">
        <v>1081</v>
      </c>
      <c r="I137" s="3" t="s">
        <v>1177</v>
      </c>
      <c r="J137" s="3">
        <v>706</v>
      </c>
      <c r="K137" s="4" t="s">
        <v>1295</v>
      </c>
    </row>
    <row r="138" spans="1:11" x14ac:dyDescent="0.35">
      <c r="A138" s="2" t="s">
        <v>398</v>
      </c>
      <c r="B138" s="2" t="s">
        <v>399</v>
      </c>
      <c r="C138" s="2" t="s">
        <v>400</v>
      </c>
      <c r="D138" s="2" t="s">
        <v>873</v>
      </c>
      <c r="E138" s="2" t="s">
        <v>1199</v>
      </c>
      <c r="F138" s="2">
        <v>840</v>
      </c>
      <c r="G138" s="2" t="s">
        <v>1200</v>
      </c>
      <c r="I138" s="3" t="s">
        <v>1178</v>
      </c>
      <c r="J138" s="3">
        <v>968</v>
      </c>
      <c r="K138" s="4" t="s">
        <v>1179</v>
      </c>
    </row>
    <row r="139" spans="1:11" x14ac:dyDescent="0.35">
      <c r="A139" s="2" t="s">
        <v>401</v>
      </c>
      <c r="B139" s="2" t="s">
        <v>402</v>
      </c>
      <c r="C139" s="2" t="s">
        <v>403</v>
      </c>
      <c r="D139" s="2" t="s">
        <v>874</v>
      </c>
      <c r="E139" s="2" t="s">
        <v>1080</v>
      </c>
      <c r="F139" s="2">
        <v>978</v>
      </c>
      <c r="G139" s="2" t="s">
        <v>1081</v>
      </c>
      <c r="I139" s="3" t="s">
        <v>1180</v>
      </c>
      <c r="J139" s="3">
        <v>728</v>
      </c>
      <c r="K139" s="4" t="s">
        <v>1296</v>
      </c>
    </row>
    <row r="140" spans="1:11" x14ac:dyDescent="0.35">
      <c r="A140" s="2" t="s">
        <v>404</v>
      </c>
      <c r="B140" s="2" t="s">
        <v>405</v>
      </c>
      <c r="C140" s="2" t="s">
        <v>406</v>
      </c>
      <c r="D140" s="2" t="s">
        <v>875</v>
      </c>
      <c r="E140" s="2" t="s">
        <v>1265</v>
      </c>
      <c r="F140" s="2">
        <v>478</v>
      </c>
      <c r="G140" s="2" t="s">
        <v>1266</v>
      </c>
      <c r="I140" s="3" t="s">
        <v>1297</v>
      </c>
      <c r="J140" s="3">
        <v>678</v>
      </c>
      <c r="K140" s="4" t="s">
        <v>1298</v>
      </c>
    </row>
    <row r="141" spans="1:11" x14ac:dyDescent="0.35">
      <c r="A141" s="2" t="s">
        <v>407</v>
      </c>
      <c r="B141" s="2" t="s">
        <v>408</v>
      </c>
      <c r="C141" s="2" t="s">
        <v>409</v>
      </c>
      <c r="D141" s="2" t="s">
        <v>876</v>
      </c>
      <c r="E141" s="2" t="s">
        <v>1139</v>
      </c>
      <c r="F141" s="2">
        <v>480</v>
      </c>
      <c r="G141" s="2" t="s">
        <v>1267</v>
      </c>
      <c r="I141" s="3" t="s">
        <v>1181</v>
      </c>
      <c r="J141" s="3">
        <v>760</v>
      </c>
      <c r="K141" s="4" t="s">
        <v>1299</v>
      </c>
    </row>
    <row r="142" spans="1:11" x14ac:dyDescent="0.35">
      <c r="A142" s="2" t="s">
        <v>410</v>
      </c>
      <c r="B142" s="2" t="s">
        <v>411</v>
      </c>
      <c r="C142" s="2" t="s">
        <v>412</v>
      </c>
      <c r="D142" s="2" t="s">
        <v>877</v>
      </c>
      <c r="E142" s="2" t="s">
        <v>1080</v>
      </c>
      <c r="F142" s="2">
        <v>978</v>
      </c>
      <c r="G142" s="2" t="s">
        <v>1081</v>
      </c>
      <c r="I142" s="3" t="s">
        <v>1182</v>
      </c>
      <c r="J142" s="3">
        <v>748</v>
      </c>
      <c r="K142" s="4" t="s">
        <v>1300</v>
      </c>
    </row>
    <row r="143" spans="1:11" x14ac:dyDescent="0.35">
      <c r="A143" s="2" t="s">
        <v>413</v>
      </c>
      <c r="B143" s="2" t="s">
        <v>414</v>
      </c>
      <c r="C143" s="2" t="s">
        <v>415</v>
      </c>
      <c r="D143" s="2" t="s">
        <v>878</v>
      </c>
      <c r="E143" s="2" t="s">
        <v>1143</v>
      </c>
      <c r="F143" s="2">
        <v>484</v>
      </c>
      <c r="G143" s="2" t="s">
        <v>1269</v>
      </c>
      <c r="I143" s="3" t="s">
        <v>1183</v>
      </c>
      <c r="J143" s="3">
        <v>764</v>
      </c>
      <c r="K143" s="4" t="s">
        <v>1301</v>
      </c>
    </row>
    <row r="144" spans="1:11" x14ac:dyDescent="0.35">
      <c r="A144" s="2" t="s">
        <v>730</v>
      </c>
      <c r="B144" s="2" t="s">
        <v>416</v>
      </c>
      <c r="C144" s="2" t="s">
        <v>417</v>
      </c>
      <c r="D144" s="2" t="s">
        <v>879</v>
      </c>
      <c r="E144" s="2" t="s">
        <v>1199</v>
      </c>
      <c r="F144" s="2">
        <v>840</v>
      </c>
      <c r="G144" s="2" t="s">
        <v>1200</v>
      </c>
      <c r="I144" s="3" t="s">
        <v>1184</v>
      </c>
      <c r="J144" s="3">
        <v>972</v>
      </c>
      <c r="K144" s="4" t="s">
        <v>1302</v>
      </c>
    </row>
    <row r="145" spans="1:11" x14ac:dyDescent="0.35">
      <c r="A145" s="2" t="s">
        <v>418</v>
      </c>
      <c r="B145" s="2" t="s">
        <v>419</v>
      </c>
      <c r="C145" s="2" t="s">
        <v>420</v>
      </c>
      <c r="D145" s="2" t="s">
        <v>880</v>
      </c>
      <c r="E145" s="2" t="s">
        <v>1133</v>
      </c>
      <c r="F145" s="2">
        <v>498</v>
      </c>
      <c r="G145" s="2" t="s">
        <v>1261</v>
      </c>
      <c r="I145" s="3" t="s">
        <v>1185</v>
      </c>
      <c r="J145" s="3">
        <v>934</v>
      </c>
      <c r="K145" s="4" t="s">
        <v>1303</v>
      </c>
    </row>
    <row r="146" spans="1:11" x14ac:dyDescent="0.35">
      <c r="A146" s="2" t="s">
        <v>421</v>
      </c>
      <c r="B146" s="2" t="s">
        <v>422</v>
      </c>
      <c r="C146" s="2" t="s">
        <v>423</v>
      </c>
      <c r="D146" s="2" t="s">
        <v>881</v>
      </c>
      <c r="E146" s="2" t="s">
        <v>1080</v>
      </c>
      <c r="F146" s="2">
        <v>978</v>
      </c>
      <c r="G146" s="2" t="s">
        <v>1081</v>
      </c>
      <c r="I146" s="3" t="s">
        <v>1186</v>
      </c>
      <c r="J146" s="3">
        <v>788</v>
      </c>
      <c r="K146" s="4" t="s">
        <v>1187</v>
      </c>
    </row>
    <row r="147" spans="1:11" x14ac:dyDescent="0.35">
      <c r="A147" s="2" t="s">
        <v>424</v>
      </c>
      <c r="B147" s="2" t="s">
        <v>425</v>
      </c>
      <c r="C147" s="2" t="s">
        <v>426</v>
      </c>
      <c r="D147" s="2" t="s">
        <v>882</v>
      </c>
      <c r="E147" s="2" t="s">
        <v>1137</v>
      </c>
      <c r="F147" s="2">
        <v>496</v>
      </c>
      <c r="G147" s="2" t="s">
        <v>1264</v>
      </c>
      <c r="I147" s="3" t="s">
        <v>1188</v>
      </c>
      <c r="J147" s="3">
        <v>776</v>
      </c>
      <c r="K147" s="4" t="s">
        <v>1304</v>
      </c>
    </row>
    <row r="148" spans="1:11" x14ac:dyDescent="0.35">
      <c r="A148" s="2" t="s">
        <v>427</v>
      </c>
      <c r="B148" s="2" t="s">
        <v>428</v>
      </c>
      <c r="C148" s="2" t="s">
        <v>429</v>
      </c>
      <c r="D148" s="2" t="s">
        <v>883</v>
      </c>
      <c r="E148" s="2" t="s">
        <v>1080</v>
      </c>
      <c r="F148" s="2">
        <v>978</v>
      </c>
      <c r="G148" s="2" t="s">
        <v>1081</v>
      </c>
      <c r="I148" s="3" t="s">
        <v>1189</v>
      </c>
      <c r="J148" s="3">
        <v>949</v>
      </c>
      <c r="K148" s="4" t="s">
        <v>1190</v>
      </c>
    </row>
    <row r="149" spans="1:11" x14ac:dyDescent="0.35">
      <c r="A149" s="2" t="s">
        <v>430</v>
      </c>
      <c r="B149" s="2" t="s">
        <v>431</v>
      </c>
      <c r="C149" s="2" t="s">
        <v>432</v>
      </c>
      <c r="D149" s="2" t="s">
        <v>884</v>
      </c>
      <c r="E149" s="2" t="s">
        <v>1209</v>
      </c>
      <c r="F149" s="2">
        <v>951</v>
      </c>
      <c r="G149" s="2" t="s">
        <v>1210</v>
      </c>
      <c r="I149" s="3" t="s">
        <v>1191</v>
      </c>
      <c r="J149" s="3">
        <v>780</v>
      </c>
      <c r="K149" s="4" t="s">
        <v>1305</v>
      </c>
    </row>
    <row r="150" spans="1:11" x14ac:dyDescent="0.35">
      <c r="A150" s="2" t="s">
        <v>433</v>
      </c>
      <c r="B150" s="2" t="s">
        <v>434</v>
      </c>
      <c r="C150" s="2" t="s">
        <v>435</v>
      </c>
      <c r="D150" s="2" t="s">
        <v>885</v>
      </c>
      <c r="E150" s="2" t="s">
        <v>1132</v>
      </c>
      <c r="F150" s="2">
        <v>504</v>
      </c>
      <c r="G150" s="2" t="s">
        <v>1260</v>
      </c>
      <c r="I150" s="3" t="s">
        <v>1306</v>
      </c>
      <c r="J150" s="3">
        <v>0</v>
      </c>
      <c r="K150" s="4" t="s">
        <v>1307</v>
      </c>
    </row>
    <row r="151" spans="1:11" x14ac:dyDescent="0.35">
      <c r="A151" s="2" t="s">
        <v>436</v>
      </c>
      <c r="B151" s="2" t="s">
        <v>437</v>
      </c>
      <c r="C151" s="2" t="s">
        <v>438</v>
      </c>
      <c r="D151" s="2" t="s">
        <v>886</v>
      </c>
      <c r="E151" s="2" t="s">
        <v>1145</v>
      </c>
      <c r="F151" s="2">
        <v>943</v>
      </c>
      <c r="G151" s="2" t="s">
        <v>1271</v>
      </c>
      <c r="I151" s="3" t="s">
        <v>1192</v>
      </c>
      <c r="J151" s="3">
        <v>901</v>
      </c>
      <c r="K151" s="4" t="s">
        <v>1193</v>
      </c>
    </row>
    <row r="152" spans="1:11" x14ac:dyDescent="0.35">
      <c r="A152" s="2" t="s">
        <v>439</v>
      </c>
      <c r="B152" s="2" t="s">
        <v>440</v>
      </c>
      <c r="C152" s="2" t="s">
        <v>441</v>
      </c>
      <c r="D152" s="2" t="s">
        <v>887</v>
      </c>
      <c r="E152" s="2" t="s">
        <v>1136</v>
      </c>
      <c r="F152" s="2">
        <v>104</v>
      </c>
      <c r="G152" s="2" t="s">
        <v>1263</v>
      </c>
      <c r="I152" s="3" t="s">
        <v>1194</v>
      </c>
      <c r="J152" s="3">
        <v>834</v>
      </c>
      <c r="K152" s="4" t="s">
        <v>1195</v>
      </c>
    </row>
    <row r="153" spans="1:11" x14ac:dyDescent="0.35">
      <c r="A153" s="2" t="s">
        <v>442</v>
      </c>
      <c r="B153" s="2" t="s">
        <v>443</v>
      </c>
      <c r="C153" s="2" t="s">
        <v>444</v>
      </c>
      <c r="D153" s="2" t="s">
        <v>888</v>
      </c>
      <c r="E153" s="2" t="s">
        <v>1146</v>
      </c>
      <c r="F153" s="2">
        <v>516</v>
      </c>
      <c r="G153" s="2" t="s">
        <v>1272</v>
      </c>
      <c r="I153" s="3" t="s">
        <v>1196</v>
      </c>
      <c r="J153" s="3">
        <v>980</v>
      </c>
      <c r="K153" s="4" t="s">
        <v>1308</v>
      </c>
    </row>
    <row r="154" spans="1:11" x14ac:dyDescent="0.35">
      <c r="A154" s="2" t="s">
        <v>445</v>
      </c>
      <c r="B154" s="2" t="s">
        <v>446</v>
      </c>
      <c r="C154" s="2" t="s">
        <v>447</v>
      </c>
      <c r="D154" s="2" t="s">
        <v>889</v>
      </c>
      <c r="I154" s="3" t="s">
        <v>1197</v>
      </c>
      <c r="J154" s="3">
        <v>800</v>
      </c>
      <c r="K154" s="4" t="s">
        <v>1198</v>
      </c>
    </row>
    <row r="155" spans="1:11" x14ac:dyDescent="0.35">
      <c r="A155" s="2" t="s">
        <v>448</v>
      </c>
      <c r="B155" s="2" t="s">
        <v>449</v>
      </c>
      <c r="C155" s="2" t="s">
        <v>450</v>
      </c>
      <c r="D155" s="2" t="s">
        <v>890</v>
      </c>
      <c r="E155" s="2" t="s">
        <v>1150</v>
      </c>
      <c r="F155" s="2">
        <v>524</v>
      </c>
      <c r="G155" s="2" t="s">
        <v>1276</v>
      </c>
      <c r="I155" s="3" t="s">
        <v>1199</v>
      </c>
      <c r="J155" s="3">
        <v>840</v>
      </c>
      <c r="K155" s="4" t="s">
        <v>1200</v>
      </c>
    </row>
    <row r="156" spans="1:11" x14ac:dyDescent="0.35">
      <c r="A156" s="2" t="s">
        <v>451</v>
      </c>
      <c r="B156" s="2" t="s">
        <v>452</v>
      </c>
      <c r="C156" s="2" t="s">
        <v>453</v>
      </c>
      <c r="D156" s="2" t="s">
        <v>891</v>
      </c>
      <c r="E156" s="2" t="s">
        <v>1080</v>
      </c>
      <c r="F156" s="2">
        <v>978</v>
      </c>
      <c r="G156" s="2" t="s">
        <v>1081</v>
      </c>
      <c r="I156" s="3" t="s">
        <v>1199</v>
      </c>
      <c r="J156" s="5"/>
      <c r="K156" s="6"/>
    </row>
    <row r="157" spans="1:11" x14ac:dyDescent="0.35">
      <c r="A157" s="2" t="s">
        <v>454</v>
      </c>
      <c r="B157" s="2" t="s">
        <v>455</v>
      </c>
      <c r="C157" s="2" t="s">
        <v>456</v>
      </c>
      <c r="D157" s="2" t="s">
        <v>892</v>
      </c>
      <c r="E157" s="2" t="s">
        <v>1015</v>
      </c>
      <c r="F157" s="2">
        <v>532</v>
      </c>
      <c r="G157" s="2" t="s">
        <v>1016</v>
      </c>
      <c r="I157" s="3" t="s">
        <v>1201</v>
      </c>
      <c r="J157" s="3">
        <v>858</v>
      </c>
      <c r="K157" s="4" t="s">
        <v>1309</v>
      </c>
    </row>
    <row r="158" spans="1:11" x14ac:dyDescent="0.35">
      <c r="A158" s="2" t="s">
        <v>457</v>
      </c>
      <c r="B158" s="2" t="s">
        <v>458</v>
      </c>
      <c r="C158" s="2" t="s">
        <v>459</v>
      </c>
      <c r="D158" s="2" t="s">
        <v>893</v>
      </c>
      <c r="I158" s="3" t="s">
        <v>1202</v>
      </c>
      <c r="J158" s="3">
        <v>860</v>
      </c>
      <c r="K158" s="4" t="s">
        <v>1310</v>
      </c>
    </row>
    <row r="159" spans="1:11" x14ac:dyDescent="0.35">
      <c r="A159" s="2" t="s">
        <v>460</v>
      </c>
      <c r="B159" s="2" t="s">
        <v>461</v>
      </c>
      <c r="C159" s="2" t="s">
        <v>462</v>
      </c>
      <c r="D159" s="2" t="s">
        <v>894</v>
      </c>
      <c r="E159" s="2" t="s">
        <v>1151</v>
      </c>
      <c r="F159" s="2">
        <v>554</v>
      </c>
      <c r="G159" s="2" t="s">
        <v>1277</v>
      </c>
      <c r="I159" s="3" t="s">
        <v>1203</v>
      </c>
      <c r="J159" s="3">
        <v>937</v>
      </c>
      <c r="K159" s="4" t="s">
        <v>1311</v>
      </c>
    </row>
    <row r="160" spans="1:11" x14ac:dyDescent="0.35">
      <c r="A160" s="2" t="s">
        <v>463</v>
      </c>
      <c r="B160" s="2" t="s">
        <v>464</v>
      </c>
      <c r="C160" s="2" t="s">
        <v>465</v>
      </c>
      <c r="D160" s="2" t="s">
        <v>895</v>
      </c>
      <c r="E160" s="2" t="s">
        <v>1148</v>
      </c>
      <c r="F160" s="2">
        <v>558</v>
      </c>
      <c r="G160" s="2" t="s">
        <v>1274</v>
      </c>
      <c r="I160" s="3" t="s">
        <v>1204</v>
      </c>
      <c r="J160" s="3">
        <v>704</v>
      </c>
      <c r="K160" s="4" t="s">
        <v>1312</v>
      </c>
    </row>
    <row r="161" spans="1:11" x14ac:dyDescent="0.35">
      <c r="A161" s="2" t="s">
        <v>466</v>
      </c>
      <c r="B161" s="2" t="s">
        <v>467</v>
      </c>
      <c r="C161" s="2" t="s">
        <v>468</v>
      </c>
      <c r="D161" s="2" t="s">
        <v>896</v>
      </c>
      <c r="E161" s="2" t="s">
        <v>1211</v>
      </c>
      <c r="F161" s="2">
        <v>952</v>
      </c>
      <c r="G161" s="2" t="s">
        <v>1314</v>
      </c>
      <c r="I161" s="3" t="s">
        <v>1205</v>
      </c>
      <c r="J161" s="3">
        <v>548</v>
      </c>
      <c r="K161" s="4" t="s">
        <v>1313</v>
      </c>
    </row>
    <row r="162" spans="1:11" x14ac:dyDescent="0.35">
      <c r="A162" s="2" t="s">
        <v>469</v>
      </c>
      <c r="B162" s="2" t="s">
        <v>470</v>
      </c>
      <c r="C162" s="2" t="s">
        <v>471</v>
      </c>
      <c r="D162" s="2" t="s">
        <v>897</v>
      </c>
      <c r="E162" s="2" t="s">
        <v>1147</v>
      </c>
      <c r="F162" s="2">
        <v>566</v>
      </c>
      <c r="G162" s="2" t="s">
        <v>1273</v>
      </c>
      <c r="I162" s="3" t="s">
        <v>1206</v>
      </c>
      <c r="J162" s="3">
        <v>882</v>
      </c>
      <c r="K162" s="4" t="s">
        <v>1207</v>
      </c>
    </row>
    <row r="163" spans="1:11" x14ac:dyDescent="0.35">
      <c r="A163" s="2" t="s">
        <v>472</v>
      </c>
      <c r="B163" s="2" t="s">
        <v>473</v>
      </c>
      <c r="C163" s="2" t="s">
        <v>474</v>
      </c>
      <c r="D163" s="2" t="s">
        <v>898</v>
      </c>
      <c r="I163" s="3" t="s">
        <v>1208</v>
      </c>
      <c r="J163" s="3">
        <v>950</v>
      </c>
      <c r="K163" s="4" t="s">
        <v>1320</v>
      </c>
    </row>
    <row r="164" spans="1:11" x14ac:dyDescent="0.35">
      <c r="A164" s="2" t="s">
        <v>475</v>
      </c>
      <c r="B164" s="2" t="s">
        <v>476</v>
      </c>
      <c r="C164" s="2" t="s">
        <v>477</v>
      </c>
      <c r="D164" s="2" t="s">
        <v>899</v>
      </c>
      <c r="I164" s="3" t="s">
        <v>1209</v>
      </c>
      <c r="J164" s="3">
        <v>951</v>
      </c>
      <c r="K164" s="4" t="s">
        <v>1210</v>
      </c>
    </row>
    <row r="165" spans="1:11" x14ac:dyDescent="0.35">
      <c r="A165" s="2" t="s">
        <v>478</v>
      </c>
      <c r="B165" s="2" t="s">
        <v>479</v>
      </c>
      <c r="C165" s="2" t="s">
        <v>480</v>
      </c>
      <c r="D165" s="2" t="s">
        <v>900</v>
      </c>
      <c r="E165" s="2" t="s">
        <v>1199</v>
      </c>
      <c r="F165" s="2">
        <v>840</v>
      </c>
      <c r="G165" s="2" t="s">
        <v>1200</v>
      </c>
      <c r="I165" s="3" t="s">
        <v>1211</v>
      </c>
      <c r="J165" s="3">
        <v>952</v>
      </c>
      <c r="K165" s="4" t="s">
        <v>1314</v>
      </c>
    </row>
    <row r="166" spans="1:11" x14ac:dyDescent="0.35">
      <c r="A166" s="2" t="s">
        <v>481</v>
      </c>
      <c r="B166" s="2" t="s">
        <v>482</v>
      </c>
      <c r="C166" s="2" t="s">
        <v>483</v>
      </c>
      <c r="D166" s="2" t="s">
        <v>901</v>
      </c>
      <c r="E166" s="2" t="s">
        <v>1149</v>
      </c>
      <c r="F166" s="2">
        <v>578</v>
      </c>
      <c r="G166" s="2" t="s">
        <v>1275</v>
      </c>
      <c r="I166" s="3" t="s">
        <v>1212</v>
      </c>
      <c r="J166" s="3">
        <v>886</v>
      </c>
      <c r="K166" s="4" t="s">
        <v>1315</v>
      </c>
    </row>
    <row r="167" spans="1:11" x14ac:dyDescent="0.35">
      <c r="A167" s="2" t="s">
        <v>484</v>
      </c>
      <c r="B167" s="2" t="s">
        <v>485</v>
      </c>
      <c r="C167" s="2" t="s">
        <v>486</v>
      </c>
      <c r="D167" s="2" t="s">
        <v>902</v>
      </c>
      <c r="E167" s="2" t="s">
        <v>1152</v>
      </c>
      <c r="F167" s="2">
        <v>512</v>
      </c>
      <c r="G167" s="2" t="s">
        <v>1278</v>
      </c>
      <c r="I167" s="3" t="s">
        <v>1213</v>
      </c>
      <c r="J167" s="3">
        <v>710</v>
      </c>
      <c r="K167" s="4" t="s">
        <v>1316</v>
      </c>
    </row>
    <row r="168" spans="1:11" x14ac:dyDescent="0.35">
      <c r="A168" s="2" t="s">
        <v>487</v>
      </c>
      <c r="B168" s="2" t="s">
        <v>488</v>
      </c>
      <c r="C168" s="2" t="s">
        <v>489</v>
      </c>
      <c r="D168" s="2" t="s">
        <v>903</v>
      </c>
      <c r="E168" s="2" t="s">
        <v>1159</v>
      </c>
      <c r="F168" s="2">
        <v>586</v>
      </c>
      <c r="G168" s="2" t="s">
        <v>1281</v>
      </c>
      <c r="I168" s="3" t="s">
        <v>1214</v>
      </c>
      <c r="J168" s="3">
        <v>967</v>
      </c>
      <c r="K168" s="4" t="s">
        <v>1317</v>
      </c>
    </row>
    <row r="169" spans="1:11" x14ac:dyDescent="0.35">
      <c r="A169" s="2" t="s">
        <v>490</v>
      </c>
      <c r="B169" s="2" t="s">
        <v>491</v>
      </c>
      <c r="C169" s="2" t="s">
        <v>492</v>
      </c>
      <c r="D169" s="2" t="s">
        <v>904</v>
      </c>
      <c r="E169" s="2" t="s">
        <v>1199</v>
      </c>
      <c r="F169" s="2">
        <v>840</v>
      </c>
      <c r="G169" s="2" t="s">
        <v>1200</v>
      </c>
    </row>
    <row r="170" spans="1:11" x14ac:dyDescent="0.35">
      <c r="A170" s="2" t="s">
        <v>493</v>
      </c>
      <c r="B170" s="2" t="s">
        <v>494</v>
      </c>
      <c r="C170" s="2" t="s">
        <v>495</v>
      </c>
      <c r="D170" s="2" t="s">
        <v>905</v>
      </c>
    </row>
    <row r="171" spans="1:11" x14ac:dyDescent="0.35">
      <c r="A171" s="2" t="s">
        <v>496</v>
      </c>
      <c r="B171" s="2" t="s">
        <v>497</v>
      </c>
      <c r="C171" s="2" t="s">
        <v>498</v>
      </c>
      <c r="D171" s="2" t="s">
        <v>906</v>
      </c>
      <c r="E171" s="2" t="s">
        <v>1153</v>
      </c>
      <c r="F171" s="2">
        <v>590</v>
      </c>
      <c r="G171" s="2" t="s">
        <v>1154</v>
      </c>
    </row>
    <row r="172" spans="1:11" x14ac:dyDescent="0.35">
      <c r="A172" s="2" t="s">
        <v>499</v>
      </c>
      <c r="B172" s="2" t="s">
        <v>500</v>
      </c>
      <c r="C172" s="2" t="s">
        <v>501</v>
      </c>
      <c r="D172" s="2" t="s">
        <v>907</v>
      </c>
      <c r="E172" s="2" t="s">
        <v>1157</v>
      </c>
      <c r="F172" s="2">
        <v>598</v>
      </c>
      <c r="G172" s="2" t="s">
        <v>1279</v>
      </c>
    </row>
    <row r="173" spans="1:11" x14ac:dyDescent="0.35">
      <c r="A173" s="2" t="s">
        <v>502</v>
      </c>
      <c r="B173" s="2" t="s">
        <v>503</v>
      </c>
      <c r="C173" s="2" t="s">
        <v>504</v>
      </c>
      <c r="D173" s="2" t="s">
        <v>908</v>
      </c>
      <c r="E173" s="2" t="s">
        <v>1161</v>
      </c>
      <c r="F173" s="2">
        <v>600</v>
      </c>
      <c r="G173" s="2" t="s">
        <v>1162</v>
      </c>
    </row>
    <row r="174" spans="1:11" x14ac:dyDescent="0.35">
      <c r="A174" s="2" t="s">
        <v>505</v>
      </c>
      <c r="B174" s="2" t="s">
        <v>506</v>
      </c>
      <c r="C174" s="2" t="s">
        <v>507</v>
      </c>
      <c r="D174" s="2" t="s">
        <v>909</v>
      </c>
      <c r="E174" s="2" t="s">
        <v>1155</v>
      </c>
      <c r="F174" s="2">
        <v>604</v>
      </c>
      <c r="G174" s="2" t="s">
        <v>1156</v>
      </c>
    </row>
    <row r="175" spans="1:11" x14ac:dyDescent="0.35">
      <c r="A175" s="2" t="s">
        <v>508</v>
      </c>
      <c r="B175" s="2" t="s">
        <v>509</v>
      </c>
      <c r="C175" s="2" t="s">
        <v>510</v>
      </c>
      <c r="D175" s="2" t="s">
        <v>910</v>
      </c>
      <c r="E175" s="2" t="s">
        <v>1158</v>
      </c>
      <c r="F175" s="2">
        <v>608</v>
      </c>
      <c r="G175" s="2" t="s">
        <v>1280</v>
      </c>
    </row>
    <row r="176" spans="1:11" x14ac:dyDescent="0.35">
      <c r="A176" s="2" t="s">
        <v>511</v>
      </c>
      <c r="B176" s="2" t="s">
        <v>512</v>
      </c>
      <c r="C176" s="2" t="s">
        <v>513</v>
      </c>
      <c r="D176" s="2" t="s">
        <v>911</v>
      </c>
    </row>
    <row r="177" spans="1:7" x14ac:dyDescent="0.35">
      <c r="A177" s="2" t="s">
        <v>514</v>
      </c>
      <c r="B177" s="2" t="s">
        <v>515</v>
      </c>
      <c r="C177" s="2" t="s">
        <v>516</v>
      </c>
      <c r="D177" s="2" t="s">
        <v>912</v>
      </c>
      <c r="E177" s="2" t="s">
        <v>1160</v>
      </c>
      <c r="F177" s="2">
        <v>985</v>
      </c>
      <c r="G177" s="2" t="s">
        <v>1282</v>
      </c>
    </row>
    <row r="178" spans="1:7" x14ac:dyDescent="0.35">
      <c r="A178" s="2" t="s">
        <v>517</v>
      </c>
      <c r="B178" s="2" t="s">
        <v>518</v>
      </c>
      <c r="C178" s="2" t="s">
        <v>519</v>
      </c>
      <c r="D178" s="2" t="s">
        <v>913</v>
      </c>
      <c r="E178" s="2" t="s">
        <v>1080</v>
      </c>
      <c r="F178" s="2">
        <v>978</v>
      </c>
      <c r="G178" s="2" t="s">
        <v>1081</v>
      </c>
    </row>
    <row r="179" spans="1:7" x14ac:dyDescent="0.35">
      <c r="A179" s="2" t="s">
        <v>520</v>
      </c>
      <c r="B179" s="2" t="s">
        <v>521</v>
      </c>
      <c r="C179" s="2" t="s">
        <v>522</v>
      </c>
      <c r="D179" s="2" t="s">
        <v>914</v>
      </c>
      <c r="E179" s="2" t="s">
        <v>1199</v>
      </c>
      <c r="F179" s="2">
        <v>840</v>
      </c>
      <c r="G179" s="2" t="s">
        <v>1200</v>
      </c>
    </row>
    <row r="180" spans="1:7" x14ac:dyDescent="0.35">
      <c r="A180" s="2" t="s">
        <v>523</v>
      </c>
      <c r="B180" s="2" t="s">
        <v>524</v>
      </c>
      <c r="C180" s="2" t="s">
        <v>525</v>
      </c>
      <c r="D180" s="2" t="s">
        <v>915</v>
      </c>
      <c r="E180" s="2" t="s">
        <v>1163</v>
      </c>
      <c r="F180" s="2">
        <v>634</v>
      </c>
      <c r="G180" s="2" t="s">
        <v>1283</v>
      </c>
    </row>
    <row r="181" spans="1:7" x14ac:dyDescent="0.35">
      <c r="A181" s="2" t="s">
        <v>720</v>
      </c>
      <c r="B181" s="2" t="s">
        <v>154</v>
      </c>
      <c r="C181" s="2" t="s">
        <v>155</v>
      </c>
      <c r="D181" s="2" t="s">
        <v>789</v>
      </c>
      <c r="E181" s="2" t="s">
        <v>1208</v>
      </c>
      <c r="F181" s="2">
        <v>950</v>
      </c>
      <c r="G181" s="2" t="s">
        <v>1320</v>
      </c>
    </row>
    <row r="182" spans="1:7" x14ac:dyDescent="0.35">
      <c r="A182" s="2" t="s">
        <v>722</v>
      </c>
      <c r="B182" s="2" t="s">
        <v>526</v>
      </c>
      <c r="C182" s="2" t="s">
        <v>527</v>
      </c>
      <c r="D182" s="2" t="s">
        <v>916</v>
      </c>
      <c r="E182" s="2" t="s">
        <v>1080</v>
      </c>
      <c r="F182" s="2">
        <v>978</v>
      </c>
      <c r="G182" s="2" t="s">
        <v>1081</v>
      </c>
    </row>
    <row r="183" spans="1:7" x14ac:dyDescent="0.35">
      <c r="A183" s="2" t="s">
        <v>528</v>
      </c>
      <c r="B183" s="2" t="s">
        <v>529</v>
      </c>
      <c r="C183" s="2" t="s">
        <v>530</v>
      </c>
      <c r="D183" s="2" t="s">
        <v>917</v>
      </c>
      <c r="E183" s="2" t="s">
        <v>1164</v>
      </c>
      <c r="F183" s="2">
        <v>946</v>
      </c>
      <c r="G183" s="2" t="s">
        <v>1284</v>
      </c>
    </row>
    <row r="184" spans="1:7" x14ac:dyDescent="0.35">
      <c r="A184" s="2" t="s">
        <v>531</v>
      </c>
      <c r="B184" s="2" t="s">
        <v>532</v>
      </c>
      <c r="C184" s="2" t="s">
        <v>533</v>
      </c>
      <c r="D184" s="2" t="s">
        <v>918</v>
      </c>
      <c r="E184" s="2" t="s">
        <v>1166</v>
      </c>
      <c r="F184" s="2">
        <v>643</v>
      </c>
      <c r="G184" s="2" t="s">
        <v>1286</v>
      </c>
    </row>
    <row r="185" spans="1:7" x14ac:dyDescent="0.35">
      <c r="A185" s="2" t="s">
        <v>534</v>
      </c>
      <c r="B185" s="2" t="s">
        <v>535</v>
      </c>
      <c r="C185" s="2" t="s">
        <v>536</v>
      </c>
      <c r="D185" s="2" t="s">
        <v>919</v>
      </c>
      <c r="E185" s="2" t="s">
        <v>1167</v>
      </c>
      <c r="F185" s="2">
        <v>646</v>
      </c>
      <c r="G185" s="2" t="s">
        <v>1287</v>
      </c>
    </row>
    <row r="186" spans="1:7" x14ac:dyDescent="0.35">
      <c r="A186" s="2" t="s">
        <v>539</v>
      </c>
      <c r="B186" s="2" t="s">
        <v>540</v>
      </c>
      <c r="C186" s="2" t="s">
        <v>541</v>
      </c>
      <c r="D186" s="2" t="s">
        <v>921</v>
      </c>
      <c r="E186" s="2" t="s">
        <v>1174</v>
      </c>
      <c r="F186" s="2">
        <v>654</v>
      </c>
      <c r="G186" s="2" t="s">
        <v>1294</v>
      </c>
    </row>
    <row r="187" spans="1:7" x14ac:dyDescent="0.35">
      <c r="A187" s="2" t="s">
        <v>542</v>
      </c>
      <c r="B187" s="2" t="s">
        <v>543</v>
      </c>
      <c r="C187" s="2" t="s">
        <v>544</v>
      </c>
      <c r="D187" s="2" t="s">
        <v>922</v>
      </c>
      <c r="E187" s="2" t="s">
        <v>1209</v>
      </c>
      <c r="F187" s="2">
        <v>951</v>
      </c>
      <c r="G187" s="2" t="s">
        <v>1210</v>
      </c>
    </row>
    <row r="188" spans="1:7" x14ac:dyDescent="0.35">
      <c r="A188" s="2" t="s">
        <v>545</v>
      </c>
      <c r="B188" s="2" t="s">
        <v>546</v>
      </c>
      <c r="C188" s="2" t="s">
        <v>547</v>
      </c>
      <c r="D188" s="2" t="s">
        <v>923</v>
      </c>
      <c r="E188" s="2" t="s">
        <v>1209</v>
      </c>
      <c r="F188" s="2">
        <v>951</v>
      </c>
      <c r="G188" s="2" t="s">
        <v>1210</v>
      </c>
    </row>
    <row r="189" spans="1:7" x14ac:dyDescent="0.35">
      <c r="A189" s="2" t="s">
        <v>550</v>
      </c>
      <c r="B189" s="2" t="s">
        <v>551</v>
      </c>
      <c r="C189" s="2" t="s">
        <v>552</v>
      </c>
      <c r="D189" s="2" t="s">
        <v>925</v>
      </c>
      <c r="E189" s="2" t="s">
        <v>1080</v>
      </c>
      <c r="F189" s="2">
        <v>978</v>
      </c>
      <c r="G189" s="2" t="s">
        <v>1081</v>
      </c>
    </row>
    <row r="190" spans="1:7" x14ac:dyDescent="0.35">
      <c r="A190" s="2" t="s">
        <v>553</v>
      </c>
      <c r="B190" s="2" t="s">
        <v>554</v>
      </c>
      <c r="C190" s="2" t="s">
        <v>555</v>
      </c>
      <c r="D190" s="2" t="s">
        <v>926</v>
      </c>
      <c r="E190" s="2" t="s">
        <v>1209</v>
      </c>
      <c r="F190" s="2">
        <v>951</v>
      </c>
      <c r="G190" s="2" t="s">
        <v>1210</v>
      </c>
    </row>
    <row r="191" spans="1:7" x14ac:dyDescent="0.35">
      <c r="A191" s="2" t="s">
        <v>723</v>
      </c>
      <c r="B191" s="2" t="s">
        <v>537</v>
      </c>
      <c r="C191" s="2" t="s">
        <v>538</v>
      </c>
      <c r="D191" s="2" t="s">
        <v>920</v>
      </c>
      <c r="E191" s="2" t="s">
        <v>1080</v>
      </c>
      <c r="F191" s="2">
        <v>978</v>
      </c>
      <c r="G191" s="2" t="s">
        <v>1081</v>
      </c>
    </row>
    <row r="192" spans="1:7" x14ac:dyDescent="0.35">
      <c r="A192" s="2" t="s">
        <v>731</v>
      </c>
      <c r="B192" s="2" t="s">
        <v>548</v>
      </c>
      <c r="C192" s="2" t="s">
        <v>549</v>
      </c>
      <c r="D192" s="2" t="s">
        <v>924</v>
      </c>
      <c r="E192" s="2" t="s">
        <v>1080</v>
      </c>
      <c r="F192" s="2">
        <v>978</v>
      </c>
      <c r="G192" s="2" t="s">
        <v>1081</v>
      </c>
    </row>
    <row r="193" spans="1:7" x14ac:dyDescent="0.35">
      <c r="A193" s="2" t="s">
        <v>556</v>
      </c>
      <c r="B193" s="2" t="s">
        <v>557</v>
      </c>
      <c r="C193" s="2" t="s">
        <v>558</v>
      </c>
      <c r="D193" s="2" t="s">
        <v>927</v>
      </c>
      <c r="E193" s="2" t="s">
        <v>1206</v>
      </c>
      <c r="F193" s="2">
        <v>882</v>
      </c>
      <c r="G193" s="2" t="s">
        <v>1207</v>
      </c>
    </row>
    <row r="194" spans="1:7" x14ac:dyDescent="0.35">
      <c r="A194" s="2" t="s">
        <v>559</v>
      </c>
      <c r="B194" s="2" t="s">
        <v>560</v>
      </c>
      <c r="C194" s="2" t="s">
        <v>561</v>
      </c>
      <c r="D194" s="2" t="s">
        <v>928</v>
      </c>
      <c r="E194" s="2" t="s">
        <v>1080</v>
      </c>
      <c r="F194" s="2">
        <v>978</v>
      </c>
      <c r="G194" s="2" t="s">
        <v>1081</v>
      </c>
    </row>
    <row r="195" spans="1:7" x14ac:dyDescent="0.35">
      <c r="A195" s="2" t="s">
        <v>562</v>
      </c>
      <c r="B195" s="2" t="s">
        <v>563</v>
      </c>
      <c r="C195" s="2" t="s">
        <v>564</v>
      </c>
      <c r="D195" s="2" t="s">
        <v>929</v>
      </c>
      <c r="E195" s="2" t="s">
        <v>1297</v>
      </c>
      <c r="F195" s="2">
        <v>678</v>
      </c>
      <c r="G195" s="2" t="s">
        <v>1298</v>
      </c>
    </row>
    <row r="196" spans="1:7" x14ac:dyDescent="0.35">
      <c r="A196" s="2" t="s">
        <v>565</v>
      </c>
      <c r="B196" s="2" t="s">
        <v>566</v>
      </c>
      <c r="C196" s="2" t="s">
        <v>567</v>
      </c>
      <c r="D196" s="2" t="s">
        <v>930</v>
      </c>
      <c r="E196" s="2" t="s">
        <v>1168</v>
      </c>
      <c r="F196" s="2">
        <v>682</v>
      </c>
      <c r="G196" s="2" t="s">
        <v>1288</v>
      </c>
    </row>
    <row r="197" spans="1:7" x14ac:dyDescent="0.35">
      <c r="A197" s="2" t="s">
        <v>568</v>
      </c>
      <c r="B197" s="2" t="s">
        <v>569</v>
      </c>
      <c r="C197" s="2" t="s">
        <v>570</v>
      </c>
      <c r="D197" s="2" t="s">
        <v>931</v>
      </c>
      <c r="E197" s="2" t="s">
        <v>1211</v>
      </c>
      <c r="F197" s="2">
        <v>952</v>
      </c>
      <c r="G197" s="2" t="s">
        <v>1314</v>
      </c>
    </row>
    <row r="198" spans="1:7" x14ac:dyDescent="0.35">
      <c r="A198" s="2" t="s">
        <v>571</v>
      </c>
      <c r="B198" s="2" t="s">
        <v>572</v>
      </c>
      <c r="C198" s="2" t="s">
        <v>573</v>
      </c>
      <c r="D198" s="2" t="s">
        <v>932</v>
      </c>
      <c r="E198" s="2" t="s">
        <v>1165</v>
      </c>
      <c r="F198" s="2">
        <v>941</v>
      </c>
      <c r="G198" s="2" t="s">
        <v>1285</v>
      </c>
    </row>
    <row r="199" spans="1:7" x14ac:dyDescent="0.35">
      <c r="A199" s="2" t="s">
        <v>574</v>
      </c>
      <c r="B199" s="2" t="s">
        <v>575</v>
      </c>
      <c r="C199" s="2" t="s">
        <v>576</v>
      </c>
      <c r="D199" s="2" t="s">
        <v>933</v>
      </c>
      <c r="E199" s="2" t="s">
        <v>1170</v>
      </c>
      <c r="F199" s="2">
        <v>690</v>
      </c>
      <c r="G199" s="2" t="s">
        <v>1290</v>
      </c>
    </row>
    <row r="200" spans="1:7" x14ac:dyDescent="0.35">
      <c r="A200" s="2" t="s">
        <v>577</v>
      </c>
      <c r="B200" s="2" t="s">
        <v>578</v>
      </c>
      <c r="C200" s="2" t="s">
        <v>579</v>
      </c>
      <c r="D200" s="2" t="s">
        <v>934</v>
      </c>
      <c r="E200" s="2" t="s">
        <v>1175</v>
      </c>
      <c r="F200" s="2">
        <v>694</v>
      </c>
      <c r="G200" s="2" t="s">
        <v>1176</v>
      </c>
    </row>
    <row r="201" spans="1:7" x14ac:dyDescent="0.35">
      <c r="A201" s="2" t="s">
        <v>580</v>
      </c>
      <c r="B201" s="2" t="s">
        <v>581</v>
      </c>
      <c r="C201" s="2" t="s">
        <v>582</v>
      </c>
      <c r="D201" s="2" t="s">
        <v>935</v>
      </c>
      <c r="E201" s="2" t="s">
        <v>1173</v>
      </c>
      <c r="F201" s="2">
        <v>702</v>
      </c>
      <c r="G201" s="2" t="s">
        <v>1293</v>
      </c>
    </row>
    <row r="202" spans="1:7" x14ac:dyDescent="0.35">
      <c r="A202" s="2" t="s">
        <v>583</v>
      </c>
      <c r="B202" s="2" t="s">
        <v>584</v>
      </c>
      <c r="C202" s="2" t="s">
        <v>585</v>
      </c>
      <c r="D202" s="2" t="s">
        <v>936</v>
      </c>
      <c r="E202" s="2" t="s">
        <v>1080</v>
      </c>
      <c r="F202" s="2">
        <v>978</v>
      </c>
      <c r="G202" s="2" t="s">
        <v>1081</v>
      </c>
    </row>
    <row r="203" spans="1:7" x14ac:dyDescent="0.35">
      <c r="A203" s="2" t="s">
        <v>586</v>
      </c>
      <c r="B203" s="2" t="s">
        <v>587</v>
      </c>
      <c r="C203" s="2" t="s">
        <v>588</v>
      </c>
      <c r="D203" s="2" t="s">
        <v>937</v>
      </c>
      <c r="E203" s="2" t="s">
        <v>1080</v>
      </c>
      <c r="F203" s="2">
        <v>978</v>
      </c>
      <c r="G203" s="2" t="s">
        <v>1081</v>
      </c>
    </row>
    <row r="204" spans="1:7" x14ac:dyDescent="0.35">
      <c r="A204" s="2" t="s">
        <v>589</v>
      </c>
      <c r="B204" s="2" t="s">
        <v>590</v>
      </c>
      <c r="C204" s="2" t="s">
        <v>591</v>
      </c>
      <c r="D204" s="2" t="s">
        <v>938</v>
      </c>
      <c r="E204" s="2" t="s">
        <v>1169</v>
      </c>
      <c r="F204" s="2">
        <v>90</v>
      </c>
      <c r="G204" s="2" t="s">
        <v>1289</v>
      </c>
    </row>
    <row r="205" spans="1:7" x14ac:dyDescent="0.35">
      <c r="A205" s="2" t="s">
        <v>592</v>
      </c>
      <c r="B205" s="2" t="s">
        <v>593</v>
      </c>
      <c r="C205" s="2" t="s">
        <v>594</v>
      </c>
      <c r="D205" s="2" t="s">
        <v>939</v>
      </c>
      <c r="E205" s="2" t="s">
        <v>1177</v>
      </c>
      <c r="F205" s="2">
        <v>706</v>
      </c>
      <c r="G205" s="2" t="s">
        <v>1295</v>
      </c>
    </row>
    <row r="206" spans="1:7" x14ac:dyDescent="0.35">
      <c r="A206" s="2" t="s">
        <v>595</v>
      </c>
      <c r="B206" s="2" t="s">
        <v>596</v>
      </c>
      <c r="C206" s="2" t="s">
        <v>597</v>
      </c>
      <c r="D206" s="2" t="s">
        <v>940</v>
      </c>
      <c r="E206" s="2" t="s">
        <v>1213</v>
      </c>
      <c r="F206" s="2">
        <v>710</v>
      </c>
      <c r="G206" s="2" t="s">
        <v>1316</v>
      </c>
    </row>
    <row r="207" spans="1:7" x14ac:dyDescent="0.35">
      <c r="A207" s="2" t="s">
        <v>598</v>
      </c>
      <c r="B207" s="2" t="s">
        <v>599</v>
      </c>
      <c r="C207" s="2" t="s">
        <v>600</v>
      </c>
      <c r="D207" s="2" t="s">
        <v>941</v>
      </c>
    </row>
    <row r="208" spans="1:7" x14ac:dyDescent="0.35">
      <c r="A208" s="2" t="s">
        <v>601</v>
      </c>
      <c r="B208" s="2" t="s">
        <v>602</v>
      </c>
      <c r="C208" s="2" t="s">
        <v>603</v>
      </c>
      <c r="D208" s="2" t="s">
        <v>942</v>
      </c>
      <c r="E208" s="2" t="s">
        <v>1180</v>
      </c>
      <c r="F208" s="2">
        <v>728</v>
      </c>
      <c r="G208" s="2" t="s">
        <v>1296</v>
      </c>
    </row>
    <row r="209" spans="1:7" x14ac:dyDescent="0.35">
      <c r="A209" s="2" t="s">
        <v>604</v>
      </c>
      <c r="B209" s="2" t="s">
        <v>605</v>
      </c>
      <c r="C209" s="2" t="s">
        <v>606</v>
      </c>
      <c r="D209" s="2" t="s">
        <v>943</v>
      </c>
      <c r="E209" s="2" t="s">
        <v>1080</v>
      </c>
      <c r="F209" s="2">
        <v>978</v>
      </c>
      <c r="G209" s="2" t="s">
        <v>1081</v>
      </c>
    </row>
    <row r="210" spans="1:7" x14ac:dyDescent="0.35">
      <c r="A210" s="2" t="s">
        <v>607</v>
      </c>
      <c r="B210" s="2" t="s">
        <v>608</v>
      </c>
      <c r="C210" s="2" t="s">
        <v>609</v>
      </c>
      <c r="D210" s="2" t="s">
        <v>944</v>
      </c>
      <c r="E210" s="2" t="s">
        <v>1127</v>
      </c>
      <c r="F210" s="2">
        <v>144</v>
      </c>
      <c r="G210" s="2" t="s">
        <v>1257</v>
      </c>
    </row>
    <row r="211" spans="1:7" x14ac:dyDescent="0.35">
      <c r="A211" s="2" t="s">
        <v>610</v>
      </c>
      <c r="B211" s="2" t="s">
        <v>611</v>
      </c>
      <c r="C211" s="2" t="s">
        <v>612</v>
      </c>
      <c r="D211" s="2" t="s">
        <v>945</v>
      </c>
      <c r="E211" s="2" t="s">
        <v>1171</v>
      </c>
      <c r="F211" s="2">
        <v>938</v>
      </c>
      <c r="G211" s="2" t="s">
        <v>1291</v>
      </c>
    </row>
    <row r="212" spans="1:7" x14ac:dyDescent="0.35">
      <c r="A212" s="2" t="s">
        <v>613</v>
      </c>
      <c r="B212" s="2" t="s">
        <v>614</v>
      </c>
      <c r="C212" s="2" t="s">
        <v>615</v>
      </c>
      <c r="D212" s="2" t="s">
        <v>946</v>
      </c>
      <c r="E212" s="2" t="s">
        <v>1178</v>
      </c>
      <c r="F212" s="2">
        <v>968</v>
      </c>
      <c r="G212" s="2" t="s">
        <v>1179</v>
      </c>
    </row>
    <row r="213" spans="1:7" x14ac:dyDescent="0.35">
      <c r="A213" s="2" t="s">
        <v>616</v>
      </c>
      <c r="B213" s="2" t="s">
        <v>617</v>
      </c>
      <c r="C213" s="2" t="s">
        <v>618</v>
      </c>
      <c r="D213" s="2" t="s">
        <v>947</v>
      </c>
    </row>
    <row r="214" spans="1:7" x14ac:dyDescent="0.35">
      <c r="A214" s="2" t="s">
        <v>621</v>
      </c>
      <c r="B214" s="2" t="s">
        <v>622</v>
      </c>
      <c r="C214" s="2" t="s">
        <v>623</v>
      </c>
      <c r="D214" s="2" t="s">
        <v>949</v>
      </c>
      <c r="E214" s="2" t="s">
        <v>1172</v>
      </c>
      <c r="F214" s="2">
        <v>752</v>
      </c>
      <c r="G214" s="2" t="s">
        <v>1292</v>
      </c>
    </row>
    <row r="215" spans="1:7" x14ac:dyDescent="0.35">
      <c r="A215" s="2" t="s">
        <v>624</v>
      </c>
      <c r="B215" s="2" t="s">
        <v>625</v>
      </c>
      <c r="C215" s="2" t="s">
        <v>626</v>
      </c>
      <c r="D215" s="2" t="s">
        <v>950</v>
      </c>
      <c r="E215" s="2" t="s">
        <v>1055</v>
      </c>
      <c r="F215" s="2">
        <v>756</v>
      </c>
      <c r="G215" s="2" t="s">
        <v>1056</v>
      </c>
    </row>
    <row r="216" spans="1:7" x14ac:dyDescent="0.35">
      <c r="A216" s="2" t="s">
        <v>732</v>
      </c>
      <c r="B216" s="2" t="s">
        <v>627</v>
      </c>
      <c r="C216" s="2" t="s">
        <v>628</v>
      </c>
      <c r="D216" s="2" t="s">
        <v>951</v>
      </c>
      <c r="E216" s="2" t="s">
        <v>1181</v>
      </c>
      <c r="F216" s="2">
        <v>760</v>
      </c>
      <c r="G216" s="2" t="s">
        <v>1299</v>
      </c>
    </row>
    <row r="217" spans="1:7" x14ac:dyDescent="0.35">
      <c r="A217" s="2" t="s">
        <v>717</v>
      </c>
      <c r="B217" s="2" t="s">
        <v>629</v>
      </c>
      <c r="C217" s="2" t="s">
        <v>630</v>
      </c>
      <c r="D217" s="2" t="s">
        <v>952</v>
      </c>
      <c r="E217" s="2" t="s">
        <v>1192</v>
      </c>
      <c r="F217" s="2">
        <v>901</v>
      </c>
      <c r="G217" s="2" t="s">
        <v>1193</v>
      </c>
    </row>
    <row r="218" spans="1:7" x14ac:dyDescent="0.35">
      <c r="A218" s="2" t="s">
        <v>631</v>
      </c>
      <c r="B218" s="2" t="s">
        <v>632</v>
      </c>
      <c r="C218" s="2" t="s">
        <v>633</v>
      </c>
      <c r="D218" s="2" t="s">
        <v>953</v>
      </c>
      <c r="E218" s="2" t="s">
        <v>1184</v>
      </c>
      <c r="F218" s="2">
        <v>972</v>
      </c>
      <c r="G218" s="2" t="s">
        <v>1302</v>
      </c>
    </row>
    <row r="219" spans="1:7" x14ac:dyDescent="0.35">
      <c r="A219" s="2" t="s">
        <v>716</v>
      </c>
      <c r="B219" s="2" t="s">
        <v>634</v>
      </c>
      <c r="C219" s="2" t="s">
        <v>635</v>
      </c>
      <c r="D219" s="2" t="s">
        <v>954</v>
      </c>
      <c r="E219" s="2" t="s">
        <v>1194</v>
      </c>
      <c r="F219" s="2">
        <v>834</v>
      </c>
      <c r="G219" s="2" t="s">
        <v>1195</v>
      </c>
    </row>
    <row r="220" spans="1:7" x14ac:dyDescent="0.35">
      <c r="A220" s="2" t="s">
        <v>636</v>
      </c>
      <c r="B220" s="2" t="s">
        <v>637</v>
      </c>
      <c r="C220" s="2" t="s">
        <v>638</v>
      </c>
      <c r="D220" s="2" t="s">
        <v>955</v>
      </c>
      <c r="E220" s="2" t="s">
        <v>1183</v>
      </c>
      <c r="F220" s="2">
        <v>764</v>
      </c>
      <c r="G220" s="2" t="s">
        <v>1301</v>
      </c>
    </row>
    <row r="221" spans="1:7" x14ac:dyDescent="0.35">
      <c r="A221" s="2" t="s">
        <v>639</v>
      </c>
      <c r="B221" s="2" t="s">
        <v>640</v>
      </c>
      <c r="C221" s="2" t="s">
        <v>641</v>
      </c>
      <c r="D221" s="2" t="s">
        <v>956</v>
      </c>
      <c r="E221" s="2" t="s">
        <v>1199</v>
      </c>
      <c r="F221" s="2">
        <v>840</v>
      </c>
      <c r="G221" s="2" t="s">
        <v>1200</v>
      </c>
    </row>
    <row r="222" spans="1:7" x14ac:dyDescent="0.35">
      <c r="A222" s="2" t="s">
        <v>642</v>
      </c>
      <c r="B222" s="2" t="s">
        <v>643</v>
      </c>
      <c r="C222" s="2" t="s">
        <v>644</v>
      </c>
      <c r="D222" s="2" t="s">
        <v>957</v>
      </c>
      <c r="E222" s="2" t="s">
        <v>1211</v>
      </c>
      <c r="F222" s="2">
        <v>952</v>
      </c>
      <c r="G222" s="2" t="s">
        <v>1314</v>
      </c>
    </row>
    <row r="223" spans="1:7" x14ac:dyDescent="0.35">
      <c r="A223" s="2" t="s">
        <v>645</v>
      </c>
      <c r="B223" s="2" t="s">
        <v>646</v>
      </c>
      <c r="C223" s="2" t="s">
        <v>647</v>
      </c>
      <c r="D223" s="2" t="s">
        <v>958</v>
      </c>
    </row>
    <row r="224" spans="1:7" x14ac:dyDescent="0.35">
      <c r="A224" s="2" t="s">
        <v>648</v>
      </c>
      <c r="B224" s="2" t="s">
        <v>649</v>
      </c>
      <c r="C224" s="2" t="s">
        <v>650</v>
      </c>
      <c r="D224" s="2" t="s">
        <v>959</v>
      </c>
      <c r="E224" s="2" t="s">
        <v>1188</v>
      </c>
      <c r="F224" s="2">
        <v>776</v>
      </c>
      <c r="G224" s="2" t="s">
        <v>1304</v>
      </c>
    </row>
    <row r="225" spans="1:7" x14ac:dyDescent="0.35">
      <c r="A225" s="2" t="s">
        <v>651</v>
      </c>
      <c r="B225" s="2" t="s">
        <v>652</v>
      </c>
      <c r="C225" s="2" t="s">
        <v>653</v>
      </c>
      <c r="D225" s="2" t="s">
        <v>960</v>
      </c>
      <c r="E225" s="2" t="s">
        <v>1191</v>
      </c>
      <c r="F225" s="2">
        <v>780</v>
      </c>
      <c r="G225" s="2" t="s">
        <v>1305</v>
      </c>
    </row>
    <row r="226" spans="1:7" x14ac:dyDescent="0.35">
      <c r="A226" s="2" t="s">
        <v>654</v>
      </c>
      <c r="B226" s="2" t="s">
        <v>655</v>
      </c>
      <c r="C226" s="2" t="s">
        <v>656</v>
      </c>
      <c r="D226" s="2" t="s">
        <v>961</v>
      </c>
      <c r="E226" s="2" t="s">
        <v>1186</v>
      </c>
      <c r="F226" s="2">
        <v>788</v>
      </c>
      <c r="G226" s="2" t="s">
        <v>1187</v>
      </c>
    </row>
    <row r="227" spans="1:7" x14ac:dyDescent="0.35">
      <c r="A227" s="2" t="s">
        <v>657</v>
      </c>
      <c r="B227" s="2" t="s">
        <v>658</v>
      </c>
      <c r="C227" s="2" t="s">
        <v>659</v>
      </c>
      <c r="D227" s="2" t="s">
        <v>962</v>
      </c>
      <c r="E227" s="2" t="s">
        <v>1189</v>
      </c>
      <c r="F227" s="2">
        <v>949</v>
      </c>
      <c r="G227" s="2" t="s">
        <v>1190</v>
      </c>
    </row>
    <row r="228" spans="1:7" x14ac:dyDescent="0.35">
      <c r="A228" s="2" t="s">
        <v>660</v>
      </c>
      <c r="B228" s="2" t="s">
        <v>661</v>
      </c>
      <c r="C228" s="2" t="s">
        <v>662</v>
      </c>
      <c r="D228" s="2" t="s">
        <v>963</v>
      </c>
      <c r="E228" s="2" t="s">
        <v>1185</v>
      </c>
      <c r="F228" s="2">
        <v>934</v>
      </c>
      <c r="G228" s="2" t="s">
        <v>1303</v>
      </c>
    </row>
    <row r="229" spans="1:7" x14ac:dyDescent="0.35">
      <c r="A229" s="2" t="s">
        <v>663</v>
      </c>
      <c r="B229" s="2" t="s">
        <v>664</v>
      </c>
      <c r="C229" s="2" t="s">
        <v>665</v>
      </c>
      <c r="D229" s="2" t="s">
        <v>964</v>
      </c>
      <c r="E229" s="2" t="s">
        <v>1199</v>
      </c>
      <c r="F229" s="2">
        <v>840</v>
      </c>
      <c r="G229" s="2" t="s">
        <v>1200</v>
      </c>
    </row>
    <row r="230" spans="1:7" x14ac:dyDescent="0.35">
      <c r="A230" s="2" t="s">
        <v>666</v>
      </c>
      <c r="B230" s="2" t="s">
        <v>667</v>
      </c>
      <c r="C230" s="2" t="s">
        <v>668</v>
      </c>
      <c r="D230" s="2" t="s">
        <v>965</v>
      </c>
      <c r="E230" s="2" t="s">
        <v>1306</v>
      </c>
      <c r="F230" s="2">
        <v>0</v>
      </c>
      <c r="G230" s="2" t="s">
        <v>1307</v>
      </c>
    </row>
    <row r="231" spans="1:7" x14ac:dyDescent="0.35">
      <c r="A231" s="2" t="s">
        <v>669</v>
      </c>
      <c r="B231" s="2" t="s">
        <v>670</v>
      </c>
      <c r="C231" s="2" t="s">
        <v>671</v>
      </c>
      <c r="D231" s="2" t="s">
        <v>966</v>
      </c>
      <c r="E231" s="2" t="s">
        <v>1197</v>
      </c>
      <c r="F231" s="2">
        <v>800</v>
      </c>
      <c r="G231" s="2" t="s">
        <v>1198</v>
      </c>
    </row>
    <row r="232" spans="1:7" x14ac:dyDescent="0.35">
      <c r="A232" s="2" t="s">
        <v>672</v>
      </c>
      <c r="B232" s="2" t="s">
        <v>673</v>
      </c>
      <c r="C232" s="2" t="s">
        <v>674</v>
      </c>
      <c r="D232" s="2" t="s">
        <v>967</v>
      </c>
      <c r="E232" s="2" t="s">
        <v>1196</v>
      </c>
      <c r="F232" s="2">
        <v>980</v>
      </c>
      <c r="G232" s="2" t="s">
        <v>1308</v>
      </c>
    </row>
    <row r="233" spans="1:7" x14ac:dyDescent="0.35">
      <c r="A233" s="2" t="s">
        <v>675</v>
      </c>
      <c r="B233" s="2" t="s">
        <v>676</v>
      </c>
      <c r="C233" s="2" t="s">
        <v>677</v>
      </c>
      <c r="D233" s="2" t="s">
        <v>968</v>
      </c>
      <c r="E233" s="2" t="s">
        <v>1007</v>
      </c>
      <c r="F233" s="2">
        <v>784</v>
      </c>
      <c r="G233" s="2" t="s">
        <v>1008</v>
      </c>
    </row>
    <row r="234" spans="1:7" x14ac:dyDescent="0.35">
      <c r="A234" s="2" t="s">
        <v>678</v>
      </c>
      <c r="B234" s="2" t="s">
        <v>679</v>
      </c>
      <c r="C234" s="2" t="s">
        <v>680</v>
      </c>
      <c r="D234" s="2" t="s">
        <v>969</v>
      </c>
      <c r="E234" s="2" t="s">
        <v>1085</v>
      </c>
      <c r="F234" s="2">
        <v>826</v>
      </c>
      <c r="G234" s="2" t="s">
        <v>1086</v>
      </c>
    </row>
    <row r="235" spans="1:7" x14ac:dyDescent="0.35">
      <c r="A235" s="2" t="s">
        <v>684</v>
      </c>
      <c r="B235" s="2" t="s">
        <v>685</v>
      </c>
      <c r="C235" s="2" t="s">
        <v>686</v>
      </c>
      <c r="D235" s="2" t="s">
        <v>971</v>
      </c>
      <c r="E235" s="2" t="s">
        <v>1201</v>
      </c>
      <c r="F235" s="2">
        <v>858</v>
      </c>
      <c r="G235" s="2" t="s">
        <v>1309</v>
      </c>
    </row>
    <row r="236" spans="1:7" x14ac:dyDescent="0.35">
      <c r="A236" s="2" t="s">
        <v>687</v>
      </c>
      <c r="B236" s="2" t="s">
        <v>688</v>
      </c>
      <c r="C236" s="2" t="s">
        <v>689</v>
      </c>
      <c r="D236" s="2" t="s">
        <v>972</v>
      </c>
      <c r="E236" s="2" t="s">
        <v>1202</v>
      </c>
      <c r="F236" s="2">
        <v>860</v>
      </c>
      <c r="G236" s="2" t="s">
        <v>1310</v>
      </c>
    </row>
    <row r="237" spans="1:7" x14ac:dyDescent="0.35">
      <c r="A237" s="2" t="s">
        <v>690</v>
      </c>
      <c r="B237" s="2" t="s">
        <v>691</v>
      </c>
      <c r="C237" s="2" t="s">
        <v>692</v>
      </c>
      <c r="D237" s="2" t="s">
        <v>973</v>
      </c>
      <c r="E237" s="2" t="s">
        <v>1205</v>
      </c>
      <c r="F237" s="2">
        <v>548</v>
      </c>
      <c r="G237" s="2" t="s">
        <v>1313</v>
      </c>
    </row>
    <row r="238" spans="1:7" x14ac:dyDescent="0.35">
      <c r="A238" s="2" t="s">
        <v>726</v>
      </c>
      <c r="B238" s="2" t="s">
        <v>285</v>
      </c>
      <c r="C238" s="2" t="s">
        <v>286</v>
      </c>
      <c r="D238" s="2" t="s">
        <v>834</v>
      </c>
      <c r="E238" s="2" t="s">
        <v>1080</v>
      </c>
      <c r="F238" s="2">
        <v>978</v>
      </c>
      <c r="G238" s="2" t="s">
        <v>1081</v>
      </c>
    </row>
    <row r="239" spans="1:7" x14ac:dyDescent="0.35">
      <c r="A239" s="2" t="s">
        <v>733</v>
      </c>
      <c r="B239" s="2" t="s">
        <v>693</v>
      </c>
      <c r="C239" s="2" t="s">
        <v>694</v>
      </c>
      <c r="D239" s="2" t="s">
        <v>974</v>
      </c>
      <c r="E239" s="2" t="s">
        <v>1203</v>
      </c>
      <c r="F239" s="2">
        <v>937</v>
      </c>
      <c r="G239" s="2" t="s">
        <v>1311</v>
      </c>
    </row>
    <row r="240" spans="1:7" x14ac:dyDescent="0.35">
      <c r="A240" s="2" t="s">
        <v>695</v>
      </c>
      <c r="B240" s="2" t="s">
        <v>696</v>
      </c>
      <c r="C240" s="2" t="s">
        <v>697</v>
      </c>
      <c r="D240" s="2" t="s">
        <v>975</v>
      </c>
      <c r="E240" s="2" t="s">
        <v>1204</v>
      </c>
      <c r="F240" s="2">
        <v>704</v>
      </c>
      <c r="G240" s="2" t="s">
        <v>1312</v>
      </c>
    </row>
    <row r="241" spans="1:7" x14ac:dyDescent="0.35">
      <c r="A241" s="2" t="s">
        <v>698</v>
      </c>
      <c r="B241" s="2" t="s">
        <v>699</v>
      </c>
      <c r="C241" s="2" t="s">
        <v>700</v>
      </c>
      <c r="D241" s="2" t="s">
        <v>976</v>
      </c>
      <c r="E241" s="2" t="s">
        <v>1199</v>
      </c>
      <c r="F241" s="2">
        <v>840</v>
      </c>
      <c r="G241" s="2" t="s">
        <v>1200</v>
      </c>
    </row>
    <row r="242" spans="1:7" x14ac:dyDescent="0.35">
      <c r="A242" s="2" t="s">
        <v>701</v>
      </c>
      <c r="B242" s="2" t="s">
        <v>702</v>
      </c>
      <c r="C242" s="2" t="s">
        <v>703</v>
      </c>
      <c r="D242" s="2" t="s">
        <v>977</v>
      </c>
    </row>
    <row r="243" spans="1:7" x14ac:dyDescent="0.35">
      <c r="A243" s="2" t="s">
        <v>704</v>
      </c>
      <c r="B243" s="2" t="s">
        <v>705</v>
      </c>
      <c r="C243" s="2" t="s">
        <v>706</v>
      </c>
      <c r="D243" s="2" t="s">
        <v>978</v>
      </c>
    </row>
    <row r="244" spans="1:7" x14ac:dyDescent="0.35">
      <c r="A244" s="2" t="s">
        <v>707</v>
      </c>
      <c r="B244" s="2" t="s">
        <v>708</v>
      </c>
      <c r="C244" s="2" t="s">
        <v>709</v>
      </c>
      <c r="D244" s="2" t="s">
        <v>979</v>
      </c>
      <c r="E244" s="2" t="s">
        <v>1212</v>
      </c>
      <c r="F244" s="2">
        <v>886</v>
      </c>
      <c r="G244" s="2" t="s">
        <v>1315</v>
      </c>
    </row>
    <row r="245" spans="1:7" x14ac:dyDescent="0.35">
      <c r="A245" s="2" t="s">
        <v>710</v>
      </c>
      <c r="B245" s="2" t="s">
        <v>711</v>
      </c>
      <c r="C245" s="2" t="s">
        <v>712</v>
      </c>
      <c r="D245" s="2" t="s">
        <v>980</v>
      </c>
      <c r="E245" s="2" t="s">
        <v>1214</v>
      </c>
      <c r="F245" s="2">
        <v>967</v>
      </c>
      <c r="G245" s="2" t="s">
        <v>1317</v>
      </c>
    </row>
    <row r="246" spans="1:7" x14ac:dyDescent="0.35">
      <c r="A246" s="2" t="s">
        <v>713</v>
      </c>
      <c r="B246" s="2" t="s">
        <v>714</v>
      </c>
      <c r="C246" s="2" t="s">
        <v>715</v>
      </c>
      <c r="D246" s="2" t="s">
        <v>981</v>
      </c>
      <c r="E246" s="2" t="s">
        <v>1199</v>
      </c>
      <c r="F246" s="2">
        <v>840</v>
      </c>
      <c r="G246" s="2" t="s">
        <v>1200</v>
      </c>
    </row>
  </sheetData>
  <sheetProtection algorithmName="SHA-512" hashValue="sTmK1yvrc2veTnXBhpNl6Lx5wLplRU5O2koqllbeaLctQ3yL/mTn7N0D61qE6PsnDkHXHM1ZvnC8Ep71HJ61eA==" saltValue="+LxVFUa3glYBm311ezM2Cw==" spinCount="100000" sheet="1" objects="1" scenarios="1"/>
  <sortState xmlns:xlrd2="http://schemas.microsoft.com/office/spreadsheetml/2017/richdata2" ref="H9:J155">
    <sortCondition ref="H9:H155"/>
  </sortState>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A 8 E A A B Q S w M E F A A C A A g A Q H K U V G j c L c e k A A A A 9 Q A A A B I A H A B D b 2 5 m a W c v U G F j a 2 F n Z S 5 4 b W w g o h g A K K A U A A A A A A A A A A A A A A A A A A A A A A A A A A A A h Y + x D o I w G I R f h X S n r T U m S H 7 K 4 C p q Y m J c a 6 n Q C M X Q Y n k 3 B x / J V x C j q J v j f X e X 3 N 2 v N 0 j 7 u g o u q r W 6 M Q m a Y I o C Z W S T a 1 M k q H P H M E I p h 4 2 Q J 1 G o Y A g b G / d W J 6 h 0 7 h w T 4 r 3 H f o q b t i C M 0 g n Z Z 8 u t L F U t Q m 2 s E 0 Y q 9 G n l / 1 u I w + 4 1 h j M 8 p 3 g W M U y B j A w y b b 4 + G + Y + 3 R 8 I i 6 5 y X a u 4 O Y S r N Z B R A n l f 4 A 9 Q S w M E F A A C A A g A Q H K U V 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E B y l F S w J u b 5 C Q E A A A o E A A A T A B w A R m 9 y b X V s Y X M v U 2 V j d G l v b j E u b S C i G A A o o B Q A A A A A A A A A A A A A A A A A A A A A A A A A A A D t k U F r w k A Q h e + B / I d h v S Q Q B G 1 v x V N o v U g P T a A H E V n T U Y O b W Z n d B E P I f + + m A Z H G + A N K 9 7 I w 3 7 z H 8 J 7 B z O a a I O n / 2 Y v v + Z 4 5 S s Y v W O o K m Q o k u 2 W s k E o 0 W y t 3 C m E B C q 3 v g X u J L j n r J q + X D N U 0 L p m d 4 F P z a a f 1 K Q i b 9 b s s c C F G z c S m X c e a r C O b q P e c i P g o 6 e B O S O s z C m e e d p v T l C W Z v e Y i 1 q o s q I M m 6 A + I m k Y s 3 x J Y O W 8 F M x G B d R Q s X m w b w S 2 b P 2 B P D 9 j z X R Y r a U y + z z P Z x T d Y 6 W L V P B h / 9 A m A s Y y y A H I J D d 2 v g Y E 8 I G X 1 q E s l V X n V S 6 p / Y F / E L 1 U b + l 5 O d 0 O + L X 4 y 3 h Y E 8 1 D 8 9 / 8 H + / 8 G U E s B A i 0 A F A A C A A g A Q H K U V G j c L c e k A A A A 9 Q A A A B I A A A A A A A A A A A A A A A A A A A A A A E N v b m Z p Z y 9 Q Y W N r Y W d l L n h t b F B L A Q I t A B Q A A g A I A E B y l F Q P y u m r p A A A A O k A A A A T A A A A A A A A A A A A A A A A A P A A A A B b Q 2 9 u d G V u d F 9 U e X B l c 1 0 u e G 1 s U E s B A i 0 A F A A C A A g A Q H K U V L A m 5 v k J A Q A A C g Q A A B M A A A A A A A A A A A A A A A A A 4 Q E A A E Z v c m 1 1 b G F z L 1 N l Y 3 R p b 2 4 x L m 1 Q S w U G A A A A A A M A A w D C A A A A N w M 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Z x w A A A A A A A B F H A A 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R 2 9 2 Z X J u b W V u d F 9 y Z X Z l b n V l c 1 9 0 Y W J s Z T w v S X R l b V B h d G g + P C 9 J d G V t T G 9 j Y X R p b 2 4 + P F N 0 Y W J s Z U V u d H J p Z X M + P E V u d H J 5 I F R 5 c G U 9 I k l z U H J p d m F 0 Z S I g V m F s d W U 9 I m w w I i A v P j x F b n R y e S B U e X B l P S J C d W Z m Z X J O Z X h 0 U m V m c m V z a C I g V m F s d W U 9 I m w x I i A v P j x F b n R y e S B U e X B l P S J G a W x s R W 5 h Y m x l Z C I g V m F s d W U 9 I m w w I i A v P j x F b n R y e S B U e X B l P S J G a W x s T 2 J q Z W N 0 V H l w Z S I g V m F s d W U 9 I n N D b 2 5 u Z W N 0 a W 9 u T 2 5 s e S I g L z 4 8 R W 5 0 c n k g V H l w Z T 0 i R m l s b F R v R G F 0 Y U 1 v Z G V s R W 5 h Y m x l Z C I g V m F s d W U 9 I m w w I i A v P j x F b n R y e S B U e X B l P S J O Y W 1 l V X B k Y X R l Z E F m d G V y R m l s b C I g V m F s d W U 9 I m w w I i A v P j x F b n R y e S B U e X B l P S J O Y X Z p Z 2 F 0 a W 9 u U 3 R l c E 5 h b W U i I F Z h b H V l P S J z T m F 2 a W d h d G l v b i I g L z 4 8 R W 5 0 c n k g V H l w Z T 0 i U m V z d W x 0 V H l w Z S I g V m F s d W U 9 I n N F e G N l c H R p b 2 4 i I C 8 + P E V u d H J 5 I F R 5 c G U 9 I k Z p b G x l Z E N v b X B s Z X R l U m V z d W x 0 V G 9 X b 3 J r c 2 h l Z X Q i I F Z h b H V l P S J s M S I g L z 4 8 R W 5 0 c n k g V H l w Z T 0 i Q W R k Z W R U b 0 R h d G F N b 2 R l b C I g V m F s d W U 9 I m w w I i A v P j x F b n R y e S B U e X B l P S J G a W x s Q 2 9 1 b n Q i I F Z h b H V l P S J s M j c i I C 8 + P E V u d H J 5 I F R 5 c G U 9 I k Z p b G x F c n J v c k N v Z G U i I F Z h b H V l P S J z V W 5 r b m 9 3 b i I g L z 4 8 R W 5 0 c n k g V H l w Z T 0 i R m l s b E V y c m 9 y Q 2 9 1 b n Q i I F Z h b H V l P S J s M C I g L z 4 8 R W 5 0 c n k g V H l w Z T 0 i R m l s b E x h c 3 R V c G R h d G V k I i B W Y W x 1 Z T 0 i Z D I w M T g t M D g t M j F U M T E 6 N D M 6 M D M u N D Y 0 N T I 4 M F o i I C 8 + P E V u d H J 5 I F R 5 c G U 9 I k Z p b G x D b 2 x 1 b W 5 U e X B l c y I g V m F s d W U 9 I n N C Z 1 l H Q m d Z R 0 J n W U F C Z z 0 9 I i A v P j x F b n R y e S B U e X B l P S J G a W x s Q 2 9 s d W 1 u T m F t Z X M i I F Z h b H V l P S J z W y Z x d W 9 0 O 0 d G U y B M Z X Z l b C A x J n F 1 b 3 Q 7 L C Z x d W 9 0 O 0 d G U y B M Z X Z l b C A y J n F 1 b 3 Q 7 L C Z x d W 9 0 O 0 d G U y B M Z X Z l b C A z J n F 1 b 3 Q 7 L C Z x d W 9 0 O 0 d G U y B M Z X Z l b C A 0 J n F 1 b 3 Q 7 L C Z x d W 9 0 O 0 d G U y B D b G F z c 2 l m a W N h d G l v b i Z x d W 9 0 O y w m c X V v d D t T Z W N 0 b 3 I m c X V v d D s s J n F 1 b 3 Q 7 U m V 2 Z W 5 1 Z S B z d H J l Y W 0 g b m F t Z S Z x d W 9 0 O y w m c X V v d D t H b 3 Z l c m 5 t Z W 5 0 I G F n Z W 5 j e S Z x d W 9 0 O y w m c X V v d D t S Z X Z l b n V l I H Z h b H V l J n F 1 b 3 Q 7 L C Z x d W 9 0 O 0 N 1 c n J l b m N 5 J n F 1 b 3 Q 7 X S I g L z 4 8 R W 5 0 c n k g V H l w Z T 0 i R m l s b F N 0 Y X R 1 c y I g V m F s d W U 9 I n N D b 2 1 w b G V 0 Z S I g L z 4 8 R W 5 0 c n k g V H l w Z T 0 i U m V s Y X R p b 2 5 z a G l w S W 5 m b 0 N v b n R h a W 5 l c i I g V m F s d W U 9 I n N 7 J n F 1 b 3 Q 7 Y 2 9 s d W 1 u Q 2 9 1 b n Q m c X V v d D s 6 M T A s J n F 1 b 3 Q 7 a 2 V 5 Q 2 9 s d W 1 u T m F t Z X M m c X V v d D s 6 W 1 0 s J n F 1 b 3 Q 7 c X V l c n l S Z W x h d G l v b n N o a X B z J n F 1 b 3 Q 7 O l t d L C Z x d W 9 0 O 2 N v b H V t b k l k Z W 5 0 a X R p Z X M m c X V v d D s 6 W y Z x d W 9 0 O 1 N l Y 3 R p b 2 4 x L 0 d v d m V y b m 1 l b n R f c m V 2 Z W 5 1 Z X N f d G F i b G U v Q 2 h h b m d l Z C B U e X B l L n t H R l M g T G V 2 Z W w g M S w w f S Z x d W 9 0 O y w m c X V v d D t T Z W N 0 a W 9 u M S 9 H b 3 Z l c m 5 t Z W 5 0 X 3 J l d m V u d W V z X 3 R h Y m x l L 0 N o Y W 5 n Z W Q g V H l w Z S 5 7 R 0 Z T I E x l d m V s I D I s M X 0 m c X V v d D s s J n F 1 b 3 Q 7 U 2 V j d G l v b j E v R 2 9 2 Z X J u b W V u d F 9 y Z X Z l b n V l c 1 9 0 Y W J s Z S 9 D a G F u Z 2 V k I F R 5 c G U u e 0 d G U y B M Z X Z l b C A z L D J 9 J n F 1 b 3 Q 7 L C Z x d W 9 0 O 1 N l Y 3 R p b 2 4 x L 0 d v d m V y b m 1 l b n R f c m V 2 Z W 5 1 Z X N f d G F i b G U v Q 2 h h b m d l Z C B U e X B l L n t H R l M g T G V 2 Z W w g N C w z f S Z x d W 9 0 O y w m c X V v d D t T Z W N 0 a W 9 u M S 9 H b 3 Z l c m 5 t Z W 5 0 X 3 J l d m V u d W V z X 3 R h Y m x l L 0 N o Y W 5 n Z W Q g V H l w Z S 5 7 R 0 Z T I E N s Y X N z a W Z p Y 2 F 0 a W 9 u L D R 9 J n F 1 b 3 Q 7 L C Z x d W 9 0 O 1 N l Y 3 R p b 2 4 x L 0 d v d m V y b m 1 l b n R f c m V 2 Z W 5 1 Z X N f d G F i b G U v Q 2 h h b m d l Z C B U e X B l L n t T Z W N 0 b 3 I s N X 0 m c X V v d D s s J n F 1 b 3 Q 7 U 2 V j d G l v b j E v R 2 9 2 Z X J u b W V u d F 9 y Z X Z l b n V l c 1 9 0 Y W J s Z S 9 D a G F u Z 2 V k I F R 5 c G U u e 1 J l d m V u d W U g c 3 R y Z W F t I G 5 h b W U s N n 0 m c X V v d D s s J n F 1 b 3 Q 7 U 2 V j d G l v b j E v R 2 9 2 Z X J u b W V u d F 9 y Z X Z l b n V l c 1 9 0 Y W J s Z S 9 D a G F u Z 2 V k I F R 5 c G U u e 0 d v d m V y b m 1 l b n Q g Y W d l b m N 5 L D d 9 J n F 1 b 3 Q 7 L C Z x d W 9 0 O 1 N l Y 3 R p b 2 4 x L 0 d v d m V y b m 1 l b n R f c m V 2 Z W 5 1 Z X N f d G F i b G U v Q 2 h h b m d l Z C B U e X B l L n t S Z X Z l b n V l I H Z h b H V l L D h 9 J n F 1 b 3 Q 7 L C Z x d W 9 0 O 1 N l Y 3 R p b 2 4 x L 0 d v d m V y b m 1 l b n R f c m V 2 Z W 5 1 Z X N f d G F i b G U v Q 2 h h b m d l Z C B U e X B l L n t D d X J y Z W 5 j e S w 5 f S Z x d W 9 0 O 1 0 s J n F 1 b 3 Q 7 Q 2 9 s d W 1 u Q 2 9 1 b n Q m c X V v d D s 6 M T A s J n F 1 b 3 Q 7 S 2 V 5 Q 2 9 s d W 1 u T m F t Z X M m c X V v d D s 6 W 1 0 s J n F 1 b 3 Q 7 Q 2 9 s d W 1 u S W R l b n R p d G l l c y Z x d W 9 0 O z p b J n F 1 b 3 Q 7 U 2 V j d G l v b j E v R 2 9 2 Z X J u b W V u d F 9 y Z X Z l b n V l c 1 9 0 Y W J s Z S 9 D a G F u Z 2 V k I F R 5 c G U u e 0 d G U y B M Z X Z l b C A x L D B 9 J n F 1 b 3 Q 7 L C Z x d W 9 0 O 1 N l Y 3 R p b 2 4 x L 0 d v d m V y b m 1 l b n R f c m V 2 Z W 5 1 Z X N f d G F i b G U v Q 2 h h b m d l Z C B U e X B l L n t H R l M g T G V 2 Z W w g M i w x f S Z x d W 9 0 O y w m c X V v d D t T Z W N 0 a W 9 u M S 9 H b 3 Z l c m 5 t Z W 5 0 X 3 J l d m V u d W V z X 3 R h Y m x l L 0 N o Y W 5 n Z W Q g V H l w Z S 5 7 R 0 Z T I E x l d m V s I D M s M n 0 m c X V v d D s s J n F 1 b 3 Q 7 U 2 V j d G l v b j E v R 2 9 2 Z X J u b W V u d F 9 y Z X Z l b n V l c 1 9 0 Y W J s Z S 9 D a G F u Z 2 V k I F R 5 c G U u e 0 d G U y B M Z X Z l b C A 0 L D N 9 J n F 1 b 3 Q 7 L C Z x d W 9 0 O 1 N l Y 3 R p b 2 4 x L 0 d v d m V y b m 1 l b n R f c m V 2 Z W 5 1 Z X N f d G F i b G U v Q 2 h h b m d l Z C B U e X B l L n t H R l M g Q 2 x h c 3 N p Z m l j Y X R p b 2 4 s N H 0 m c X V v d D s s J n F 1 b 3 Q 7 U 2 V j d G l v b j E v R 2 9 2 Z X J u b W V u d F 9 y Z X Z l b n V l c 1 9 0 Y W J s Z S 9 D a G F u Z 2 V k I F R 5 c G U u e 1 N l Y 3 R v c i w 1 f S Z x d W 9 0 O y w m c X V v d D t T Z W N 0 a W 9 u M S 9 H b 3 Z l c m 5 t Z W 5 0 X 3 J l d m V u d W V z X 3 R h Y m x l L 0 N o Y W 5 n Z W Q g V H l w Z S 5 7 U m V 2 Z W 5 1 Z S B z d H J l Y W 0 g b m F t Z S w 2 f S Z x d W 9 0 O y w m c X V v d D t T Z W N 0 a W 9 u M S 9 H b 3 Z l c m 5 t Z W 5 0 X 3 J l d m V u d W V z X 3 R h Y m x l L 0 N o Y W 5 n Z W Q g V H l w Z S 5 7 R 2 9 2 Z X J u b W V u d C B h Z 2 V u Y 3 k s N 3 0 m c X V v d D s s J n F 1 b 3 Q 7 U 2 V j d G l v b j E v R 2 9 2 Z X J u b W V u d F 9 y Z X Z l b n V l c 1 9 0 Y W J s Z S 9 D a G F u Z 2 V k I F R 5 c G U u e 1 J l d m V u d W U g d m F s d W U s O H 0 m c X V v d D s s J n F 1 b 3 Q 7 U 2 V j d G l v b j E v R 2 9 2 Z X J u b W V u d F 9 y Z X Z l b n V l c 1 9 0 Y W J s Z S 9 D a G F u Z 2 V k I F R 5 c G U u e 0 N 1 c n J l b m N 5 L D l 9 J n F 1 b 3 Q 7 X S w m c X V v d D t S Z W x h d G l v b n N o a X B J b m Z v J n F 1 b 3 Q 7 O l t d f S I g L z 4 8 L 1 N 0 Y W J s Z U V u d H J p Z X M + P C 9 J d G V t P j x J d G V t P j x J d G V t T G 9 j Y X R p b 2 4 + P E l 0 Z W 1 U e X B l P k Z v c m 1 1 b G E 8 L 0 l 0 Z W 1 U e X B l P j x J d G V t U G F 0 a D 5 T Z W N 0 a W 9 u M S 9 H b 3 Z l c m 5 t Z W 5 0 X 3 J l d m V u d W V z X 3 R h Y m x l L 1 N v d X J j Z T w v S X R l b V B h d G g + P C 9 J d G V t T G 9 j Y X R p b 2 4 + P F N 0 Y W J s Z U V u d H J p Z X M g L z 4 8 L 0 l 0 Z W 0 + P E l 0 Z W 0 + P E l 0 Z W 1 M b 2 N h d G l v b j 4 8 S X R l b V R 5 c G U + R m 9 y b X V s Y T w v S X R l b V R 5 c G U + P E l 0 Z W 1 Q Y X R o P l N l Y 3 R p b 2 4 x L 0 d v d m V y b m 1 l b n R f c m V 2 Z W 5 1 Z X N f d G F i b G U v Q 2 h h b m d l Z C U y M F R 5 c G U 8 L 0 l 0 Z W 1 Q Y X R o P j w v S X R l b U x v Y 2 F 0 a W 9 u P j x T d G F i b G V F b n R y a W V z I C 8 + P C 9 J d G V t P j x J d G V t P j x J d G V t T G 9 j Y X R p b 2 4 + P E l 0 Z W 1 U e X B l P k Z v c m 1 1 b G E 8 L 0 l 0 Z W 1 U e X B l P j x J d G V t U G F 0 a D 5 T Z W N 0 a W 9 u M S 9 H b 3 Z l c m 5 t Z W 5 0 X 3 J l d m V u d W V z X 3 R h Y m x l J T I w K D I p P C 9 J d G V t U G F 0 a D 4 8 L 0 l 0 Z W 1 M b 2 N h d G l v b j 4 8 U 3 R h Y m x l R W 5 0 c m l l c z 4 8 R W 5 0 c n k g V H l w Z T 0 i S X N Q c m l 2 Y X R l I i B W Y W x 1 Z T 0 i b D A i I C 8 + P E V u d H J 5 I F R 5 c G U 9 I k J 1 Z m Z l c k 5 l e H R S Z W Z y Z X N o I i B W Y W x 1 Z T 0 i b D E i I C 8 + P E V u d H J 5 I F R 5 c G U 9 I k Z p b G x F b m F i b G V k I i B W Y W x 1 Z T 0 i b D A i I C 8 + P E V u d H J 5 I F R 5 c G U 9 I k Z p b G x P Y m p l Y 3 R U e X B l I i B W Y W x 1 Z T 0 i c 0 N v b m 5 l Y 3 R p b 2 5 P b m x 5 I i A v P j x F b n R y e S B U e X B l P S J G a W x s V G 9 E Y X R h T W 9 k Z W x F b m F i b G V k I i B W Y W x 1 Z T 0 i b D A i I C 8 + P E V u d H J 5 I F R 5 c G U 9 I k 5 h b W V V c G R h d G V k Q W Z 0 Z X J G a W x s I i B W Y W x 1 Z T 0 i b D A i I C 8 + P E V u d H J 5 I F R 5 c G U 9 I k 5 h d m l n Y X R p b 2 5 T d G V w T m F t Z S I g V m F s d W U 9 I n N O Y X Z p Z 2 F 0 a W 9 u I i A v P j x F b n R y e S B U e X B l P S J S Z X N 1 b H R U e X B l I i B W Y W x 1 Z T 0 i c 0 V 4 Y 2 V w d G l v b i I g L z 4 8 R W 5 0 c n k g V H l w Z T 0 i R m l s b G V k Q 2 9 t c G x l d G V S Z X N 1 b H R U b 1 d v c m t z a G V l d C I g V m F s d W U 9 I m w x I i A v P j x F b n R y e S B U e X B l P S J B Z G R l Z F R v R G F 0 Y U 1 v Z G V s I i B W Y W x 1 Z T 0 i b D A i I C 8 + P E V u d H J 5 I F R 5 c G U 9 I k Z p b G x D b 3 V u d C I g V m F s d W U 9 I m w y N y I g L z 4 8 R W 5 0 c n k g V H l w Z T 0 i R m l s b E V y c m 9 y Q 2 9 k Z S I g V m F s d W U 9 I n N V b m t u b 3 d u I i A v P j x F b n R y e S B U e X B l P S J G a W x s R X J y b 3 J D b 3 V u d C I g V m F s d W U 9 I m w w I i A v P j x F b n R y e S B U e X B l P S J G a W x s T G F z d F V w Z G F 0 Z W Q i I F Z h b H V l P S J k M j A x O C 0 w O S 0 x M 1 Q x M D o z M z o y M i 4 1 O T I x N j c 5 W i I g L z 4 8 R W 5 0 c n k g V H l w Z T 0 i R m l s b E N v b H V t b l R 5 c G V z I i B W Y W x 1 Z T 0 i c 0 J n W U d C Z 1 l H Q m d Z Q U J n P T 0 i I C 8 + P E V u d H J 5 I F R 5 c G U 9 I k Z p b G x D b 2 x 1 b W 5 O Y W 1 l c y I g V m F s d W U 9 I n N b J n F 1 b 3 Q 7 R 0 Z T I E x l d m V s I D E m c X V v d D s s J n F 1 b 3 Q 7 R 0 Z T I E x l d m V s I D I m c X V v d D s s J n F 1 b 3 Q 7 R 0 Z T I E x l d m V s I D M m c X V v d D s s J n F 1 b 3 Q 7 R 0 Z T I E x l d m V s I D Q m c X V v d D s s J n F 1 b 3 Q 7 R 0 Z T I E N s Y X N z a W Z p Y 2 F 0 a W 9 u J n F 1 b 3 Q 7 L C Z x d W 9 0 O 1 N l Y 3 R v c i Z x d W 9 0 O y w m c X V v d D t S Z X Z l b n V l I H N 0 c m V h b S B u Y W 1 l J n F 1 b 3 Q 7 L C Z x d W 9 0 O 0 d v d m V y b m 1 l b n Q g Y W d l b m N 5 J n F 1 b 3 Q 7 L C Z x d W 9 0 O 1 J l d m V u d W U g d m F s d W U m c X V v d D s s J n F 1 b 3 Q 7 Q 3 V y c m V u Y 3 k 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Q 2 9 s d W 1 u Q 2 9 1 b n Q m c X V v d D s 6 M T A s J n F 1 b 3 Q 7 S 2 V 5 Q 2 9 s d W 1 u T m F t Z X M m c X V v d D s 6 W 1 0 s J n F 1 b 3 Q 7 Q 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U m V s Y X R p b 2 5 z a G l w S W 5 m b y Z x d W 9 0 O z p b X X 0 i I C 8 + P C 9 T d G F i b G V F b n R y a W V z P j w v S X R l b T 4 8 S X R l b T 4 8 S X R l b U x v Y 2 F 0 a W 9 u P j x J d G V t V H l w Z T 5 G b 3 J t d W x h P C 9 J d G V t V H l w Z T 4 8 S X R l b V B h d G g + U 2 V j d G l v b j E v R 2 9 2 Z X J u b W V u d F 9 y Z X Z l b n V l c 1 9 0 Y W J s Z S U y M C g y K S 9 T b 3 V y Y 2 U 8 L 0 l 0 Z W 1 Q Y X R o P j w v S X R l b U x v Y 2 F 0 a W 9 u P j x T d G F i b G V F b n R y a W V z I C 8 + P C 9 J d G V t P j x J d G V t P j x J d G V t T G 9 j Y X R p b 2 4 + P E l 0 Z W 1 U e X B l P k Z v c m 1 1 b G E 8 L 0 l 0 Z W 1 U e X B l P j x J d G V t U G F 0 a D 5 T Z W N 0 a W 9 u M S 9 H b 3 Z l c m 5 t Z W 5 0 X 3 J l d m V u d W V z X 3 R h Y m x l J T I w K D I p L 0 N o Y W 5 n Z W Q l M j B U e X B l P C 9 J d G V t U G F 0 a D 4 8 L 0 l 0 Z W 1 M b 2 N h d G l v b j 4 8 U 3 R h Y m x l R W 5 0 c m l l c y A v P j w v S X R l b T 4 8 L 0 l 0 Z W 1 z P j w v T G 9 j Y W x Q Y W N r Y W d l T W V 0 Y W R h d G F G a W x l P h Y A A A B Q S w U G A A A A A A A A A A A A A A A A A A A A A A A A 2 g A A A A E A A A D Q j J 3 f A R X R E Y x 6 A M B P w p f r A Q A A A O E 2 C 3 C U T D B C u 4 Z h a G W 2 N 0 w A A A A A A g A A A A A A A 2 Y A A M A A A A A Q A A A A 6 T y z Q W l P 1 d c K y a y 1 q Y Y d q g A A A A A E g A A A o A A A A B A A A A D b + e J S 4 b q S J Y z E B p 5 4 T J C P U A A A A P T i 0 c m g k 8 Q L E a l e s 2 Y P i c V m I S H 9 a 2 9 8 X + W R 7 y P 8 s P G g 4 1 C 1 6 9 Y P o g c k + / 5 8 D H P Y U h b O z u P k / / V 0 2 q V I u 7 / / r L G 6 B 2 I 1 X J o C 5 q 5 z 5 W c 6 i e e u F A A A A P 3 B Z 8 N i 8 W 6 5 F M g p s b m + l q y L S K k l < / D a t a M a s h u p > 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c958bcd-fe3d-4310-8463-0016d19558cc">
      <Terms xmlns="http://schemas.microsoft.com/office/infopath/2007/PartnerControls"/>
    </lcf76f155ced4ddcb4097134ff3c332f>
    <TaxCatchAll xmlns="36538d5f-f7e1-46e7-b8e6-8d0f62ce976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6" ma:contentTypeDescription="Create a new document." ma:contentTypeScope="" ma:versionID="c95ce360e7c25c6fdd132dbd80ce6b64">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6b551430710d9bc8c04ee78d4cd9e7b4"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BDA85FB-57D5-4A9F-A904-DAE491709832}">
  <ds:schemaRefs>
    <ds:schemaRef ds:uri="http://schemas.microsoft.com/DataMashup"/>
  </ds:schemaRefs>
</ds:datastoreItem>
</file>

<file path=customXml/itemProps2.xml><?xml version="1.0" encoding="utf-8"?>
<ds:datastoreItem xmlns:ds="http://schemas.openxmlformats.org/officeDocument/2006/customXml" ds:itemID="{2EB73A9A-A04F-41FF-96F9-A7BAA5B16ED1}">
  <ds:schemaRefs>
    <ds:schemaRef ds:uri="http://purl.org/dc/terms/"/>
    <ds:schemaRef ds:uri="http://schemas.openxmlformats.org/package/2006/metadata/core-properties"/>
    <ds:schemaRef ds:uri="56d755c0-dc8d-4f4d-92ee-37e14a2ec9fe"/>
    <ds:schemaRef ds:uri="http://schemas.microsoft.com/office/2006/documentManagement/types"/>
    <ds:schemaRef ds:uri="http://schemas.microsoft.com/office/infopath/2007/PartnerControls"/>
    <ds:schemaRef ds:uri="9ef4fc8b-9f84-4a1a-8623-ae959a51c4a4"/>
    <ds:schemaRef ds:uri="http://purl.org/dc/elements/1.1/"/>
    <ds:schemaRef ds:uri="http://schemas.microsoft.com/office/2006/metadata/properties"/>
    <ds:schemaRef ds:uri="http://www.w3.org/XML/1998/namespace"/>
    <ds:schemaRef ds:uri="http://purl.org/dc/dcmitype/"/>
    <ds:schemaRef ds:uri="0c958bcd-fe3d-4310-8463-0016d19558cc"/>
    <ds:schemaRef ds:uri="36538d5f-f7e1-46e7-b8e6-8d0f62ce9765"/>
  </ds:schemaRefs>
</ds:datastoreItem>
</file>

<file path=customXml/itemProps3.xml><?xml version="1.0" encoding="utf-8"?>
<ds:datastoreItem xmlns:ds="http://schemas.openxmlformats.org/officeDocument/2006/customXml" ds:itemID="{D54F90D9-6E1E-43EA-AB01-9921EA13ECBF}">
  <ds:schemaRefs>
    <ds:schemaRef ds:uri="http://schemas.microsoft.com/sharepoint/v3/contenttype/forms"/>
  </ds:schemaRefs>
</ds:datastoreItem>
</file>

<file path=customXml/itemProps4.xml><?xml version="1.0" encoding="utf-8"?>
<ds:datastoreItem xmlns:ds="http://schemas.openxmlformats.org/officeDocument/2006/customXml" ds:itemID="{586EF8FE-7E9B-4005-B54E-5B5E90DA97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16</vt:i4>
      </vt:variant>
    </vt:vector>
  </HeadingPairs>
  <TitlesOfParts>
    <vt:vector size="23" baseType="lpstr">
      <vt:lpstr>Introduction</vt:lpstr>
      <vt:lpstr>Part 1 - About</vt:lpstr>
      <vt:lpstr>Part 2 - Disclosure checklist</vt:lpstr>
      <vt:lpstr>Part 3 - Reporting entities</vt:lpstr>
      <vt:lpstr>Part 4 - Government revenues</vt:lpstr>
      <vt:lpstr>Part 5 - Company data</vt:lpstr>
      <vt:lpstr>Lists</vt:lpstr>
      <vt:lpstr>Agency_type</vt:lpstr>
      <vt:lpstr>Commodities_list</vt:lpstr>
      <vt:lpstr>Commodity_names</vt:lpstr>
      <vt:lpstr>Companies_list</vt:lpstr>
      <vt:lpstr>Countries_list</vt:lpstr>
      <vt:lpstr>Currency_code_list</vt:lpstr>
      <vt:lpstr>GFS_list</vt:lpstr>
      <vt:lpstr>Government_entities_list</vt:lpstr>
      <vt:lpstr>Project_phases_list</vt:lpstr>
      <vt:lpstr>Projectname</vt:lpstr>
      <vt:lpstr>Reporting_options_list</vt:lpstr>
      <vt:lpstr>Revenue_stream_list</vt:lpstr>
      <vt:lpstr>Sector_list</vt:lpstr>
      <vt:lpstr>Simple_options_list</vt:lpstr>
      <vt:lpstr>Total_reconciled</vt:lpstr>
      <vt:lpstr>Total_revenues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EITI International Secretariat</dc:creator>
  <cp:lastModifiedBy>Hugo Paret</cp:lastModifiedBy>
  <cp:lastPrinted>2018-09-11T11:28:24Z</cp:lastPrinted>
  <dcterms:created xsi:type="dcterms:W3CDTF">2018-04-20T09:16:43Z</dcterms:created>
  <dcterms:modified xsi:type="dcterms:W3CDTF">2022-07-25T00:37:51Z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y fmtid="{D5CDD505-2E9C-101B-9397-08002B2CF9AE}" pid="3" name="MediaServiceImageTags">
    <vt:lpwstr/>
  </property>
</Properties>
</file>